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PROJECT lIST " sheetId="1" r:id="rId1"/>
    <sheet name="Sheet2" sheetId="2" state="hidden" r:id="rId2"/>
    <sheet name="Sheet3" sheetId="3" state="hidden" r:id="rId3"/>
  </sheets>
  <externalReferences>
    <externalReference r:id="rId4"/>
    <externalReference r:id="rId5"/>
    <externalReference r:id="rId6"/>
    <externalReference r:id="rId7"/>
    <externalReference r:id="rId8"/>
  </externalReferences>
  <calcPr calcId="124519"/>
</workbook>
</file>

<file path=xl/calcChain.xml><?xml version="1.0" encoding="utf-8"?>
<calcChain xmlns="http://schemas.openxmlformats.org/spreadsheetml/2006/main">
  <c r="H7414" i="1"/>
  <c r="G7414"/>
  <c r="F7414"/>
  <c r="E7414"/>
  <c r="D7414"/>
  <c r="C7414"/>
  <c r="J7413"/>
  <c r="I7413"/>
  <c r="I7412"/>
  <c r="J7412" s="1"/>
  <c r="J7411"/>
  <c r="I7411"/>
  <c r="I7409"/>
  <c r="J7409" s="1"/>
  <c r="J7408"/>
  <c r="I7408"/>
  <c r="I7407"/>
  <c r="J7407" s="1"/>
  <c r="J7406"/>
  <c r="I7406"/>
  <c r="I7405"/>
  <c r="J7405" s="1"/>
  <c r="J7404"/>
  <c r="I7404"/>
  <c r="I7402"/>
  <c r="J7402" s="1"/>
  <c r="J7401"/>
  <c r="I7401"/>
  <c r="I7400"/>
  <c r="J7400" s="1"/>
  <c r="J7399"/>
  <c r="J7398"/>
  <c r="I7398"/>
  <c r="I7397"/>
  <c r="J7397" s="1"/>
  <c r="J7396"/>
  <c r="I7396"/>
  <c r="I7395"/>
  <c r="J7395" s="1"/>
  <c r="J7394"/>
  <c r="I7394"/>
  <c r="I7393"/>
  <c r="J7393" s="1"/>
  <c r="H7385"/>
  <c r="G7385"/>
  <c r="F7385"/>
  <c r="E7385"/>
  <c r="D7385"/>
  <c r="C7385"/>
  <c r="J7384"/>
  <c r="J7383"/>
  <c r="J7382"/>
  <c r="J7381"/>
  <c r="I7381"/>
  <c r="I7380"/>
  <c r="J7380" s="1"/>
  <c r="J7379"/>
  <c r="J7378"/>
  <c r="I7378"/>
  <c r="I7377"/>
  <c r="J7377" s="1"/>
  <c r="J7376"/>
  <c r="I7376"/>
  <c r="I7375"/>
  <c r="J7375" s="1"/>
  <c r="J7374"/>
  <c r="I7374"/>
  <c r="I7373"/>
  <c r="J7373" s="1"/>
  <c r="J7372"/>
  <c r="I7372"/>
  <c r="I7370"/>
  <c r="J7370" s="1"/>
  <c r="G7370"/>
  <c r="D6106"/>
  <c r="E6104"/>
  <c r="E6103"/>
  <c r="E6102"/>
  <c r="E6101"/>
  <c r="E6100"/>
  <c r="E6098"/>
  <c r="E6096"/>
  <c r="F6086"/>
  <c r="E6086"/>
  <c r="D6086"/>
  <c r="G6067"/>
  <c r="J6066"/>
  <c r="I6066"/>
  <c r="I6061"/>
  <c r="G6060"/>
  <c r="G6059"/>
  <c r="G6054"/>
  <c r="G6052"/>
  <c r="G6050"/>
  <c r="G6049"/>
  <c r="J6049" s="1"/>
  <c r="I6046"/>
  <c r="G6044"/>
  <c r="J6046" s="1"/>
  <c r="J6027"/>
  <c r="G6025"/>
  <c r="J6023"/>
  <c r="I6023"/>
  <c r="G6020"/>
  <c r="J6019"/>
  <c r="I6019"/>
  <c r="I6015"/>
  <c r="G6015"/>
  <c r="G6014"/>
  <c r="G6012"/>
  <c r="G6011"/>
  <c r="I6008"/>
  <c r="G6008"/>
  <c r="G6007"/>
  <c r="G6006"/>
  <c r="G6009" s="1"/>
  <c r="I6003"/>
  <c r="G6001"/>
  <c r="J6003" s="1"/>
  <c r="I5996"/>
  <c r="G5996"/>
  <c r="J5996" s="1"/>
  <c r="I5993"/>
  <c r="G5993"/>
  <c r="J5993" s="1"/>
  <c r="G5978"/>
  <c r="G5980" s="1"/>
  <c r="G5976"/>
  <c r="J5975"/>
  <c r="J5978" s="1"/>
  <c r="I5975"/>
  <c r="G5958"/>
  <c r="G5960" s="1"/>
  <c r="G5962" s="1"/>
  <c r="G5955"/>
  <c r="J5954"/>
  <c r="I5954"/>
  <c r="J5953"/>
  <c r="I5953"/>
  <c r="J5940"/>
  <c r="I5940"/>
  <c r="G5940"/>
  <c r="G5941" s="1"/>
  <c r="G5936"/>
  <c r="J5935"/>
  <c r="I5935"/>
  <c r="I5932"/>
  <c r="G5931"/>
  <c r="G5930"/>
  <c r="G5929"/>
  <c r="I5910"/>
  <c r="G5910"/>
  <c r="G5911" s="1"/>
  <c r="I5907"/>
  <c r="I5906"/>
  <c r="G5905"/>
  <c r="J5906" s="1"/>
  <c r="J5916" s="1"/>
  <c r="G5904"/>
  <c r="G5891"/>
  <c r="J5890"/>
  <c r="I5890"/>
  <c r="G5886"/>
  <c r="J5885"/>
  <c r="I5885"/>
  <c r="G5883"/>
  <c r="J5882"/>
  <c r="I5882"/>
  <c r="G5880"/>
  <c r="J5879"/>
  <c r="I5879"/>
  <c r="G5875"/>
  <c r="J5874"/>
  <c r="I5874"/>
  <c r="J7414" l="1"/>
  <c r="J7385"/>
  <c r="I7414"/>
  <c r="I7385"/>
  <c r="G5893"/>
  <c r="G5895" s="1"/>
  <c r="J5893"/>
  <c r="G5933"/>
  <c r="G5943" s="1"/>
  <c r="G5945" s="1"/>
  <c r="J6008"/>
  <c r="J6015"/>
  <c r="J6061"/>
  <c r="I5893"/>
  <c r="G6047"/>
  <c r="E6106"/>
  <c r="J5960"/>
  <c r="G6017"/>
  <c r="G6057"/>
  <c r="J5932"/>
  <c r="J5943" s="1"/>
  <c r="G5908"/>
  <c r="G5913" s="1"/>
  <c r="G5915" s="1"/>
  <c r="G6062"/>
  <c r="J5910"/>
  <c r="J5913" s="1"/>
  <c r="G5994"/>
  <c r="G5997"/>
  <c r="G6004"/>
  <c r="C3275"/>
  <c r="C3264"/>
  <c r="C3258"/>
  <c r="G6027" l="1"/>
  <c r="G6029" s="1"/>
  <c r="C3244"/>
  <c r="C3228" l="1"/>
  <c r="C3209"/>
  <c r="C3197"/>
  <c r="C3191"/>
  <c r="C3184"/>
  <c r="C3301" l="1"/>
  <c r="B3301"/>
  <c r="I3299"/>
  <c r="F3298"/>
  <c r="E3298"/>
  <c r="C3298"/>
  <c r="I3294"/>
  <c r="H3294"/>
  <c r="I3293"/>
  <c r="H3293"/>
  <c r="F3293"/>
  <c r="E3293"/>
  <c r="I3292"/>
  <c r="H3292"/>
  <c r="F3289"/>
  <c r="E3289"/>
  <c r="F3287"/>
  <c r="E3287"/>
  <c r="C3285"/>
  <c r="B3285"/>
  <c r="B3300" s="1"/>
  <c r="H3300" l="1"/>
  <c r="F3300"/>
  <c r="I3300"/>
  <c r="C3300"/>
  <c r="E3300"/>
  <c r="B3303" s="1"/>
  <c r="C3303" l="1"/>
  <c r="C3172"/>
  <c r="C3162"/>
  <c r="C3157"/>
  <c r="C3147"/>
  <c r="C3142"/>
  <c r="C3132"/>
  <c r="C3122"/>
  <c r="C3115"/>
  <c r="C3109"/>
  <c r="C3104"/>
  <c r="C3099"/>
  <c r="C3094"/>
  <c r="C3089"/>
  <c r="C3084"/>
  <c r="C3079"/>
  <c r="C3075"/>
  <c r="C3071"/>
  <c r="C3061"/>
  <c r="C3054"/>
  <c r="C3048"/>
  <c r="C3042"/>
  <c r="C3036"/>
  <c r="C3031"/>
  <c r="C3025"/>
  <c r="C3019"/>
  <c r="C3013"/>
  <c r="C3007"/>
  <c r="C3001"/>
  <c r="C2996"/>
  <c r="C2991"/>
  <c r="C2987"/>
  <c r="C2977"/>
  <c r="C2972"/>
  <c r="C2964"/>
  <c r="C2960"/>
  <c r="C2954"/>
  <c r="C2950"/>
  <c r="C2945"/>
  <c r="C2941"/>
  <c r="C2925"/>
  <c r="C2921"/>
  <c r="C2911" l="1"/>
  <c r="C2899"/>
  <c r="C2893"/>
  <c r="C2888"/>
  <c r="C2877"/>
  <c r="C2870"/>
  <c r="C2859"/>
  <c r="C2852"/>
  <c r="C2848"/>
  <c r="C2844"/>
  <c r="C2839"/>
  <c r="C2834"/>
  <c r="K2822" l="1"/>
  <c r="I2822"/>
  <c r="J2822" s="1"/>
  <c r="H2822"/>
  <c r="K2821"/>
  <c r="I2821"/>
  <c r="J2821" s="1"/>
  <c r="H2821"/>
  <c r="K2820"/>
  <c r="I2820"/>
  <c r="J2820" s="1"/>
  <c r="H2820"/>
  <c r="K2819"/>
  <c r="I2819"/>
  <c r="J2819" s="1"/>
  <c r="H2819"/>
  <c r="K2818"/>
  <c r="I2818"/>
  <c r="J2818" s="1"/>
  <c r="H2818"/>
  <c r="K2817"/>
  <c r="I2817"/>
  <c r="J2817" s="1"/>
  <c r="H2817"/>
  <c r="K2816"/>
  <c r="I2816"/>
  <c r="J2816" s="1"/>
  <c r="H2816"/>
  <c r="K2815"/>
  <c r="I2815"/>
  <c r="J2815" s="1"/>
  <c r="H2815"/>
  <c r="K2814"/>
  <c r="I2814"/>
  <c r="J2814" s="1"/>
  <c r="H2814"/>
  <c r="K2813"/>
  <c r="I2813"/>
  <c r="J2813" s="1"/>
  <c r="H2813"/>
  <c r="K2812"/>
  <c r="I2812"/>
  <c r="J2812" s="1"/>
  <c r="H2812"/>
  <c r="K2811"/>
  <c r="I2811"/>
  <c r="J2811" s="1"/>
  <c r="H2811"/>
  <c r="K2810"/>
  <c r="I2810"/>
  <c r="J2810" s="1"/>
  <c r="H2810"/>
  <c r="K2809"/>
  <c r="I2809"/>
  <c r="J2809" s="1"/>
  <c r="H2809"/>
  <c r="K2808"/>
  <c r="I2808"/>
  <c r="J2808" s="1"/>
  <c r="H2808"/>
  <c r="K2807"/>
  <c r="I2807"/>
  <c r="J2807" s="1"/>
  <c r="H2807"/>
  <c r="K2806"/>
  <c r="I2806"/>
  <c r="J2806" s="1"/>
  <c r="H2806"/>
  <c r="K2805"/>
  <c r="I2805"/>
  <c r="J2805" s="1"/>
  <c r="H2805"/>
  <c r="K2804"/>
  <c r="I2804"/>
  <c r="J2804" s="1"/>
  <c r="H2804"/>
  <c r="K2803"/>
  <c r="I2803"/>
  <c r="J2803" s="1"/>
  <c r="H2803"/>
  <c r="K2802"/>
  <c r="I2802"/>
  <c r="J2802" s="1"/>
  <c r="H2802"/>
  <c r="K2801"/>
  <c r="I2801"/>
  <c r="J2801" s="1"/>
  <c r="H2801"/>
  <c r="K2800"/>
  <c r="I2800"/>
  <c r="J2800" s="1"/>
  <c r="H2800"/>
  <c r="K2799"/>
  <c r="I2799"/>
  <c r="J2799" s="1"/>
  <c r="H2799"/>
  <c r="K2798"/>
  <c r="I2798"/>
  <c r="J2798" s="1"/>
  <c r="H2798"/>
  <c r="K2797"/>
  <c r="I2797"/>
  <c r="J2797" s="1"/>
  <c r="H2797"/>
  <c r="K2796"/>
  <c r="I2796"/>
  <c r="J2796" s="1"/>
  <c r="H2796"/>
  <c r="K2795"/>
  <c r="I2795"/>
  <c r="J2795" s="1"/>
  <c r="H2795"/>
  <c r="K2794"/>
  <c r="I2794"/>
  <c r="J2794" s="1"/>
  <c r="H2794"/>
  <c r="K2793"/>
  <c r="I2793"/>
  <c r="J2793" s="1"/>
  <c r="H2793"/>
  <c r="K2792"/>
  <c r="I2792"/>
  <c r="J2792" s="1"/>
  <c r="H2792"/>
  <c r="K2791"/>
  <c r="I2791"/>
  <c r="J2791" s="1"/>
  <c r="H2791"/>
  <c r="K2790"/>
  <c r="I2790"/>
  <c r="J2790" s="1"/>
  <c r="H2790"/>
  <c r="K2789"/>
  <c r="I2789"/>
  <c r="J2789" s="1"/>
  <c r="H2789"/>
  <c r="K2788"/>
  <c r="I2788"/>
  <c r="J2788" s="1"/>
  <c r="H2788"/>
  <c r="K2787"/>
  <c r="I2787"/>
  <c r="J2787" s="1"/>
  <c r="H2787"/>
  <c r="K2786"/>
  <c r="I2786"/>
  <c r="J2786" s="1"/>
  <c r="H2786"/>
  <c r="K2785"/>
  <c r="I2785"/>
  <c r="J2785" s="1"/>
  <c r="H2785"/>
  <c r="K2784"/>
  <c r="I2784"/>
  <c r="J2784" s="1"/>
  <c r="H2784"/>
  <c r="K2783"/>
  <c r="I2783"/>
  <c r="J2783" s="1"/>
  <c r="H2783"/>
  <c r="K2782"/>
  <c r="I2782"/>
  <c r="J2782" s="1"/>
  <c r="H2782"/>
  <c r="K2781"/>
  <c r="I2781"/>
  <c r="J2781" s="1"/>
  <c r="H2781"/>
  <c r="K2780"/>
  <c r="I2780"/>
  <c r="J2780" s="1"/>
  <c r="H2780"/>
  <c r="K2779"/>
  <c r="I2779"/>
  <c r="J2779" s="1"/>
  <c r="H2779"/>
  <c r="K2778"/>
  <c r="I2778"/>
  <c r="J2778" s="1"/>
  <c r="H2778"/>
  <c r="K2777"/>
  <c r="I2777"/>
  <c r="J2777" s="1"/>
  <c r="H2777"/>
  <c r="K2776"/>
  <c r="I2776"/>
  <c r="J2776" s="1"/>
  <c r="H2776"/>
  <c r="K2775"/>
  <c r="I2775"/>
  <c r="J2775" s="1"/>
  <c r="H2775"/>
  <c r="K2774"/>
  <c r="I2774"/>
  <c r="J2774" s="1"/>
  <c r="H2774"/>
  <c r="K2773"/>
  <c r="I2773"/>
  <c r="J2773" s="1"/>
  <c r="H2773"/>
  <c r="K2772"/>
  <c r="I2772"/>
  <c r="J2772" s="1"/>
  <c r="H2772"/>
  <c r="K2771"/>
  <c r="I2771"/>
  <c r="J2771" s="1"/>
  <c r="H2771"/>
  <c r="K2770"/>
  <c r="I2770"/>
  <c r="J2770" s="1"/>
  <c r="H2770"/>
  <c r="K2769"/>
  <c r="I2769"/>
  <c r="J2769" s="1"/>
  <c r="H2769"/>
  <c r="K2768"/>
  <c r="I2768"/>
  <c r="J2768" s="1"/>
  <c r="H2768"/>
  <c r="K2767"/>
  <c r="I2767"/>
  <c r="J2767" s="1"/>
  <c r="H2767"/>
  <c r="K2766"/>
  <c r="I2766"/>
  <c r="J2766" s="1"/>
  <c r="H2766"/>
  <c r="K2765"/>
  <c r="I2765"/>
  <c r="J2765" s="1"/>
  <c r="H2765"/>
  <c r="K2764"/>
  <c r="I2764"/>
  <c r="J2764" s="1"/>
  <c r="H2764"/>
  <c r="K2763"/>
  <c r="I2763"/>
  <c r="J2763" s="1"/>
  <c r="H2763"/>
  <c r="K2762"/>
  <c r="I2762"/>
  <c r="J2762" s="1"/>
  <c r="H2762"/>
  <c r="K2761"/>
  <c r="I2761"/>
  <c r="J2761" s="1"/>
  <c r="H2761"/>
  <c r="K2760"/>
  <c r="I2760"/>
  <c r="J2760" s="1"/>
  <c r="H2760"/>
  <c r="K2759"/>
  <c r="I2759"/>
  <c r="J2759" s="1"/>
  <c r="H2759"/>
  <c r="K2758"/>
  <c r="I2758"/>
  <c r="J2758" s="1"/>
  <c r="H2758"/>
  <c r="K2757"/>
  <c r="I2757"/>
  <c r="J2757" s="1"/>
  <c r="H2757"/>
  <c r="K2756"/>
  <c r="I2756"/>
  <c r="J2756" s="1"/>
  <c r="H2756"/>
  <c r="K2755"/>
  <c r="I2755"/>
  <c r="J2755" s="1"/>
  <c r="H2755"/>
  <c r="K2754"/>
  <c r="I2754"/>
  <c r="J2754" s="1"/>
  <c r="H2754"/>
  <c r="K2753"/>
  <c r="I2753"/>
  <c r="J2753" s="1"/>
  <c r="H2753"/>
  <c r="K2752"/>
  <c r="I2752"/>
  <c r="J2752" s="1"/>
  <c r="H2752"/>
  <c r="K2751"/>
  <c r="I2751"/>
  <c r="J2751" s="1"/>
  <c r="H2751"/>
  <c r="K2750"/>
  <c r="I2750"/>
  <c r="J2750" s="1"/>
  <c r="H2750"/>
  <c r="K2749"/>
  <c r="I2749"/>
  <c r="J2749" s="1"/>
  <c r="H2749"/>
  <c r="K2748"/>
  <c r="I2748"/>
  <c r="J2748" s="1"/>
  <c r="H2748"/>
  <c r="K2747"/>
  <c r="I2747"/>
  <c r="J2747" s="1"/>
  <c r="H2747"/>
  <c r="K2746"/>
  <c r="I2746"/>
  <c r="J2746" s="1"/>
  <c r="H2746"/>
  <c r="K2745"/>
  <c r="I2745"/>
  <c r="J2745" s="1"/>
  <c r="H2745"/>
  <c r="K2744"/>
  <c r="I2744"/>
  <c r="J2744" s="1"/>
  <c r="H2744"/>
  <c r="K2743"/>
  <c r="I2743"/>
  <c r="J2743" s="1"/>
  <c r="H2743"/>
  <c r="K2742"/>
  <c r="I2742"/>
  <c r="J2742" s="1"/>
  <c r="H2742"/>
  <c r="K2741"/>
  <c r="I2741"/>
  <c r="J2741" s="1"/>
  <c r="H2741"/>
  <c r="K2740"/>
  <c r="I2740"/>
  <c r="J2740" s="1"/>
  <c r="H2740"/>
  <c r="K2739"/>
  <c r="I2739"/>
  <c r="J2739" s="1"/>
  <c r="H2739"/>
  <c r="K2738"/>
  <c r="I2738"/>
  <c r="J2738" s="1"/>
  <c r="H2738"/>
  <c r="K2737"/>
  <c r="I2737"/>
  <c r="J2737" s="1"/>
  <c r="H2737"/>
  <c r="K2736"/>
  <c r="I2736"/>
  <c r="J2736" s="1"/>
  <c r="H2736"/>
  <c r="K2735"/>
  <c r="I2735"/>
  <c r="J2735" s="1"/>
  <c r="H2735"/>
  <c r="K2734"/>
  <c r="I2734"/>
  <c r="J2734" s="1"/>
  <c r="H2734"/>
  <c r="K2733"/>
  <c r="I2733"/>
  <c r="J2733" s="1"/>
  <c r="H2733"/>
  <c r="K2732"/>
  <c r="I2732"/>
  <c r="J2732" s="1"/>
  <c r="H2732"/>
  <c r="K2731"/>
  <c r="I2731"/>
  <c r="J2731" s="1"/>
  <c r="H2731"/>
  <c r="K2730"/>
  <c r="I2730"/>
  <c r="J2730" s="1"/>
  <c r="H2730"/>
  <c r="K2729"/>
  <c r="I2729"/>
  <c r="J2729" s="1"/>
  <c r="H2729"/>
  <c r="K2728"/>
  <c r="I2728"/>
  <c r="J2728" s="1"/>
  <c r="H2728"/>
  <c r="K2727"/>
  <c r="I2727"/>
  <c r="J2727" s="1"/>
  <c r="H2727"/>
  <c r="K2726"/>
  <c r="I2726"/>
  <c r="J2726" s="1"/>
  <c r="H2726"/>
  <c r="K2725"/>
  <c r="I2725"/>
  <c r="J2725" s="1"/>
  <c r="H2725"/>
  <c r="K2724"/>
  <c r="I2724"/>
  <c r="J2724" s="1"/>
  <c r="H2724"/>
  <c r="K2723"/>
  <c r="I2723"/>
  <c r="J2723" s="1"/>
  <c r="H2723"/>
  <c r="K2722"/>
  <c r="I2722"/>
  <c r="J2722" s="1"/>
  <c r="H2722"/>
  <c r="K2721"/>
  <c r="I2721"/>
  <c r="J2721" s="1"/>
  <c r="H2721"/>
  <c r="K2720"/>
  <c r="I2720"/>
  <c r="J2720" s="1"/>
  <c r="H2720"/>
  <c r="K2719"/>
  <c r="I2719"/>
  <c r="J2719" s="1"/>
  <c r="H2719"/>
  <c r="K2718"/>
  <c r="I2718"/>
  <c r="J2718" s="1"/>
  <c r="H2718"/>
  <c r="K2717"/>
  <c r="I2717"/>
  <c r="J2717" s="1"/>
  <c r="H2717"/>
  <c r="K2716"/>
  <c r="I2716"/>
  <c r="J2716" s="1"/>
  <c r="H2716"/>
  <c r="K2715"/>
  <c r="I2715"/>
  <c r="J2715" s="1"/>
  <c r="H2715"/>
  <c r="K2714"/>
  <c r="I2714"/>
  <c r="J2714" s="1"/>
  <c r="H2714"/>
  <c r="K2713"/>
  <c r="I2713"/>
  <c r="J2713" s="1"/>
  <c r="H2713"/>
  <c r="K2712"/>
  <c r="I2712"/>
  <c r="J2712" s="1"/>
  <c r="H2712"/>
  <c r="K2711"/>
  <c r="I2711"/>
  <c r="J2711" s="1"/>
  <c r="H2711"/>
  <c r="K2710"/>
  <c r="I2710"/>
  <c r="J2710" s="1"/>
  <c r="H2710"/>
  <c r="K2709"/>
  <c r="I2709"/>
  <c r="J2709" s="1"/>
  <c r="H2709"/>
  <c r="K2708"/>
  <c r="I2708"/>
  <c r="J2708" s="1"/>
  <c r="H2708"/>
  <c r="K2707"/>
  <c r="I2707"/>
  <c r="J2707" s="1"/>
  <c r="H2707"/>
  <c r="K2706"/>
  <c r="I2706"/>
  <c r="J2706" s="1"/>
  <c r="H2706"/>
  <c r="K2705"/>
  <c r="I2705"/>
  <c r="J2705" s="1"/>
  <c r="H2705"/>
  <c r="K2704"/>
  <c r="I2704"/>
  <c r="J2704" s="1"/>
  <c r="H2704"/>
  <c r="K2703"/>
  <c r="I2703"/>
  <c r="J2703" s="1"/>
  <c r="H2703"/>
  <c r="K2702"/>
  <c r="I2702"/>
  <c r="J2702" s="1"/>
  <c r="H2702"/>
  <c r="K2701"/>
  <c r="I2701"/>
  <c r="J2701" s="1"/>
  <c r="H2701"/>
  <c r="K2700"/>
  <c r="I2700"/>
  <c r="J2700" s="1"/>
  <c r="H2700"/>
  <c r="K2699"/>
  <c r="I2699"/>
  <c r="J2699" s="1"/>
  <c r="H2699"/>
  <c r="K2698"/>
  <c r="I2698"/>
  <c r="J2698" s="1"/>
  <c r="H2698"/>
  <c r="K2697"/>
  <c r="I2697"/>
  <c r="J2697" s="1"/>
  <c r="H2697"/>
  <c r="K2696"/>
  <c r="I2696"/>
  <c r="J2696" s="1"/>
  <c r="H2696"/>
  <c r="K2695"/>
  <c r="I2695"/>
  <c r="J2695" s="1"/>
  <c r="H2695"/>
  <c r="K2694"/>
  <c r="I2694"/>
  <c r="J2694" s="1"/>
  <c r="H2694"/>
  <c r="K2693"/>
  <c r="I2693"/>
  <c r="J2693" s="1"/>
  <c r="H2693"/>
  <c r="K2692"/>
  <c r="I2692"/>
  <c r="J2692" s="1"/>
  <c r="H2692"/>
  <c r="K2691"/>
  <c r="I2691"/>
  <c r="J2691" s="1"/>
  <c r="H2691"/>
  <c r="K2690"/>
  <c r="I2690"/>
  <c r="J2690" s="1"/>
  <c r="H2690"/>
  <c r="K2689"/>
  <c r="I2689"/>
  <c r="J2689" s="1"/>
  <c r="H2689"/>
  <c r="K2688"/>
  <c r="I2688"/>
  <c r="J2688" s="1"/>
  <c r="H2688"/>
  <c r="K2687"/>
  <c r="I2687"/>
  <c r="J2687" s="1"/>
  <c r="H2687"/>
  <c r="K2686"/>
  <c r="I2686"/>
  <c r="J2686" s="1"/>
  <c r="H2686"/>
  <c r="K2685"/>
  <c r="I2685"/>
  <c r="J2685" s="1"/>
  <c r="H2685"/>
  <c r="K2684"/>
  <c r="I2684"/>
  <c r="J2684" s="1"/>
  <c r="H2684"/>
  <c r="K2683"/>
  <c r="I2683"/>
  <c r="J2683" s="1"/>
  <c r="H2683"/>
  <c r="K2682"/>
  <c r="I2682"/>
  <c r="J2682" s="1"/>
  <c r="H2682"/>
  <c r="K2681"/>
  <c r="I2681"/>
  <c r="J2681" s="1"/>
  <c r="H2681"/>
  <c r="K2680"/>
  <c r="I2680"/>
  <c r="J2680" s="1"/>
  <c r="H2680"/>
  <c r="K2679"/>
  <c r="I2679"/>
  <c r="J2679" s="1"/>
  <c r="H2679"/>
  <c r="K2678"/>
  <c r="I2678"/>
  <c r="J2678" s="1"/>
  <c r="H2678"/>
  <c r="K2677"/>
  <c r="I2677"/>
  <c r="J2677" s="1"/>
  <c r="H2677"/>
  <c r="K2676"/>
  <c r="I2676"/>
  <c r="J2676" s="1"/>
  <c r="H2676"/>
  <c r="K2675"/>
  <c r="I2675"/>
  <c r="J2675" s="1"/>
  <c r="H2675"/>
  <c r="K2674"/>
  <c r="I2674"/>
  <c r="J2674" s="1"/>
  <c r="H2674"/>
  <c r="K2673"/>
  <c r="I2673"/>
  <c r="J2673" s="1"/>
  <c r="H2673"/>
  <c r="K2672"/>
  <c r="I2672"/>
  <c r="J2672" s="1"/>
  <c r="H2672"/>
  <c r="K2671"/>
  <c r="I2671"/>
  <c r="J2671" s="1"/>
  <c r="H2671"/>
  <c r="K2670"/>
  <c r="I2670"/>
  <c r="J2670" s="1"/>
  <c r="H2670"/>
  <c r="K2669"/>
  <c r="I2669"/>
  <c r="J2669" s="1"/>
  <c r="H2669"/>
  <c r="K2668"/>
  <c r="I2668"/>
  <c r="J2668" s="1"/>
  <c r="H2668"/>
  <c r="K2667"/>
  <c r="I2667"/>
  <c r="J2667" s="1"/>
  <c r="H2667"/>
  <c r="K2666"/>
  <c r="I2666"/>
  <c r="J2666" s="1"/>
  <c r="H2666"/>
  <c r="K2665"/>
  <c r="I2665"/>
  <c r="J2665" s="1"/>
  <c r="H2665"/>
  <c r="K2664"/>
  <c r="I2664"/>
  <c r="J2664" s="1"/>
  <c r="H2664"/>
  <c r="K2663"/>
  <c r="I2663"/>
  <c r="J2663" s="1"/>
  <c r="H2663"/>
  <c r="K2662"/>
  <c r="I2662"/>
  <c r="J2662" s="1"/>
  <c r="H2662"/>
  <c r="K2661"/>
  <c r="I2661"/>
  <c r="J2661" s="1"/>
  <c r="H2661"/>
  <c r="K2660"/>
  <c r="I2660"/>
  <c r="J2660" s="1"/>
  <c r="H2660"/>
  <c r="K2659"/>
  <c r="I2659"/>
  <c r="J2659" s="1"/>
  <c r="H2659"/>
  <c r="K2658"/>
  <c r="I2658"/>
  <c r="J2658" s="1"/>
  <c r="H2658"/>
  <c r="K2657"/>
  <c r="I2657"/>
  <c r="J2657" s="1"/>
  <c r="H2657"/>
  <c r="K2656"/>
  <c r="I2656"/>
  <c r="J2656" s="1"/>
  <c r="H2656"/>
  <c r="K2655"/>
  <c r="I2655"/>
  <c r="J2655" s="1"/>
  <c r="H2655"/>
  <c r="K2654"/>
  <c r="I2654"/>
  <c r="J2654" s="1"/>
  <c r="H2654"/>
  <c r="K2653"/>
  <c r="I2653"/>
  <c r="J2653" s="1"/>
  <c r="H2653"/>
  <c r="K2652"/>
  <c r="I2652"/>
  <c r="J2652" s="1"/>
  <c r="H2652"/>
  <c r="K2651"/>
  <c r="I2651"/>
  <c r="J2651" s="1"/>
  <c r="H2651"/>
  <c r="K2650"/>
  <c r="I2650"/>
  <c r="J2650" s="1"/>
  <c r="H2650"/>
  <c r="K2649"/>
  <c r="I2649"/>
  <c r="J2649" s="1"/>
  <c r="H2649"/>
  <c r="K2648"/>
  <c r="I2648"/>
  <c r="J2648" s="1"/>
  <c r="H2648"/>
  <c r="K2647"/>
  <c r="I2647"/>
  <c r="J2647" s="1"/>
  <c r="H2647"/>
  <c r="K2646"/>
  <c r="I2646"/>
  <c r="J2646" s="1"/>
  <c r="H2646"/>
  <c r="K2645"/>
  <c r="I2645"/>
  <c r="J2645" s="1"/>
  <c r="H2645"/>
  <c r="K2644"/>
  <c r="I2644"/>
  <c r="J2644" s="1"/>
  <c r="H2644"/>
  <c r="K2643"/>
  <c r="I2643"/>
  <c r="J2643" s="1"/>
  <c r="H2643"/>
  <c r="K2642"/>
  <c r="I2642"/>
  <c r="J2642" s="1"/>
  <c r="H2642"/>
  <c r="K2641"/>
  <c r="I2641"/>
  <c r="J2641" s="1"/>
  <c r="H2641"/>
  <c r="K2640"/>
  <c r="I2640"/>
  <c r="J2640" s="1"/>
  <c r="H2640"/>
  <c r="K2639"/>
  <c r="I2639"/>
  <c r="J2639" s="1"/>
  <c r="H2639"/>
  <c r="K2638"/>
  <c r="I2638"/>
  <c r="J2638" s="1"/>
  <c r="H2638"/>
  <c r="K2637"/>
  <c r="I2637"/>
  <c r="J2637" s="1"/>
  <c r="H2637"/>
  <c r="K2636"/>
  <c r="I2636"/>
  <c r="J2636" s="1"/>
  <c r="H2636"/>
  <c r="K2635"/>
  <c r="I2635"/>
  <c r="J2635" s="1"/>
  <c r="H2635"/>
  <c r="K2634"/>
  <c r="I2634"/>
  <c r="J2634" s="1"/>
  <c r="H2634"/>
  <c r="K2633"/>
  <c r="I2633"/>
  <c r="J2633" s="1"/>
  <c r="H2633"/>
  <c r="K2632"/>
  <c r="I2632"/>
  <c r="J2632" s="1"/>
  <c r="H2632"/>
  <c r="K2631"/>
  <c r="I2631"/>
  <c r="J2631" s="1"/>
  <c r="H2631"/>
  <c r="K2630"/>
  <c r="I2630"/>
  <c r="J2630" s="1"/>
  <c r="H2630"/>
  <c r="K2629"/>
  <c r="I2629"/>
  <c r="J2629" s="1"/>
  <c r="H2629"/>
  <c r="K2628"/>
  <c r="I2628"/>
  <c r="J2628" s="1"/>
  <c r="H2628"/>
  <c r="K2624"/>
  <c r="I2624"/>
  <c r="J2624" s="1"/>
  <c r="H2624"/>
  <c r="K2623"/>
  <c r="I2623"/>
  <c r="J2623" s="1"/>
  <c r="H2623"/>
  <c r="K2622"/>
  <c r="I2622"/>
  <c r="J2622" s="1"/>
  <c r="H2622"/>
  <c r="K2621"/>
  <c r="I2621"/>
  <c r="J2621" s="1"/>
  <c r="H2621"/>
  <c r="K2620"/>
  <c r="I2620"/>
  <c r="J2620" s="1"/>
  <c r="H2620"/>
  <c r="K2619"/>
  <c r="I2619"/>
  <c r="J2619" s="1"/>
  <c r="H2619"/>
  <c r="K2618"/>
  <c r="I2618"/>
  <c r="J2618" s="1"/>
  <c r="H2618"/>
  <c r="K2617"/>
  <c r="I2617"/>
  <c r="J2617" s="1"/>
  <c r="H2617"/>
  <c r="K2616"/>
  <c r="I2616"/>
  <c r="J2616" s="1"/>
  <c r="H2616"/>
  <c r="K2615"/>
  <c r="I2615"/>
  <c r="J2615" s="1"/>
  <c r="H2615"/>
  <c r="K2614"/>
  <c r="I2614"/>
  <c r="J2614" s="1"/>
  <c r="H2614"/>
  <c r="K2613"/>
  <c r="I2613"/>
  <c r="J2613" s="1"/>
  <c r="H2613"/>
  <c r="K2612"/>
  <c r="I2612"/>
  <c r="J2612" s="1"/>
  <c r="H2612"/>
  <c r="K2611"/>
  <c r="I2611"/>
  <c r="J2611" s="1"/>
  <c r="H2611"/>
  <c r="K2610"/>
  <c r="I2610"/>
  <c r="J2610" s="1"/>
  <c r="H2610"/>
  <c r="K2609"/>
  <c r="I2609"/>
  <c r="J2609" s="1"/>
  <c r="H2609"/>
  <c r="K2608"/>
  <c r="I2608"/>
  <c r="J2608" s="1"/>
  <c r="H2608"/>
  <c r="K2607"/>
  <c r="I2607"/>
  <c r="J2607" s="1"/>
  <c r="H2607"/>
  <c r="K2606"/>
  <c r="I2606"/>
  <c r="J2606" s="1"/>
  <c r="H2606"/>
  <c r="K2605"/>
  <c r="I2605"/>
  <c r="J2605" s="1"/>
  <c r="H2605"/>
  <c r="K2604"/>
  <c r="I2604"/>
  <c r="J2604" s="1"/>
  <c r="H2604"/>
  <c r="K2603"/>
  <c r="I2603"/>
  <c r="J2603" s="1"/>
  <c r="H2603"/>
  <c r="K2602"/>
  <c r="I2602"/>
  <c r="J2602" s="1"/>
  <c r="H2602"/>
  <c r="K2601"/>
  <c r="I2601"/>
  <c r="J2601" s="1"/>
  <c r="H2601"/>
  <c r="K2600"/>
  <c r="I2600"/>
  <c r="J2600" s="1"/>
  <c r="H2600"/>
  <c r="K2599"/>
  <c r="I2599"/>
  <c r="J2599" s="1"/>
  <c r="H2599"/>
  <c r="K2598"/>
  <c r="I2598"/>
  <c r="J2598" s="1"/>
  <c r="H2598"/>
  <c r="K2597"/>
  <c r="I2597"/>
  <c r="J2597" s="1"/>
  <c r="H2597"/>
  <c r="K2596"/>
  <c r="I2596"/>
  <c r="J2596" s="1"/>
  <c r="H2596"/>
  <c r="K2595"/>
  <c r="I2595"/>
  <c r="J2595" s="1"/>
  <c r="H2595"/>
  <c r="K2594"/>
  <c r="I2594"/>
  <c r="J2594" s="1"/>
  <c r="H2594"/>
  <c r="K2593"/>
  <c r="I2593"/>
  <c r="J2593" s="1"/>
  <c r="H2593"/>
  <c r="K2592"/>
  <c r="I2592"/>
  <c r="J2592" s="1"/>
  <c r="H2592"/>
  <c r="K2591"/>
  <c r="I2591"/>
  <c r="J2591" s="1"/>
  <c r="H2591"/>
  <c r="K2590"/>
  <c r="I2590"/>
  <c r="J2590" s="1"/>
  <c r="H2590"/>
  <c r="K2589"/>
  <c r="I2589"/>
  <c r="J2589" s="1"/>
  <c r="H2589"/>
  <c r="K2588"/>
  <c r="I2588"/>
  <c r="J2588" s="1"/>
  <c r="H2588"/>
  <c r="K2587"/>
  <c r="I2587"/>
  <c r="J2587" s="1"/>
  <c r="H2587"/>
  <c r="K2586"/>
  <c r="I2586"/>
  <c r="J2586" s="1"/>
  <c r="H2586"/>
  <c r="K2585"/>
  <c r="I2585"/>
  <c r="J2585" s="1"/>
  <c r="H2585"/>
  <c r="K2584"/>
  <c r="I2584"/>
  <c r="J2584" s="1"/>
  <c r="H2584"/>
  <c r="K2583"/>
  <c r="I2583"/>
  <c r="J2583" s="1"/>
  <c r="H2583"/>
  <c r="K2582"/>
  <c r="I2582"/>
  <c r="J2582" s="1"/>
  <c r="H2582"/>
  <c r="K2581"/>
  <c r="I2581"/>
  <c r="J2581" s="1"/>
  <c r="H2581"/>
  <c r="K2580"/>
  <c r="I2580"/>
  <c r="J2580" s="1"/>
  <c r="H2580"/>
  <c r="K2579"/>
  <c r="I2579"/>
  <c r="J2579" s="1"/>
  <c r="H2579"/>
  <c r="K2578"/>
  <c r="I2578"/>
  <c r="J2578" s="1"/>
  <c r="H2578"/>
  <c r="K2577"/>
  <c r="I2577"/>
  <c r="J2577" s="1"/>
  <c r="H2577"/>
  <c r="K2576"/>
  <c r="I2576"/>
  <c r="J2576" s="1"/>
  <c r="H2576"/>
  <c r="K2575"/>
  <c r="I2575"/>
  <c r="J2575" s="1"/>
  <c r="H2575"/>
  <c r="K2574"/>
  <c r="I2574"/>
  <c r="J2574" s="1"/>
  <c r="H2574"/>
  <c r="K2573"/>
  <c r="I2573"/>
  <c r="J2573" s="1"/>
  <c r="H2573"/>
  <c r="K2572"/>
  <c r="I2572"/>
  <c r="J2572" s="1"/>
  <c r="H2572"/>
  <c r="K2571"/>
  <c r="I2571"/>
  <c r="J2571" s="1"/>
  <c r="H2571"/>
  <c r="K2570"/>
  <c r="I2570"/>
  <c r="J2570" s="1"/>
  <c r="H2570"/>
  <c r="K2569"/>
  <c r="I2569"/>
  <c r="J2569" s="1"/>
  <c r="H2569"/>
  <c r="K2568"/>
  <c r="I2568"/>
  <c r="J2568" s="1"/>
  <c r="H2568"/>
  <c r="K2567"/>
  <c r="I2567"/>
  <c r="J2567" s="1"/>
  <c r="H2567"/>
  <c r="K2566"/>
  <c r="I2566"/>
  <c r="J2566" s="1"/>
  <c r="H2566"/>
  <c r="K2565"/>
  <c r="I2565"/>
  <c r="J2565" s="1"/>
  <c r="H2565"/>
  <c r="K2564"/>
  <c r="I2564"/>
  <c r="J2564" s="1"/>
  <c r="H2564"/>
  <c r="K2563"/>
  <c r="I2563"/>
  <c r="J2563" s="1"/>
  <c r="H2563"/>
  <c r="K2562"/>
  <c r="I2562"/>
  <c r="J2562" s="1"/>
  <c r="H2562"/>
  <c r="K2561"/>
  <c r="I2561"/>
  <c r="J2561" s="1"/>
  <c r="H2561"/>
  <c r="K2560"/>
  <c r="I2560"/>
  <c r="J2560" s="1"/>
  <c r="H2560"/>
  <c r="K2559"/>
  <c r="I2559"/>
  <c r="J2559" s="1"/>
  <c r="H2559"/>
  <c r="K2558"/>
  <c r="I2558"/>
  <c r="J2558" s="1"/>
  <c r="H2558"/>
  <c r="K2557"/>
  <c r="I2557"/>
  <c r="J2557" s="1"/>
  <c r="H2557"/>
  <c r="K2556"/>
  <c r="I2556"/>
  <c r="J2556" s="1"/>
  <c r="H2556"/>
  <c r="K2555"/>
  <c r="I2555"/>
  <c r="J2555" s="1"/>
  <c r="H2555"/>
  <c r="K2554"/>
  <c r="I2554"/>
  <c r="J2554" s="1"/>
  <c r="H2554"/>
  <c r="K2553"/>
  <c r="I2553"/>
  <c r="J2553" s="1"/>
  <c r="H2553"/>
  <c r="K2552"/>
  <c r="I2552"/>
  <c r="J2552" s="1"/>
  <c r="H2552"/>
  <c r="K2551"/>
  <c r="I2551"/>
  <c r="J2551" s="1"/>
  <c r="H2551"/>
  <c r="K2550"/>
  <c r="I2550"/>
  <c r="J2550" s="1"/>
  <c r="H2550"/>
  <c r="K2549"/>
  <c r="I2549"/>
  <c r="J2549" s="1"/>
  <c r="H2549"/>
  <c r="K2548"/>
  <c r="I2548"/>
  <c r="J2548" s="1"/>
  <c r="H2548"/>
  <c r="K2547"/>
  <c r="I2547"/>
  <c r="J2547" s="1"/>
  <c r="H2547"/>
  <c r="K2546"/>
  <c r="I2546"/>
  <c r="J2546" s="1"/>
  <c r="H2546"/>
  <c r="K2545"/>
  <c r="I2545"/>
  <c r="J2545" s="1"/>
  <c r="H2545"/>
  <c r="K2544"/>
  <c r="I2544"/>
  <c r="J2544" s="1"/>
  <c r="H2544"/>
  <c r="K2543"/>
  <c r="I2543"/>
  <c r="J2543" s="1"/>
  <c r="H2543"/>
  <c r="K2542"/>
  <c r="I2542"/>
  <c r="J2542" s="1"/>
  <c r="H2542"/>
  <c r="K2541"/>
  <c r="I2541"/>
  <c r="J2541" s="1"/>
  <c r="H2541"/>
  <c r="K2540"/>
  <c r="I2540"/>
  <c r="J2540" s="1"/>
  <c r="H2540"/>
  <c r="K2539"/>
  <c r="I2539"/>
  <c r="J2539" s="1"/>
  <c r="H2539"/>
  <c r="K2538"/>
  <c r="I2538"/>
  <c r="J2538" s="1"/>
  <c r="H2538"/>
  <c r="K2537"/>
  <c r="I2537"/>
  <c r="J2537" s="1"/>
  <c r="H2537"/>
  <c r="K2536"/>
  <c r="I2536"/>
  <c r="J2536" s="1"/>
  <c r="H2536"/>
  <c r="K2535"/>
  <c r="I2535"/>
  <c r="J2535" s="1"/>
  <c r="H2535"/>
  <c r="K2534"/>
  <c r="I2534"/>
  <c r="J2534" s="1"/>
  <c r="H2534"/>
  <c r="K2533"/>
  <c r="I2533"/>
  <c r="J2533" s="1"/>
  <c r="H2533"/>
  <c r="K2532"/>
  <c r="I2532"/>
  <c r="J2532" s="1"/>
  <c r="H2532"/>
  <c r="K2531"/>
  <c r="I2531"/>
  <c r="J2531" s="1"/>
  <c r="H2531"/>
  <c r="K2530"/>
  <c r="I2530"/>
  <c r="J2530" s="1"/>
  <c r="H2530"/>
  <c r="K2529"/>
  <c r="I2529"/>
  <c r="J2529" s="1"/>
  <c r="H2529"/>
  <c r="K2528"/>
  <c r="I2528"/>
  <c r="J2528" s="1"/>
  <c r="H2528"/>
  <c r="K2527"/>
  <c r="I2527"/>
  <c r="J2527" s="1"/>
  <c r="H2527"/>
  <c r="K2526"/>
  <c r="I2526"/>
  <c r="J2526" s="1"/>
  <c r="H2526"/>
  <c r="K2525"/>
  <c r="I2525"/>
  <c r="J2525" s="1"/>
  <c r="H2525"/>
  <c r="K2524"/>
  <c r="I2524"/>
  <c r="J2524" s="1"/>
  <c r="H2524"/>
  <c r="K2523"/>
  <c r="I2523"/>
  <c r="J2523" s="1"/>
  <c r="H2523"/>
  <c r="K2522"/>
  <c r="I2522"/>
  <c r="J2522" s="1"/>
  <c r="H2522"/>
  <c r="K2521"/>
  <c r="I2521"/>
  <c r="J2521" s="1"/>
  <c r="H2521"/>
  <c r="K2520"/>
  <c r="I2520"/>
  <c r="J2520" s="1"/>
  <c r="H2520"/>
  <c r="K2519"/>
  <c r="I2519"/>
  <c r="J2519" s="1"/>
  <c r="H2519"/>
  <c r="K2518"/>
  <c r="I2518"/>
  <c r="J2518" s="1"/>
  <c r="H2518"/>
  <c r="K2517"/>
  <c r="I2517"/>
  <c r="J2517" s="1"/>
  <c r="H2517"/>
  <c r="K2516"/>
  <c r="I2516"/>
  <c r="J2516" s="1"/>
  <c r="H2516"/>
  <c r="K2515"/>
  <c r="I2515"/>
  <c r="J2515" s="1"/>
  <c r="H2515"/>
  <c r="K2514"/>
  <c r="I2514"/>
  <c r="J2514" s="1"/>
  <c r="H2514"/>
  <c r="K2513"/>
  <c r="I2513"/>
  <c r="J2513" s="1"/>
  <c r="H2513"/>
  <c r="K2512"/>
  <c r="I2512"/>
  <c r="J2512" s="1"/>
  <c r="H2512"/>
  <c r="K2511"/>
  <c r="I2511"/>
  <c r="J2511" s="1"/>
  <c r="H2511"/>
  <c r="K2510"/>
  <c r="I2510"/>
  <c r="J2510" s="1"/>
  <c r="H2510"/>
  <c r="K2509"/>
  <c r="I2509"/>
  <c r="J2509" s="1"/>
  <c r="H2509"/>
  <c r="K2508"/>
  <c r="I2508"/>
  <c r="J2508" s="1"/>
  <c r="H2508"/>
  <c r="K2507"/>
  <c r="I2507"/>
  <c r="J2507" s="1"/>
  <c r="H2507"/>
  <c r="K2506"/>
  <c r="I2506"/>
  <c r="J2506" s="1"/>
  <c r="H2506"/>
  <c r="K2505"/>
  <c r="I2505"/>
  <c r="J2505" s="1"/>
  <c r="H2505"/>
  <c r="K2504"/>
  <c r="I2504"/>
  <c r="J2504" s="1"/>
  <c r="H2504"/>
  <c r="K2503"/>
  <c r="I2503"/>
  <c r="J2503" s="1"/>
  <c r="H2503"/>
  <c r="K2502"/>
  <c r="I2502"/>
  <c r="J2502" s="1"/>
  <c r="H2502"/>
  <c r="K2501"/>
  <c r="I2501"/>
  <c r="J2501" s="1"/>
  <c r="H2501"/>
  <c r="K2500"/>
  <c r="I2500"/>
  <c r="J2500" s="1"/>
  <c r="H2500"/>
  <c r="K2499"/>
  <c r="I2499"/>
  <c r="J2499" s="1"/>
  <c r="H2499"/>
  <c r="K2498"/>
  <c r="I2498"/>
  <c r="J2498" s="1"/>
  <c r="H2498"/>
  <c r="K2497"/>
  <c r="I2497"/>
  <c r="J2497" s="1"/>
  <c r="H2497"/>
  <c r="K2496"/>
  <c r="I2496"/>
  <c r="J2496" s="1"/>
  <c r="H2496"/>
  <c r="K2495"/>
  <c r="I2495"/>
  <c r="J2495" s="1"/>
  <c r="H2495"/>
  <c r="K2494"/>
  <c r="I2494"/>
  <c r="J2494" s="1"/>
  <c r="H2494"/>
  <c r="K2493"/>
  <c r="I2493"/>
  <c r="J2493" s="1"/>
  <c r="H2493"/>
  <c r="K2492"/>
  <c r="I2492"/>
  <c r="J2492" s="1"/>
  <c r="H2492"/>
  <c r="K2491"/>
  <c r="I2491"/>
  <c r="J2491" s="1"/>
  <c r="H2491"/>
  <c r="K2490"/>
  <c r="I2490"/>
  <c r="J2490" s="1"/>
  <c r="H2490"/>
  <c r="K2489"/>
  <c r="I2489"/>
  <c r="J2489" s="1"/>
  <c r="H2489"/>
  <c r="K2488"/>
  <c r="I2488"/>
  <c r="J2488" s="1"/>
  <c r="H2488"/>
  <c r="K2487"/>
  <c r="I2487"/>
  <c r="J2487" s="1"/>
  <c r="H2487"/>
  <c r="K2486"/>
  <c r="I2486"/>
  <c r="J2486" s="1"/>
  <c r="H2486"/>
  <c r="K2485"/>
  <c r="I2485"/>
  <c r="J2485" s="1"/>
  <c r="H2485"/>
  <c r="K2484"/>
  <c r="I2484"/>
  <c r="J2484" s="1"/>
  <c r="H2484"/>
  <c r="K2483"/>
  <c r="I2483"/>
  <c r="J2483" s="1"/>
  <c r="H2483"/>
  <c r="K2482"/>
  <c r="I2482"/>
  <c r="J2482" s="1"/>
  <c r="H2482"/>
  <c r="K2481"/>
  <c r="I2481"/>
  <c r="J2481" s="1"/>
  <c r="H2481"/>
  <c r="K2480"/>
  <c r="I2480"/>
  <c r="J2480" s="1"/>
  <c r="H2480"/>
  <c r="K2479"/>
  <c r="I2479"/>
  <c r="J2479" s="1"/>
  <c r="H2479"/>
  <c r="K2478"/>
  <c r="I2478"/>
  <c r="J2478" s="1"/>
  <c r="H2478"/>
  <c r="K2477"/>
  <c r="I2477"/>
  <c r="J2477" s="1"/>
  <c r="H2477"/>
  <c r="K2476"/>
  <c r="I2476"/>
  <c r="J2476" s="1"/>
  <c r="H2476"/>
  <c r="K2475"/>
  <c r="I2475"/>
  <c r="J2475" s="1"/>
  <c r="H2475"/>
  <c r="K2474"/>
  <c r="I2474"/>
  <c r="J2474" s="1"/>
  <c r="H2474"/>
  <c r="K2473"/>
  <c r="I2473"/>
  <c r="J2473" s="1"/>
  <c r="H2473"/>
  <c r="K2472"/>
  <c r="I2472"/>
  <c r="J2472" s="1"/>
  <c r="H2472"/>
  <c r="K2471"/>
  <c r="I2471"/>
  <c r="J2471" s="1"/>
  <c r="H2471"/>
  <c r="K2470"/>
  <c r="I2470"/>
  <c r="J2470" s="1"/>
  <c r="H2470"/>
  <c r="K2469"/>
  <c r="I2469"/>
  <c r="J2469" s="1"/>
  <c r="H2469"/>
  <c r="K2468"/>
  <c r="I2468"/>
  <c r="J2468" s="1"/>
  <c r="H2468"/>
  <c r="K2467"/>
  <c r="I2467"/>
  <c r="J2467" s="1"/>
  <c r="H2467"/>
  <c r="K2466"/>
  <c r="I2466"/>
  <c r="J2466" s="1"/>
  <c r="H2466"/>
  <c r="K2465"/>
  <c r="I2465"/>
  <c r="J2465" s="1"/>
  <c r="H2465"/>
  <c r="K2464"/>
  <c r="I2464"/>
  <c r="J2464" s="1"/>
  <c r="H2464"/>
  <c r="K2463"/>
  <c r="I2463"/>
  <c r="J2463" s="1"/>
  <c r="H2463"/>
  <c r="K2462"/>
  <c r="I2462"/>
  <c r="J2462" s="1"/>
  <c r="H2462"/>
  <c r="K2461"/>
  <c r="I2461"/>
  <c r="J2461" s="1"/>
  <c r="H2461"/>
  <c r="K2460"/>
  <c r="I2460"/>
  <c r="J2460" s="1"/>
  <c r="H2460"/>
  <c r="K2459"/>
  <c r="I2459"/>
  <c r="J2459" s="1"/>
  <c r="H2459"/>
  <c r="K2458"/>
  <c r="I2458"/>
  <c r="J2458" s="1"/>
  <c r="H2458"/>
  <c r="K2457"/>
  <c r="I2457"/>
  <c r="J2457" s="1"/>
  <c r="H2457"/>
  <c r="K2456"/>
  <c r="I2456"/>
  <c r="J2456" s="1"/>
  <c r="H2456"/>
  <c r="K2455"/>
  <c r="I2455"/>
  <c r="J2455" s="1"/>
  <c r="H2455"/>
  <c r="K2454"/>
  <c r="I2454"/>
  <c r="J2454" s="1"/>
  <c r="H2454"/>
  <c r="K2453"/>
  <c r="I2453"/>
  <c r="J2453" s="1"/>
  <c r="H2453"/>
  <c r="K2452"/>
  <c r="I2452"/>
  <c r="J2452" s="1"/>
  <c r="H2452"/>
  <c r="K2451"/>
  <c r="I2451"/>
  <c r="J2451" s="1"/>
  <c r="H2451"/>
  <c r="K2450"/>
  <c r="I2450"/>
  <c r="J2450" s="1"/>
  <c r="H2450"/>
  <c r="K2449"/>
  <c r="I2449"/>
  <c r="J2449" s="1"/>
  <c r="H2449"/>
  <c r="K2448"/>
  <c r="I2448"/>
  <c r="J2448" s="1"/>
  <c r="H2448"/>
  <c r="K2447"/>
  <c r="I2447"/>
  <c r="J2447" s="1"/>
  <c r="H2447"/>
  <c r="K2446"/>
  <c r="I2446"/>
  <c r="J2446" s="1"/>
  <c r="H2446"/>
  <c r="K2445"/>
  <c r="I2445"/>
  <c r="J2445" s="1"/>
  <c r="H2445"/>
  <c r="K2444"/>
  <c r="I2444"/>
  <c r="J2444" s="1"/>
  <c r="H2444"/>
  <c r="K2443"/>
  <c r="I2443"/>
  <c r="J2443" s="1"/>
  <c r="H2443"/>
  <c r="K2442"/>
  <c r="I2442"/>
  <c r="J2442" s="1"/>
  <c r="H2442"/>
  <c r="K2441"/>
  <c r="I2441"/>
  <c r="J2441" s="1"/>
  <c r="H2441"/>
  <c r="K2440"/>
  <c r="I2440"/>
  <c r="J2440" s="1"/>
  <c r="H2440"/>
  <c r="K2439"/>
  <c r="I2439"/>
  <c r="J2439" s="1"/>
  <c r="H2439"/>
  <c r="K2438"/>
  <c r="I2438"/>
  <c r="J2438" s="1"/>
  <c r="H2438"/>
  <c r="K2437"/>
  <c r="I2437"/>
  <c r="J2437" s="1"/>
  <c r="H2437"/>
  <c r="K2436"/>
  <c r="I2436"/>
  <c r="J2436" s="1"/>
  <c r="H2436"/>
  <c r="K2435"/>
  <c r="I2435"/>
  <c r="J2435" s="1"/>
  <c r="H2435"/>
  <c r="K2434"/>
  <c r="I2434"/>
  <c r="J2434" s="1"/>
  <c r="H2434"/>
  <c r="K2433"/>
  <c r="I2433"/>
  <c r="J2433" s="1"/>
  <c r="H2433"/>
  <c r="K2432"/>
  <c r="I2432"/>
  <c r="J2432" s="1"/>
  <c r="H2432"/>
  <c r="K2431"/>
  <c r="I2431"/>
  <c r="J2431" s="1"/>
  <c r="H2431"/>
  <c r="K2430"/>
  <c r="I2430"/>
  <c r="J2430" s="1"/>
  <c r="H2430"/>
  <c r="K2429"/>
  <c r="I2429"/>
  <c r="J2429" s="1"/>
  <c r="H2429"/>
  <c r="K2428"/>
  <c r="I2428"/>
  <c r="J2428" s="1"/>
  <c r="H2428"/>
  <c r="K2427"/>
  <c r="I2427"/>
  <c r="J2427" s="1"/>
  <c r="H2427"/>
  <c r="K2426"/>
  <c r="I2426"/>
  <c r="J2426" s="1"/>
  <c r="H2426"/>
  <c r="K2425"/>
  <c r="I2425"/>
  <c r="J2425" s="1"/>
  <c r="H2425"/>
  <c r="K2424"/>
  <c r="I2424"/>
  <c r="J2424" s="1"/>
  <c r="H2424"/>
  <c r="K2423"/>
  <c r="I2423"/>
  <c r="J2423" s="1"/>
  <c r="H2423"/>
  <c r="K2422"/>
  <c r="I2422"/>
  <c r="J2422" s="1"/>
  <c r="H2422"/>
  <c r="K2421"/>
  <c r="I2421"/>
  <c r="J2421" s="1"/>
  <c r="H2421"/>
  <c r="K2420"/>
  <c r="I2420"/>
  <c r="J2420" s="1"/>
  <c r="H2420"/>
  <c r="K2419"/>
  <c r="I2419"/>
  <c r="J2419" s="1"/>
  <c r="H2419"/>
  <c r="K2418"/>
  <c r="I2418"/>
  <c r="J2418" s="1"/>
  <c r="H2418"/>
  <c r="K2417"/>
  <c r="I2417"/>
  <c r="J2417" s="1"/>
  <c r="H2417"/>
  <c r="K2416"/>
  <c r="I2416"/>
  <c r="J2416" s="1"/>
  <c r="H2416"/>
  <c r="K2415"/>
  <c r="I2415"/>
  <c r="J2415" s="1"/>
  <c r="H2415"/>
  <c r="K2414"/>
  <c r="I2414"/>
  <c r="J2414" s="1"/>
  <c r="H2414"/>
  <c r="K2413"/>
  <c r="I2413"/>
  <c r="J2413" s="1"/>
  <c r="H2413"/>
  <c r="K2412"/>
  <c r="I2412"/>
  <c r="J2412" s="1"/>
  <c r="H2412"/>
  <c r="K2411"/>
  <c r="I2411"/>
  <c r="J2411" s="1"/>
  <c r="H2411"/>
  <c r="K2410"/>
  <c r="I2410"/>
  <c r="J2410" s="1"/>
  <c r="H2410"/>
  <c r="K2409"/>
  <c r="I2409"/>
  <c r="J2409" s="1"/>
  <c r="H2409"/>
  <c r="K2408"/>
  <c r="I2408"/>
  <c r="J2408" s="1"/>
  <c r="H2408"/>
  <c r="K2407"/>
  <c r="I2407"/>
  <c r="J2407" s="1"/>
  <c r="H2407"/>
  <c r="K2406"/>
  <c r="I2406"/>
  <c r="J2406" s="1"/>
  <c r="H2406"/>
  <c r="K2405"/>
  <c r="I2405"/>
  <c r="J2405" s="1"/>
  <c r="H2405"/>
  <c r="K2404"/>
  <c r="I2404"/>
  <c r="J2404" s="1"/>
  <c r="H2404"/>
  <c r="K2403"/>
  <c r="I2403"/>
  <c r="J2403" s="1"/>
  <c r="H2403"/>
  <c r="K2402"/>
  <c r="I2402"/>
  <c r="J2402" s="1"/>
  <c r="H2402"/>
  <c r="K2401"/>
  <c r="I2401"/>
  <c r="J2401" s="1"/>
  <c r="H2401"/>
  <c r="K2400"/>
  <c r="I2400"/>
  <c r="J2400" s="1"/>
  <c r="H2400"/>
  <c r="K2399"/>
  <c r="I2399"/>
  <c r="J2399" s="1"/>
  <c r="H2399"/>
  <c r="K2398"/>
  <c r="I2398"/>
  <c r="J2398" s="1"/>
  <c r="H2398"/>
  <c r="K2397"/>
  <c r="I2397"/>
  <c r="J2397" s="1"/>
  <c r="H2397"/>
  <c r="K2396"/>
  <c r="I2396"/>
  <c r="J2396" s="1"/>
  <c r="H2396"/>
  <c r="K2395"/>
  <c r="I2395"/>
  <c r="J2395" s="1"/>
  <c r="H2395"/>
  <c r="K2394"/>
  <c r="I2394"/>
  <c r="J2394" s="1"/>
  <c r="H2394"/>
  <c r="K2393"/>
  <c r="I2393"/>
  <c r="J2393" s="1"/>
  <c r="H2393"/>
  <c r="K2392"/>
  <c r="I2392"/>
  <c r="J2392" s="1"/>
  <c r="H2392"/>
  <c r="K2391"/>
  <c r="I2391"/>
  <c r="J2391" s="1"/>
  <c r="H2391"/>
  <c r="K2390"/>
  <c r="I2390"/>
  <c r="J2390" s="1"/>
  <c r="H2390"/>
  <c r="K2389"/>
  <c r="I2389"/>
  <c r="J2389" s="1"/>
  <c r="H2389"/>
  <c r="K2388"/>
  <c r="I2388"/>
  <c r="J2388" s="1"/>
  <c r="H2388"/>
  <c r="K2387"/>
  <c r="I2387"/>
  <c r="J2387" s="1"/>
  <c r="H2387"/>
  <c r="K2386"/>
  <c r="I2386"/>
  <c r="J2386" s="1"/>
  <c r="H2386"/>
  <c r="K2385"/>
  <c r="I2385"/>
  <c r="J2385" s="1"/>
  <c r="H2385"/>
  <c r="K2384"/>
  <c r="I2384"/>
  <c r="J2384" s="1"/>
  <c r="H2384"/>
  <c r="K2383"/>
  <c r="I2383"/>
  <c r="J2383" s="1"/>
  <c r="H2383"/>
  <c r="K2382"/>
  <c r="I2382"/>
  <c r="J2382" s="1"/>
  <c r="H2382"/>
  <c r="K2381"/>
  <c r="I2381"/>
  <c r="J2381" s="1"/>
  <c r="H2381"/>
  <c r="K2380"/>
  <c r="I2380"/>
  <c r="J2380" s="1"/>
  <c r="H2380"/>
  <c r="K2379"/>
  <c r="I2379"/>
  <c r="J2379" s="1"/>
  <c r="H2379"/>
  <c r="K2378"/>
  <c r="I2378"/>
  <c r="J2378" s="1"/>
  <c r="H2378"/>
  <c r="K2377"/>
  <c r="I2377"/>
  <c r="J2377" s="1"/>
  <c r="H2377"/>
  <c r="K2376"/>
  <c r="I2376"/>
  <c r="J2376" s="1"/>
  <c r="H2376"/>
  <c r="K2375"/>
  <c r="I2375"/>
  <c r="J2375" s="1"/>
  <c r="H2375"/>
  <c r="K2374"/>
  <c r="I2374"/>
  <c r="J2374" s="1"/>
  <c r="H2374"/>
  <c r="K2373"/>
  <c r="I2373"/>
  <c r="J2373" s="1"/>
  <c r="H2373"/>
  <c r="K2372"/>
  <c r="I2372"/>
  <c r="J2372" s="1"/>
  <c r="H2372"/>
  <c r="K2371"/>
  <c r="I2371"/>
  <c r="J2371" s="1"/>
  <c r="H2371"/>
  <c r="K2370"/>
  <c r="I2370"/>
  <c r="J2370" s="1"/>
  <c r="H2370"/>
  <c r="K2369"/>
  <c r="I2369"/>
  <c r="J2369" s="1"/>
  <c r="H2369"/>
  <c r="K2368"/>
  <c r="I2368"/>
  <c r="J2368" s="1"/>
  <c r="H2368"/>
  <c r="K2367"/>
  <c r="I2367"/>
  <c r="J2367" s="1"/>
  <c r="H2367"/>
  <c r="K2366"/>
  <c r="I2366"/>
  <c r="J2366" s="1"/>
  <c r="H2366"/>
  <c r="K2365"/>
  <c r="I2365"/>
  <c r="J2365" s="1"/>
  <c r="H2365"/>
  <c r="K2364"/>
  <c r="I2364"/>
  <c r="J2364" s="1"/>
  <c r="H2364"/>
  <c r="K2363"/>
  <c r="I2363"/>
  <c r="J2363" s="1"/>
  <c r="H2363"/>
  <c r="K2362"/>
  <c r="I2362"/>
  <c r="J2362" s="1"/>
  <c r="H2362"/>
  <c r="K2361"/>
  <c r="I2361"/>
  <c r="J2361" s="1"/>
  <c r="H2361"/>
  <c r="K2360"/>
  <c r="I2360"/>
  <c r="J2360" s="1"/>
  <c r="H2360"/>
  <c r="K2359"/>
  <c r="I2359"/>
  <c r="J2359" s="1"/>
  <c r="H2359"/>
  <c r="K2358"/>
  <c r="I2358"/>
  <c r="J2358" s="1"/>
  <c r="H2358"/>
  <c r="K2357"/>
  <c r="I2357"/>
  <c r="J2357" s="1"/>
  <c r="H2357"/>
  <c r="K2356"/>
  <c r="I2356"/>
  <c r="J2356" s="1"/>
  <c r="H2356"/>
  <c r="K2355"/>
  <c r="I2355"/>
  <c r="J2355" s="1"/>
  <c r="H2355"/>
  <c r="K2354"/>
  <c r="I2354"/>
  <c r="J2354" s="1"/>
  <c r="H2354"/>
  <c r="K2348" l="1"/>
  <c r="I2348"/>
  <c r="J2348" s="1"/>
  <c r="H2348"/>
  <c r="K2347"/>
  <c r="I2347"/>
  <c r="J2347" s="1"/>
  <c r="H2347"/>
  <c r="K2346"/>
  <c r="I2346"/>
  <c r="J2346" s="1"/>
  <c r="H2346"/>
  <c r="K2345"/>
  <c r="I2345"/>
  <c r="J2345" s="1"/>
  <c r="H2345"/>
  <c r="K2344"/>
  <c r="I2344"/>
  <c r="J2344" s="1"/>
  <c r="H2344"/>
  <c r="K2343"/>
  <c r="I2343"/>
  <c r="J2343" s="1"/>
  <c r="H2343"/>
  <c r="K2342"/>
  <c r="I2342"/>
  <c r="J2342" s="1"/>
  <c r="H2342"/>
  <c r="K2341"/>
  <c r="I2341"/>
  <c r="J2341" s="1"/>
  <c r="H2341"/>
  <c r="K2340"/>
  <c r="I2340"/>
  <c r="J2340" s="1"/>
  <c r="H2340"/>
  <c r="K2339"/>
  <c r="I2339"/>
  <c r="J2339" s="1"/>
  <c r="H2339"/>
  <c r="K2338"/>
  <c r="I2338"/>
  <c r="J2338" s="1"/>
  <c r="H2338"/>
  <c r="K2337"/>
  <c r="I2337"/>
  <c r="J2337" s="1"/>
  <c r="H2337"/>
  <c r="K2336"/>
  <c r="I2336"/>
  <c r="J2336" s="1"/>
  <c r="H2336"/>
  <c r="K2335"/>
  <c r="I2335"/>
  <c r="J2335" s="1"/>
  <c r="H2335"/>
  <c r="K2334"/>
  <c r="I2334"/>
  <c r="J2334" s="1"/>
  <c r="H2334"/>
  <c r="K2333"/>
  <c r="I2333"/>
  <c r="J2333" s="1"/>
  <c r="H2333"/>
  <c r="K2332"/>
  <c r="I2332"/>
  <c r="J2332" s="1"/>
  <c r="H2332"/>
  <c r="K2331"/>
  <c r="I2331"/>
  <c r="J2331" s="1"/>
  <c r="H2331"/>
  <c r="K2330"/>
  <c r="I2330"/>
  <c r="J2330" s="1"/>
  <c r="H2330"/>
  <c r="K2329"/>
  <c r="I2329"/>
  <c r="J2329" s="1"/>
  <c r="H2329"/>
  <c r="K2328"/>
  <c r="I2328"/>
  <c r="J2328" s="1"/>
  <c r="H2328"/>
  <c r="K2327"/>
  <c r="I2327"/>
  <c r="J2327" s="1"/>
  <c r="H2327"/>
  <c r="K2326"/>
  <c r="I2326"/>
  <c r="J2326" s="1"/>
  <c r="H2326"/>
  <c r="K2325"/>
  <c r="I2325"/>
  <c r="J2325" s="1"/>
  <c r="H2325"/>
  <c r="K2324"/>
  <c r="I2324"/>
  <c r="J2324" s="1"/>
  <c r="H2324"/>
  <c r="K2323"/>
  <c r="I2323"/>
  <c r="J2323" s="1"/>
  <c r="H2323"/>
  <c r="K2322"/>
  <c r="I2322"/>
  <c r="J2322" s="1"/>
  <c r="H2322"/>
  <c r="K2321"/>
  <c r="I2321"/>
  <c r="J2321" s="1"/>
  <c r="H2321"/>
  <c r="K2320"/>
  <c r="I2320"/>
  <c r="J2320" s="1"/>
  <c r="H2320"/>
  <c r="K2319"/>
  <c r="I2319"/>
  <c r="J2319" s="1"/>
  <c r="H2319"/>
  <c r="K2318"/>
  <c r="I2318"/>
  <c r="J2318" s="1"/>
  <c r="H2318"/>
  <c r="K2317"/>
  <c r="I2317"/>
  <c r="J2317" s="1"/>
  <c r="H2317"/>
  <c r="K2316"/>
  <c r="I2316"/>
  <c r="J2316" s="1"/>
  <c r="H2316"/>
  <c r="K2315"/>
  <c r="I2315"/>
  <c r="J2315" s="1"/>
  <c r="H2315"/>
  <c r="K2314"/>
  <c r="I2314"/>
  <c r="J2314" s="1"/>
  <c r="H2314"/>
  <c r="K2313"/>
  <c r="I2313"/>
  <c r="J2313" s="1"/>
  <c r="H2313"/>
  <c r="K2312"/>
  <c r="I2312"/>
  <c r="J2312" s="1"/>
  <c r="H2312"/>
  <c r="K2311"/>
  <c r="I2311"/>
  <c r="J2311" s="1"/>
  <c r="H2311"/>
  <c r="K2310"/>
  <c r="I2310"/>
  <c r="J2310" s="1"/>
  <c r="H2310"/>
  <c r="K2309"/>
  <c r="I2309"/>
  <c r="J2309" s="1"/>
  <c r="H2309"/>
  <c r="K2308"/>
  <c r="I2308"/>
  <c r="J2308" s="1"/>
  <c r="H2308"/>
  <c r="K2307"/>
  <c r="I2307"/>
  <c r="J2307" s="1"/>
  <c r="H2307"/>
  <c r="K2306"/>
  <c r="I2306"/>
  <c r="J2306" s="1"/>
  <c r="H2306"/>
  <c r="K2305"/>
  <c r="I2305"/>
  <c r="J2305" s="1"/>
  <c r="H2305"/>
  <c r="K2304"/>
  <c r="I2304"/>
  <c r="J2304" s="1"/>
  <c r="H2304"/>
  <c r="K2303"/>
  <c r="I2303"/>
  <c r="J2303" s="1"/>
  <c r="H2303"/>
  <c r="K2302"/>
  <c r="I2302"/>
  <c r="J2302" s="1"/>
  <c r="H2302"/>
  <c r="K2301"/>
  <c r="I2301"/>
  <c r="J2301" s="1"/>
  <c r="H2301"/>
  <c r="K2300"/>
  <c r="I2300"/>
  <c r="J2300" s="1"/>
  <c r="H2300"/>
  <c r="K2299"/>
  <c r="I2299"/>
  <c r="J2299" s="1"/>
  <c r="H2299"/>
  <c r="K2298"/>
  <c r="I2298"/>
  <c r="J2298" s="1"/>
  <c r="H2298"/>
  <c r="K2297"/>
  <c r="I2297"/>
  <c r="J2297" s="1"/>
  <c r="H2297"/>
  <c r="K2296"/>
  <c r="I2296"/>
  <c r="J2296" s="1"/>
  <c r="H2296"/>
  <c r="K2295"/>
  <c r="I2295"/>
  <c r="J2295" s="1"/>
  <c r="H2295"/>
  <c r="K2294"/>
  <c r="I2294"/>
  <c r="J2294" s="1"/>
  <c r="H2294"/>
  <c r="K2293"/>
  <c r="I2293"/>
  <c r="J2293" s="1"/>
  <c r="H2293"/>
  <c r="K2292"/>
  <c r="I2292"/>
  <c r="J2292" s="1"/>
  <c r="H2292"/>
  <c r="K2291"/>
  <c r="I2291"/>
  <c r="J2291" s="1"/>
  <c r="H2291"/>
  <c r="K2290"/>
  <c r="I2290"/>
  <c r="J2290" s="1"/>
  <c r="H2290"/>
  <c r="K2289"/>
  <c r="I2289"/>
  <c r="J2289" s="1"/>
  <c r="H2289"/>
  <c r="K2288"/>
  <c r="I2288"/>
  <c r="J2288" s="1"/>
  <c r="H2288"/>
  <c r="K2287"/>
  <c r="I2287"/>
  <c r="J2287" s="1"/>
  <c r="H2287"/>
  <c r="K2286"/>
  <c r="I2286"/>
  <c r="J2286" s="1"/>
  <c r="H2286"/>
  <c r="K2285"/>
  <c r="I2285"/>
  <c r="J2285" s="1"/>
  <c r="H2285"/>
  <c r="K2284"/>
  <c r="I2284"/>
  <c r="J2284" s="1"/>
  <c r="H2284"/>
  <c r="K2283"/>
  <c r="I2283"/>
  <c r="J2283" s="1"/>
  <c r="H2283"/>
  <c r="K2282"/>
  <c r="I2282"/>
  <c r="J2282" s="1"/>
  <c r="H2282"/>
  <c r="K2281"/>
  <c r="I2281"/>
  <c r="J2281" s="1"/>
  <c r="H2281"/>
  <c r="K2280"/>
  <c r="I2280"/>
  <c r="J2280" s="1"/>
  <c r="H2280"/>
  <c r="K2279"/>
  <c r="I2279"/>
  <c r="J2279" s="1"/>
  <c r="H2279"/>
  <c r="K2278"/>
  <c r="I2278"/>
  <c r="J2278" s="1"/>
  <c r="H2278"/>
  <c r="K2277"/>
  <c r="I2277"/>
  <c r="J2277" s="1"/>
  <c r="H2277"/>
  <c r="K2276"/>
  <c r="I2276"/>
  <c r="J2276" s="1"/>
  <c r="H2276"/>
  <c r="K2275"/>
  <c r="I2275"/>
  <c r="J2275" s="1"/>
  <c r="H2275"/>
  <c r="K2274"/>
  <c r="I2274"/>
  <c r="J2274" s="1"/>
  <c r="H2274"/>
  <c r="K2273"/>
  <c r="I2273"/>
  <c r="J2273" s="1"/>
  <c r="H2273"/>
  <c r="K2272"/>
  <c r="I2272"/>
  <c r="J2272" s="1"/>
  <c r="H2272"/>
  <c r="K2271"/>
  <c r="I2271"/>
  <c r="J2271" s="1"/>
  <c r="H2271"/>
  <c r="K2270"/>
  <c r="I2270"/>
  <c r="J2270" s="1"/>
  <c r="H2270"/>
  <c r="K2269"/>
  <c r="I2269"/>
  <c r="J2269" s="1"/>
  <c r="H2269"/>
  <c r="K2268"/>
  <c r="I2268"/>
  <c r="J2268" s="1"/>
  <c r="H2268"/>
  <c r="K2267"/>
  <c r="I2267"/>
  <c r="J2267" s="1"/>
  <c r="H2267"/>
  <c r="K2266"/>
  <c r="I2266"/>
  <c r="J2266" s="1"/>
  <c r="H2266"/>
  <c r="K2265"/>
  <c r="I2265"/>
  <c r="J2265" s="1"/>
  <c r="H2265"/>
  <c r="K2264"/>
  <c r="I2264"/>
  <c r="J2264" s="1"/>
  <c r="H2264"/>
  <c r="K2263"/>
  <c r="I2263"/>
  <c r="J2263" s="1"/>
  <c r="H2263"/>
  <c r="K2262"/>
  <c r="I2262"/>
  <c r="J2262" s="1"/>
  <c r="H2262"/>
  <c r="K2261"/>
  <c r="I2261"/>
  <c r="J2261" s="1"/>
  <c r="H2261"/>
  <c r="K2260"/>
  <c r="I2260"/>
  <c r="J2260" s="1"/>
  <c r="H2260"/>
  <c r="K2259"/>
  <c r="I2259"/>
  <c r="J2259" s="1"/>
  <c r="H2259"/>
  <c r="K2258"/>
  <c r="I2258"/>
  <c r="J2258" s="1"/>
  <c r="H2258"/>
  <c r="K2257"/>
  <c r="I2257"/>
  <c r="J2257" s="1"/>
  <c r="H2257"/>
  <c r="K2256"/>
  <c r="I2256"/>
  <c r="J2256" s="1"/>
  <c r="H2256"/>
  <c r="K2255"/>
  <c r="I2255"/>
  <c r="J2255" s="1"/>
  <c r="H2255"/>
  <c r="K2254"/>
  <c r="I2254"/>
  <c r="J2254" s="1"/>
  <c r="H2254"/>
  <c r="K2253"/>
  <c r="I2253"/>
  <c r="J2253" s="1"/>
  <c r="H2253"/>
  <c r="K2252"/>
  <c r="I2252"/>
  <c r="J2252" s="1"/>
  <c r="H2252"/>
  <c r="K2251"/>
  <c r="I2251"/>
  <c r="J2251" s="1"/>
  <c r="H2251"/>
  <c r="K2250"/>
  <c r="I2250"/>
  <c r="J2250" s="1"/>
  <c r="H2250"/>
  <c r="K2249"/>
  <c r="I2249"/>
  <c r="J2249" s="1"/>
  <c r="H2249"/>
  <c r="K2248"/>
  <c r="I2248"/>
  <c r="J2248" s="1"/>
  <c r="H2248"/>
  <c r="K2247"/>
  <c r="I2247"/>
  <c r="J2247" s="1"/>
  <c r="H2247"/>
  <c r="K2246"/>
  <c r="I2246"/>
  <c r="J2246" s="1"/>
  <c r="H2246"/>
  <c r="K2245"/>
  <c r="I2245"/>
  <c r="J2245" s="1"/>
  <c r="H2245"/>
  <c r="K2244"/>
  <c r="I2244"/>
  <c r="J2244" s="1"/>
  <c r="H2244"/>
  <c r="K2243"/>
  <c r="I2243"/>
  <c r="J2243" s="1"/>
  <c r="H2243"/>
  <c r="K2242"/>
  <c r="I2242"/>
  <c r="J2242" s="1"/>
  <c r="H2242"/>
  <c r="K2241"/>
  <c r="I2241"/>
  <c r="J2241" s="1"/>
  <c r="H2241"/>
  <c r="K2240"/>
  <c r="I2240"/>
  <c r="J2240" s="1"/>
  <c r="H2240"/>
  <c r="K2239"/>
  <c r="I2239"/>
  <c r="J2239" s="1"/>
  <c r="H2239"/>
  <c r="K2238"/>
  <c r="I2238"/>
  <c r="J2238" s="1"/>
  <c r="H2238"/>
  <c r="K2237"/>
  <c r="I2237"/>
  <c r="J2237" s="1"/>
  <c r="H2237"/>
  <c r="K2236"/>
  <c r="I2236"/>
  <c r="J2236" s="1"/>
  <c r="H2236"/>
  <c r="K2235"/>
  <c r="I2235"/>
  <c r="J2235" s="1"/>
  <c r="H2235"/>
  <c r="K2234"/>
  <c r="I2234"/>
  <c r="J2234" s="1"/>
  <c r="H2234"/>
  <c r="K2233"/>
  <c r="I2233"/>
  <c r="J2233" s="1"/>
  <c r="H2233"/>
  <c r="K2232"/>
  <c r="I2232"/>
  <c r="J2232" s="1"/>
  <c r="H2232"/>
  <c r="K2231"/>
  <c r="I2231"/>
  <c r="J2231" s="1"/>
  <c r="H2231"/>
  <c r="K2230"/>
  <c r="I2230"/>
  <c r="J2230" s="1"/>
  <c r="H2230"/>
  <c r="K2229"/>
  <c r="I2229"/>
  <c r="J2229" s="1"/>
  <c r="H2229"/>
  <c r="K2228"/>
  <c r="I2228"/>
  <c r="J2228" s="1"/>
  <c r="H2228"/>
  <c r="K2227"/>
  <c r="I2227"/>
  <c r="J2227" s="1"/>
  <c r="H2227"/>
  <c r="K2226"/>
  <c r="I2226"/>
  <c r="J2226" s="1"/>
  <c r="H2226"/>
  <c r="K2225"/>
  <c r="I2225"/>
  <c r="J2225" s="1"/>
  <c r="H2225"/>
  <c r="K2224"/>
  <c r="I2224"/>
  <c r="J2224" s="1"/>
  <c r="H2224"/>
  <c r="K2223"/>
  <c r="I2223"/>
  <c r="J2223" s="1"/>
  <c r="H2223"/>
  <c r="K2222"/>
  <c r="I2222"/>
  <c r="J2222" s="1"/>
  <c r="H2222"/>
  <c r="K2221"/>
  <c r="I2221"/>
  <c r="J2221" s="1"/>
  <c r="H2221"/>
  <c r="K2220"/>
  <c r="I2220"/>
  <c r="J2220" s="1"/>
  <c r="H2220"/>
  <c r="K2219"/>
  <c r="I2219"/>
  <c r="J2219" s="1"/>
  <c r="H2219"/>
  <c r="K2218"/>
  <c r="I2218"/>
  <c r="J2218" s="1"/>
  <c r="H2218"/>
  <c r="K2217"/>
  <c r="I2217"/>
  <c r="J2217" s="1"/>
  <c r="H2217"/>
  <c r="K2216"/>
  <c r="I2216"/>
  <c r="J2216" s="1"/>
  <c r="H2216"/>
  <c r="K2215"/>
  <c r="I2215"/>
  <c r="J2215" s="1"/>
  <c r="H2215"/>
  <c r="K2214"/>
  <c r="I2214"/>
  <c r="J2214" s="1"/>
  <c r="H2214"/>
  <c r="K2213"/>
  <c r="I2213"/>
  <c r="J2213" s="1"/>
  <c r="H2213"/>
  <c r="K2212"/>
  <c r="I2212"/>
  <c r="J2212" s="1"/>
  <c r="H2212"/>
  <c r="K2211"/>
  <c r="I2211"/>
  <c r="J2211" s="1"/>
  <c r="H2211"/>
  <c r="K2210"/>
  <c r="I2210"/>
  <c r="J2210" s="1"/>
  <c r="H2210"/>
  <c r="K2209"/>
  <c r="I2209"/>
  <c r="J2209" s="1"/>
  <c r="H2209"/>
  <c r="K2208"/>
  <c r="I2208"/>
  <c r="J2208" s="1"/>
  <c r="H2208"/>
  <c r="K2207"/>
  <c r="I2207"/>
  <c r="J2207" s="1"/>
  <c r="H2207"/>
  <c r="K2206"/>
  <c r="I2206"/>
  <c r="J2206" s="1"/>
  <c r="H2206"/>
  <c r="K2205"/>
  <c r="I2205"/>
  <c r="J2205" s="1"/>
  <c r="H2205"/>
  <c r="K2204"/>
  <c r="I2204"/>
  <c r="J2204" s="1"/>
  <c r="H2204"/>
  <c r="K2203"/>
  <c r="I2203"/>
  <c r="J2203" s="1"/>
  <c r="H2203"/>
  <c r="K2202"/>
  <c r="I2202"/>
  <c r="J2202" s="1"/>
  <c r="H2202"/>
  <c r="K2201"/>
  <c r="I2201"/>
  <c r="J2201" s="1"/>
  <c r="H2201"/>
  <c r="K2200"/>
  <c r="I2200"/>
  <c r="J2200" s="1"/>
  <c r="H2200"/>
  <c r="K2199"/>
  <c r="I2199"/>
  <c r="J2199" s="1"/>
  <c r="H2199"/>
  <c r="K2198"/>
  <c r="I2198"/>
  <c r="J2198" s="1"/>
  <c r="H2198"/>
  <c r="K2197"/>
  <c r="I2197"/>
  <c r="J2197" s="1"/>
  <c r="H2197"/>
  <c r="K2196"/>
  <c r="I2196"/>
  <c r="J2196" s="1"/>
  <c r="H2196"/>
  <c r="K2195"/>
  <c r="I2195"/>
  <c r="J2195" s="1"/>
  <c r="H2195"/>
  <c r="K2194"/>
  <c r="I2194"/>
  <c r="J2194" s="1"/>
  <c r="H2194"/>
  <c r="K2193"/>
  <c r="I2193"/>
  <c r="J2193" s="1"/>
  <c r="H2193"/>
  <c r="K2192"/>
  <c r="I2192"/>
  <c r="J2192" s="1"/>
  <c r="H2192"/>
  <c r="K2191"/>
  <c r="I2191"/>
  <c r="J2191" s="1"/>
  <c r="H2191"/>
  <c r="K2190"/>
  <c r="I2190"/>
  <c r="J2190" s="1"/>
  <c r="H2190"/>
  <c r="K2189"/>
  <c r="I2189"/>
  <c r="J2189" s="1"/>
  <c r="H2189"/>
  <c r="K2188"/>
  <c r="I2188"/>
  <c r="J2188" s="1"/>
  <c r="H2188"/>
  <c r="K2187"/>
  <c r="I2187"/>
  <c r="J2187" s="1"/>
  <c r="H2187"/>
  <c r="K2186"/>
  <c r="I2186"/>
  <c r="J2186" s="1"/>
  <c r="H2186"/>
  <c r="K2185"/>
  <c r="I2185"/>
  <c r="J2185" s="1"/>
  <c r="H2185"/>
  <c r="K2184"/>
  <c r="I2184"/>
  <c r="J2184" s="1"/>
  <c r="H2184"/>
  <c r="K2183"/>
  <c r="I2183"/>
  <c r="J2183" s="1"/>
  <c r="H2183"/>
  <c r="K2182"/>
  <c r="I2182"/>
  <c r="J2182" s="1"/>
  <c r="H2182"/>
  <c r="K2181"/>
  <c r="I2181"/>
  <c r="J2181" s="1"/>
  <c r="H2181"/>
  <c r="K2180"/>
  <c r="I2180"/>
  <c r="J2180" s="1"/>
  <c r="H2180"/>
  <c r="K2179"/>
  <c r="I2179"/>
  <c r="J2179" s="1"/>
  <c r="H2179"/>
  <c r="K2178"/>
  <c r="I2178"/>
  <c r="J2178" s="1"/>
  <c r="H2178"/>
  <c r="K2177"/>
  <c r="I2177"/>
  <c r="J2177" s="1"/>
  <c r="H2177"/>
  <c r="K2176"/>
  <c r="I2176"/>
  <c r="J2176" s="1"/>
  <c r="H2176"/>
  <c r="K2175"/>
  <c r="I2175"/>
  <c r="J2175" s="1"/>
  <c r="H2175"/>
  <c r="K2174"/>
  <c r="I2174"/>
  <c r="J2174" s="1"/>
  <c r="H2174"/>
  <c r="K2173"/>
  <c r="I2173"/>
  <c r="J2173" s="1"/>
  <c r="H2173"/>
  <c r="K2172"/>
  <c r="I2172"/>
  <c r="J2172" s="1"/>
  <c r="H2172"/>
  <c r="K2171"/>
  <c r="I2171"/>
  <c r="J2171" s="1"/>
  <c r="H2171"/>
  <c r="K2170"/>
  <c r="I2170"/>
  <c r="J2170" s="1"/>
  <c r="H2170"/>
  <c r="K2169"/>
  <c r="I2169"/>
  <c r="J2169" s="1"/>
  <c r="H2169"/>
  <c r="K2168"/>
  <c r="I2168"/>
  <c r="J2168" s="1"/>
  <c r="H2168"/>
  <c r="K2167"/>
  <c r="I2167"/>
  <c r="J2167" s="1"/>
  <c r="H2167"/>
  <c r="K2166"/>
  <c r="I2166"/>
  <c r="J2166" s="1"/>
  <c r="H2166"/>
  <c r="K2165"/>
  <c r="I2165"/>
  <c r="J2165" s="1"/>
  <c r="H2165"/>
  <c r="K2164"/>
  <c r="I2164"/>
  <c r="J2164" s="1"/>
  <c r="H2164"/>
  <c r="K2163"/>
  <c r="I2163"/>
  <c r="J2163" s="1"/>
  <c r="H2163"/>
  <c r="K2162"/>
  <c r="I2162"/>
  <c r="J2162" s="1"/>
  <c r="H2162"/>
  <c r="K2161"/>
  <c r="I2161"/>
  <c r="J2161" s="1"/>
  <c r="H2161"/>
  <c r="K2160"/>
  <c r="I2160"/>
  <c r="J2160" s="1"/>
  <c r="H2160"/>
  <c r="K2159"/>
  <c r="I2159"/>
  <c r="J2159" s="1"/>
  <c r="H2159"/>
  <c r="K2158"/>
  <c r="I2158"/>
  <c r="J2158" s="1"/>
  <c r="H2158"/>
  <c r="K2157"/>
  <c r="I2157"/>
  <c r="J2157" s="1"/>
  <c r="H2157"/>
  <c r="K2156"/>
  <c r="I2156"/>
  <c r="J2156" s="1"/>
  <c r="H2156"/>
  <c r="K2155"/>
  <c r="I2155"/>
  <c r="J2155" s="1"/>
  <c r="H2155"/>
  <c r="K2154"/>
  <c r="I2154"/>
  <c r="J2154" s="1"/>
  <c r="H2154"/>
  <c r="K2153"/>
  <c r="I2153"/>
  <c r="J2153" s="1"/>
  <c r="H2153"/>
  <c r="K2152"/>
  <c r="I2152"/>
  <c r="J2152" s="1"/>
  <c r="H2152"/>
  <c r="K2151"/>
  <c r="I2151"/>
  <c r="J2151" s="1"/>
  <c r="H2151"/>
  <c r="K2150"/>
  <c r="I2150"/>
  <c r="J2150" s="1"/>
  <c r="H2150"/>
  <c r="K2149"/>
  <c r="I2149"/>
  <c r="J2149" s="1"/>
  <c r="H2149"/>
  <c r="K2148"/>
  <c r="I2148"/>
  <c r="J2148" s="1"/>
  <c r="H2148"/>
  <c r="K2147"/>
  <c r="I2147"/>
  <c r="J2147" s="1"/>
  <c r="H2147"/>
  <c r="K2146"/>
  <c r="I2146"/>
  <c r="J2146" s="1"/>
  <c r="H2146"/>
  <c r="K2145"/>
  <c r="I2145"/>
  <c r="J2145" s="1"/>
  <c r="H2145"/>
  <c r="K2144"/>
  <c r="I2144"/>
  <c r="J2144" s="1"/>
  <c r="H2144"/>
  <c r="K2143"/>
  <c r="I2143"/>
  <c r="J2143" s="1"/>
  <c r="H2143"/>
  <c r="K2142"/>
  <c r="I2142"/>
  <c r="J2142" s="1"/>
  <c r="H2142"/>
  <c r="K2141"/>
  <c r="I2141"/>
  <c r="J2141" s="1"/>
  <c r="H2141"/>
  <c r="K2140"/>
  <c r="I2140"/>
  <c r="J2140" s="1"/>
  <c r="H2140"/>
  <c r="K2139"/>
  <c r="I2139"/>
  <c r="J2139" s="1"/>
  <c r="H2139"/>
  <c r="K2138"/>
  <c r="I2138"/>
  <c r="J2138" s="1"/>
  <c r="H2138"/>
  <c r="K2137"/>
  <c r="I2137"/>
  <c r="J2137" s="1"/>
  <c r="H2137"/>
  <c r="K2136"/>
  <c r="I2136"/>
  <c r="J2136" s="1"/>
  <c r="H2136"/>
  <c r="K2135"/>
  <c r="I2135"/>
  <c r="J2135" s="1"/>
  <c r="H2135"/>
  <c r="K2134"/>
  <c r="I2134"/>
  <c r="J2134" s="1"/>
  <c r="H2134"/>
  <c r="K2133"/>
  <c r="I2133"/>
  <c r="J2133" s="1"/>
  <c r="H2133"/>
  <c r="K2132"/>
  <c r="I2132"/>
  <c r="J2132" s="1"/>
  <c r="H2132"/>
  <c r="K2131"/>
  <c r="I2131"/>
  <c r="J2131" s="1"/>
  <c r="H2131"/>
  <c r="K2130"/>
  <c r="I2130"/>
  <c r="J2130" s="1"/>
  <c r="H2130"/>
  <c r="K2129"/>
  <c r="I2129"/>
  <c r="J2129" s="1"/>
  <c r="H2129"/>
  <c r="K2128"/>
  <c r="I2128"/>
  <c r="J2128" s="1"/>
  <c r="H2128"/>
  <c r="K2127"/>
  <c r="I2127"/>
  <c r="J2127" s="1"/>
  <c r="H2127"/>
  <c r="K2126"/>
  <c r="I2126"/>
  <c r="J2126" s="1"/>
  <c r="H2126"/>
  <c r="K2125"/>
  <c r="I2125"/>
  <c r="J2125" s="1"/>
  <c r="H2125"/>
  <c r="K2124"/>
  <c r="I2124"/>
  <c r="J2124" s="1"/>
  <c r="H2124"/>
  <c r="K2123"/>
  <c r="I2123"/>
  <c r="J2123" s="1"/>
  <c r="H2123"/>
  <c r="K2122"/>
  <c r="I2122"/>
  <c r="J2122" s="1"/>
  <c r="H2122"/>
  <c r="K2121"/>
  <c r="I2121"/>
  <c r="J2121" s="1"/>
  <c r="H2121"/>
  <c r="K2120"/>
  <c r="I2120"/>
  <c r="J2120" s="1"/>
  <c r="H2120"/>
  <c r="K2119"/>
  <c r="I2119"/>
  <c r="J2119" s="1"/>
  <c r="H2119"/>
  <c r="K2118"/>
  <c r="I2118"/>
  <c r="J2118" s="1"/>
  <c r="H2118"/>
  <c r="K2117"/>
  <c r="I2117"/>
  <c r="J2117" s="1"/>
  <c r="H2117"/>
  <c r="K2116"/>
  <c r="I2116"/>
  <c r="J2116" s="1"/>
  <c r="H2116"/>
  <c r="K2115"/>
  <c r="I2115"/>
  <c r="J2115" s="1"/>
  <c r="H2115"/>
  <c r="K2114"/>
  <c r="I2114"/>
  <c r="J2114" s="1"/>
  <c r="H2114"/>
  <c r="H2113"/>
  <c r="K2112"/>
  <c r="H2112"/>
  <c r="H2111"/>
  <c r="K2110"/>
  <c r="H2110"/>
  <c r="K2109"/>
  <c r="I2109"/>
  <c r="J2109" s="1"/>
  <c r="H2109"/>
  <c r="K2108"/>
  <c r="J2108"/>
  <c r="H2108"/>
  <c r="K2107"/>
  <c r="I2107"/>
  <c r="J2107" s="1"/>
  <c r="H2107"/>
  <c r="K2106"/>
  <c r="J2106"/>
  <c r="H2106"/>
  <c r="K2105"/>
  <c r="I2105"/>
  <c r="J2105" s="1"/>
  <c r="K2104"/>
  <c r="I2104"/>
  <c r="J2104" s="1"/>
  <c r="H2104"/>
  <c r="H2105" s="1"/>
  <c r="K2103"/>
  <c r="I2103"/>
  <c r="J2103" s="1"/>
  <c r="H2103"/>
  <c r="K2102"/>
  <c r="I2102"/>
  <c r="J2102" s="1"/>
  <c r="H2102"/>
  <c r="K2101"/>
  <c r="I2101"/>
  <c r="J2101" s="1"/>
  <c r="H2101"/>
  <c r="K2100"/>
  <c r="I2100"/>
  <c r="J2100" s="1"/>
  <c r="H2100"/>
  <c r="K2099"/>
  <c r="I2099"/>
  <c r="J2099" s="1"/>
  <c r="H2099"/>
  <c r="K2098"/>
  <c r="I2098"/>
  <c r="J2098" s="1"/>
  <c r="H2098"/>
  <c r="K2097"/>
  <c r="I2097"/>
  <c r="J2097" s="1"/>
  <c r="H2097"/>
  <c r="K2096"/>
  <c r="I2096"/>
  <c r="J2096" s="1"/>
  <c r="H2096"/>
  <c r="K2095"/>
  <c r="I2095"/>
  <c r="J2095" s="1"/>
  <c r="H2095"/>
  <c r="K2094"/>
  <c r="I2094"/>
  <c r="J2094" s="1"/>
  <c r="H2094"/>
  <c r="K2093"/>
  <c r="I2093"/>
  <c r="J2093" s="1"/>
  <c r="H2093"/>
  <c r="K2092"/>
  <c r="I2092"/>
  <c r="J2092" s="1"/>
  <c r="H2092"/>
  <c r="K2091"/>
  <c r="I2091"/>
  <c r="J2091" s="1"/>
  <c r="H2091"/>
  <c r="K2090"/>
  <c r="I2090"/>
  <c r="J2090" s="1"/>
  <c r="H2090"/>
  <c r="K2089"/>
  <c r="I2089"/>
  <c r="J2089" s="1"/>
  <c r="H2089"/>
  <c r="K2088"/>
  <c r="I2088"/>
  <c r="J2088" s="1"/>
  <c r="H2088"/>
  <c r="K2087"/>
  <c r="I2087"/>
  <c r="J2087" s="1"/>
  <c r="H2087"/>
  <c r="K2086"/>
  <c r="I2086"/>
  <c r="J2086" s="1"/>
  <c r="H2086"/>
  <c r="K2085"/>
  <c r="I2085"/>
  <c r="J2085" s="1"/>
  <c r="H2085"/>
  <c r="K2084"/>
  <c r="I2084"/>
  <c r="J2084" s="1"/>
  <c r="H2084"/>
  <c r="K2083"/>
  <c r="I2083"/>
  <c r="J2083" s="1"/>
  <c r="H2083"/>
  <c r="K2082"/>
  <c r="I2082"/>
  <c r="J2082" s="1"/>
  <c r="H2082"/>
  <c r="K2081"/>
  <c r="I2081"/>
  <c r="J2081" s="1"/>
  <c r="H2081"/>
  <c r="K2080"/>
  <c r="I2080"/>
  <c r="J2080" s="1"/>
  <c r="H2080"/>
  <c r="K2079"/>
  <c r="I2079"/>
  <c r="J2079" s="1"/>
  <c r="H2079"/>
  <c r="K2078"/>
  <c r="I2078"/>
  <c r="J2078" s="1"/>
  <c r="H2078"/>
  <c r="K2077"/>
  <c r="I2077"/>
  <c r="J2077" s="1"/>
  <c r="H2077"/>
  <c r="K2076"/>
  <c r="I2076"/>
  <c r="J2076" s="1"/>
  <c r="H2076"/>
  <c r="K2075"/>
  <c r="I2075"/>
  <c r="J2075" s="1"/>
  <c r="H2075"/>
  <c r="K2074"/>
  <c r="I2074"/>
  <c r="J2074" s="1"/>
  <c r="H2074"/>
  <c r="K2073"/>
  <c r="I2073"/>
  <c r="J2073" s="1"/>
  <c r="H2073"/>
  <c r="K2072"/>
  <c r="I2072"/>
  <c r="J2072" s="1"/>
  <c r="H2072"/>
  <c r="K2071"/>
  <c r="I2071"/>
  <c r="J2071" s="1"/>
  <c r="H2071"/>
  <c r="K2070"/>
  <c r="I2070"/>
  <c r="J2070" s="1"/>
  <c r="H2070"/>
  <c r="K2069"/>
  <c r="I2069"/>
  <c r="J2069" s="1"/>
  <c r="H2069"/>
  <c r="K2068"/>
  <c r="I2068"/>
  <c r="J2068" s="1"/>
  <c r="H2068"/>
  <c r="K2067"/>
  <c r="I2067"/>
  <c r="J2067" s="1"/>
  <c r="H2067"/>
  <c r="K2066"/>
  <c r="I2066"/>
  <c r="J2066" s="1"/>
  <c r="H2066"/>
  <c r="K2065"/>
  <c r="I2065"/>
  <c r="J2065" s="1"/>
  <c r="H2065"/>
  <c r="K2064"/>
  <c r="I2064"/>
  <c r="J2064" s="1"/>
  <c r="H2064"/>
  <c r="K2063"/>
  <c r="I2063"/>
  <c r="J2063" s="1"/>
  <c r="H2063"/>
  <c r="K2062"/>
  <c r="I2062"/>
  <c r="J2062" s="1"/>
  <c r="H2062"/>
  <c r="K2061"/>
  <c r="I2061"/>
  <c r="J2061" s="1"/>
  <c r="H2061"/>
  <c r="K2060"/>
  <c r="I2060"/>
  <c r="J2060" s="1"/>
  <c r="H2060"/>
  <c r="K2059"/>
  <c r="I2059"/>
  <c r="J2059" s="1"/>
  <c r="H2059"/>
  <c r="K2058"/>
  <c r="I2058"/>
  <c r="J2058" s="1"/>
  <c r="H2058"/>
  <c r="K2057"/>
  <c r="I2057"/>
  <c r="J2057" s="1"/>
  <c r="H2057"/>
  <c r="K2056"/>
  <c r="I2056"/>
  <c r="J2056" s="1"/>
  <c r="H2056"/>
  <c r="K2055"/>
  <c r="I2055"/>
  <c r="J2055" s="1"/>
  <c r="H2055"/>
  <c r="K2054"/>
  <c r="I2054"/>
  <c r="J2054" s="1"/>
  <c r="H2054"/>
  <c r="K2053"/>
  <c r="I2053"/>
  <c r="J2053" s="1"/>
  <c r="H2053"/>
  <c r="K2052"/>
  <c r="I2052"/>
  <c r="J2052" s="1"/>
  <c r="H2052"/>
  <c r="K2051"/>
  <c r="I2051"/>
  <c r="J2051" s="1"/>
  <c r="H2051"/>
  <c r="K2050"/>
  <c r="I2050"/>
  <c r="J2050" s="1"/>
  <c r="H2050"/>
  <c r="K2049"/>
  <c r="I2049"/>
  <c r="J2049" s="1"/>
  <c r="H2049"/>
  <c r="K2048"/>
  <c r="I2048"/>
  <c r="J2048" s="1"/>
  <c r="H2048"/>
  <c r="K2047"/>
  <c r="I2047"/>
  <c r="J2047" s="1"/>
  <c r="H2047"/>
  <c r="K2046"/>
  <c r="I2046"/>
  <c r="J2046" s="1"/>
  <c r="H2046"/>
  <c r="K2045"/>
  <c r="I2045"/>
  <c r="J2045" s="1"/>
  <c r="H2045"/>
  <c r="K2044"/>
  <c r="I2044"/>
  <c r="J2044" s="1"/>
  <c r="H2044"/>
  <c r="K2043"/>
  <c r="I2043"/>
  <c r="J2043" s="1"/>
  <c r="H2043"/>
  <c r="K2042"/>
  <c r="I2042"/>
  <c r="J2042" s="1"/>
  <c r="H2042"/>
  <c r="K2041"/>
  <c r="I2041"/>
  <c r="J2041" s="1"/>
  <c r="H2041"/>
  <c r="K2040"/>
  <c r="I2040"/>
  <c r="J2040" s="1"/>
  <c r="H2040"/>
  <c r="K2039"/>
  <c r="I2039"/>
  <c r="J2039" s="1"/>
  <c r="H2039"/>
  <c r="K2038"/>
  <c r="I2038"/>
  <c r="J2038" s="1"/>
  <c r="H2038"/>
  <c r="K2037"/>
  <c r="I2037"/>
  <c r="J2037" s="1"/>
  <c r="H2037"/>
  <c r="K2036"/>
  <c r="I2036"/>
  <c r="J2036" s="1"/>
  <c r="H2036"/>
  <c r="K2035"/>
  <c r="I2035"/>
  <c r="J2035" s="1"/>
  <c r="H2035"/>
  <c r="K2034"/>
  <c r="I2034"/>
  <c r="J2034" s="1"/>
  <c r="H2034"/>
  <c r="K2033"/>
  <c r="I2033"/>
  <c r="J2033" s="1"/>
  <c r="H2033"/>
  <c r="K2032"/>
  <c r="I2032"/>
  <c r="J2032" s="1"/>
  <c r="H2032"/>
  <c r="K2031"/>
  <c r="I2031"/>
  <c r="J2031" s="1"/>
  <c r="H2031"/>
  <c r="K2030"/>
  <c r="I2030"/>
  <c r="J2030" s="1"/>
  <c r="H2030"/>
  <c r="K2029"/>
  <c r="I2029"/>
  <c r="J2029" s="1"/>
  <c r="H2029"/>
  <c r="K2028"/>
  <c r="I2028"/>
  <c r="J2028" s="1"/>
  <c r="H2028"/>
  <c r="K2027"/>
  <c r="I2027"/>
  <c r="J2027" s="1"/>
  <c r="H2027"/>
  <c r="K2026"/>
  <c r="I2026"/>
  <c r="J2026" s="1"/>
  <c r="H2026"/>
  <c r="K2025"/>
  <c r="I2025"/>
  <c r="J2025" s="1"/>
  <c r="H2025"/>
  <c r="K2024"/>
  <c r="I2024"/>
  <c r="J2024" s="1"/>
  <c r="H2024"/>
  <c r="K2023"/>
  <c r="I2023"/>
  <c r="J2023" s="1"/>
  <c r="H2023"/>
  <c r="K2022"/>
  <c r="I2022"/>
  <c r="J2022" s="1"/>
  <c r="H2022"/>
  <c r="K2021"/>
  <c r="I2021"/>
  <c r="J2021" s="1"/>
  <c r="H2021"/>
  <c r="K2020"/>
  <c r="I2020"/>
  <c r="J2020" s="1"/>
  <c r="H2020"/>
  <c r="K2019"/>
  <c r="I2019"/>
  <c r="J2019" s="1"/>
  <c r="H2019"/>
  <c r="K2018"/>
  <c r="I2018"/>
  <c r="J2018" s="1"/>
  <c r="H2018"/>
  <c r="K2017"/>
  <c r="I2017"/>
  <c r="J2017" s="1"/>
  <c r="H2017"/>
  <c r="K2016"/>
  <c r="I2016"/>
  <c r="J2016" s="1"/>
  <c r="H2016"/>
  <c r="K2015"/>
  <c r="I2015"/>
  <c r="J2015" s="1"/>
  <c r="H2015"/>
  <c r="K2014"/>
  <c r="I2014"/>
  <c r="J2014" s="1"/>
  <c r="H2014"/>
  <c r="K2013"/>
  <c r="I2013"/>
  <c r="J2013" s="1"/>
  <c r="H2013"/>
  <c r="K2012"/>
  <c r="I2012"/>
  <c r="J2012" s="1"/>
  <c r="H2012"/>
  <c r="K2011"/>
  <c r="I2011"/>
  <c r="J2011" s="1"/>
  <c r="H2011"/>
  <c r="K2010"/>
  <c r="I2010"/>
  <c r="J2010" s="1"/>
  <c r="H2010"/>
  <c r="K2009"/>
  <c r="I2009"/>
  <c r="J2009" s="1"/>
  <c r="H2009"/>
  <c r="K2008"/>
  <c r="I2008"/>
  <c r="J2008" s="1"/>
  <c r="H2008"/>
  <c r="K2007"/>
  <c r="I2007"/>
  <c r="J2007" s="1"/>
  <c r="H2007"/>
  <c r="K2006"/>
  <c r="I2006"/>
  <c r="J2006" s="1"/>
  <c r="H2006"/>
  <c r="K2005"/>
  <c r="I2005"/>
  <c r="J2005" s="1"/>
  <c r="H2005"/>
  <c r="K2004"/>
  <c r="I2004"/>
  <c r="J2004" s="1"/>
  <c r="H2004"/>
  <c r="K2003"/>
  <c r="I2003"/>
  <c r="J2003" s="1"/>
  <c r="H2003"/>
  <c r="K2002"/>
  <c r="I2002"/>
  <c r="J2002" s="1"/>
  <c r="H2002"/>
  <c r="K2001"/>
  <c r="I2001"/>
  <c r="J2001" s="1"/>
  <c r="H2001"/>
  <c r="K2000"/>
  <c r="I2000"/>
  <c r="J2000" s="1"/>
  <c r="H2000"/>
  <c r="K1999"/>
  <c r="I1999"/>
  <c r="J1999" s="1"/>
  <c r="H1999"/>
  <c r="K1998"/>
  <c r="I1998"/>
  <c r="J1998" s="1"/>
  <c r="H1998"/>
  <c r="K1997"/>
  <c r="I1997"/>
  <c r="J1997" s="1"/>
  <c r="H1997"/>
  <c r="K1996"/>
  <c r="I1996"/>
  <c r="J1996" s="1"/>
  <c r="H1996"/>
  <c r="K1995"/>
  <c r="I1995"/>
  <c r="J1995" s="1"/>
  <c r="H1995"/>
  <c r="K1994"/>
  <c r="I1994"/>
  <c r="J1994" s="1"/>
  <c r="H1994"/>
  <c r="K1993"/>
  <c r="I1993"/>
  <c r="J1993" s="1"/>
  <c r="H1993"/>
  <c r="K1992"/>
  <c r="I1992"/>
  <c r="J1992" s="1"/>
  <c r="H1992"/>
  <c r="K1991"/>
  <c r="I1991"/>
  <c r="J1991" s="1"/>
  <c r="H1991"/>
  <c r="K1990"/>
  <c r="I1990"/>
  <c r="J1990" s="1"/>
  <c r="H1990"/>
  <c r="K1989"/>
  <c r="I1989"/>
  <c r="J1989" s="1"/>
  <c r="H1989"/>
  <c r="K1988"/>
  <c r="I1988"/>
  <c r="J1988" s="1"/>
  <c r="H1988"/>
  <c r="K1987"/>
  <c r="I1987"/>
  <c r="J1987" s="1"/>
  <c r="H1987"/>
  <c r="K1986"/>
  <c r="I1986"/>
  <c r="J1986" s="1"/>
  <c r="H1986"/>
  <c r="K1985"/>
  <c r="I1985"/>
  <c r="J1985" s="1"/>
  <c r="H1985"/>
  <c r="K1984"/>
  <c r="I1984"/>
  <c r="J1984" s="1"/>
  <c r="H1984"/>
  <c r="K1983"/>
  <c r="I1983"/>
  <c r="J1983" s="1"/>
  <c r="H1983"/>
  <c r="K1982"/>
  <c r="I1982"/>
  <c r="J1982" s="1"/>
  <c r="H1982"/>
  <c r="K1981"/>
  <c r="I1981"/>
  <c r="J1981" s="1"/>
  <c r="H1981"/>
  <c r="K1980"/>
  <c r="I1980"/>
  <c r="J1980" s="1"/>
  <c r="H1980"/>
  <c r="K1979"/>
  <c r="I1979"/>
  <c r="J1979" s="1"/>
  <c r="H1979"/>
  <c r="K1978"/>
  <c r="I1978"/>
  <c r="J1978" s="1"/>
  <c r="H1978"/>
  <c r="K1977"/>
  <c r="I1977"/>
  <c r="J1977" s="1"/>
  <c r="H1977"/>
  <c r="K1976"/>
  <c r="I1976"/>
  <c r="J1976" s="1"/>
  <c r="H1976"/>
  <c r="K1975"/>
  <c r="I1975"/>
  <c r="J1975" s="1"/>
  <c r="H1975"/>
  <c r="K1974"/>
  <c r="I1974"/>
  <c r="J1974" s="1"/>
  <c r="H1974"/>
  <c r="K1973"/>
  <c r="I1973"/>
  <c r="J1973" s="1"/>
  <c r="H1973"/>
  <c r="K1972"/>
  <c r="I1972"/>
  <c r="J1972" s="1"/>
  <c r="H1972"/>
  <c r="K1971"/>
  <c r="I1971"/>
  <c r="J1971" s="1"/>
  <c r="H1971"/>
  <c r="K1970"/>
  <c r="I1970"/>
  <c r="J1970" s="1"/>
  <c r="H1970"/>
  <c r="K1969"/>
  <c r="I1969"/>
  <c r="J1969" s="1"/>
  <c r="H1969"/>
  <c r="K1968"/>
  <c r="I1968"/>
  <c r="J1968" s="1"/>
  <c r="H1968"/>
  <c r="K1967"/>
  <c r="I1967"/>
  <c r="J1967" s="1"/>
  <c r="H1967"/>
  <c r="K1966"/>
  <c r="I1966"/>
  <c r="J1966" s="1"/>
  <c r="H1966"/>
  <c r="K1965"/>
  <c r="I1965"/>
  <c r="J1965" s="1"/>
  <c r="H1965"/>
  <c r="K1964"/>
  <c r="I1964"/>
  <c r="J1964" s="1"/>
  <c r="H1964"/>
  <c r="K1963"/>
  <c r="I1963"/>
  <c r="J1963" s="1"/>
  <c r="H1963"/>
  <c r="K1962"/>
  <c r="I1962"/>
  <c r="J1962" s="1"/>
  <c r="H1962"/>
  <c r="K1961"/>
  <c r="I1961"/>
  <c r="J1961" s="1"/>
  <c r="H1961"/>
  <c r="K1960"/>
  <c r="I1960"/>
  <c r="J1960" s="1"/>
  <c r="H1960"/>
  <c r="K1959"/>
  <c r="I1959"/>
  <c r="J1959" s="1"/>
  <c r="H1959"/>
  <c r="K1958"/>
  <c r="I1958"/>
  <c r="J1958" s="1"/>
  <c r="H1958"/>
  <c r="K1957"/>
  <c r="I1957"/>
  <c r="J1957" s="1"/>
  <c r="H1957"/>
  <c r="K1956"/>
  <c r="I1956"/>
  <c r="J1956" s="1"/>
  <c r="H1956"/>
  <c r="K1955"/>
  <c r="I1955"/>
  <c r="J1955" s="1"/>
  <c r="H1955"/>
  <c r="K1954"/>
  <c r="I1954"/>
  <c r="J1954" s="1"/>
  <c r="H1954"/>
  <c r="K1953"/>
  <c r="I1953"/>
  <c r="J1953" s="1"/>
  <c r="H1953"/>
  <c r="K1952"/>
  <c r="I1952"/>
  <c r="J1952" s="1"/>
  <c r="H1952"/>
  <c r="K1951"/>
  <c r="I1951"/>
  <c r="J1951" s="1"/>
  <c r="H1951"/>
  <c r="K1950"/>
  <c r="I1950"/>
  <c r="J1950" s="1"/>
  <c r="H1950"/>
  <c r="K1949"/>
  <c r="I1949"/>
  <c r="J1949" s="1"/>
  <c r="H1949"/>
  <c r="K1948"/>
  <c r="I1948"/>
  <c r="J1948" s="1"/>
  <c r="H1948"/>
  <c r="K1947"/>
  <c r="I1947"/>
  <c r="J1947" s="1"/>
  <c r="H1947"/>
  <c r="K1946"/>
  <c r="I1946"/>
  <c r="J1946" s="1"/>
  <c r="H1946"/>
  <c r="K1945"/>
  <c r="I1945"/>
  <c r="J1945" s="1"/>
  <c r="H1945"/>
  <c r="K1944"/>
  <c r="I1944"/>
  <c r="J1944" s="1"/>
  <c r="H1944"/>
  <c r="K1943"/>
  <c r="I1943"/>
  <c r="J1943" s="1"/>
  <c r="H1943"/>
  <c r="K1942"/>
  <c r="I1942"/>
  <c r="J1942" s="1"/>
  <c r="H1942"/>
  <c r="K1941"/>
  <c r="I1941"/>
  <c r="J1941" s="1"/>
  <c r="H1941"/>
  <c r="K1940"/>
  <c r="I1940"/>
  <c r="J1940" s="1"/>
  <c r="H1940"/>
  <c r="K1939"/>
  <c r="I1939"/>
  <c r="J1939" s="1"/>
  <c r="H1939"/>
  <c r="K1938"/>
  <c r="I1938"/>
  <c r="J1938" s="1"/>
  <c r="H1938"/>
  <c r="K1937"/>
  <c r="I1937"/>
  <c r="J1937" s="1"/>
  <c r="H1937"/>
  <c r="K1936"/>
  <c r="I1936"/>
  <c r="J1936" s="1"/>
  <c r="H1936"/>
  <c r="K1935"/>
  <c r="I1935"/>
  <c r="J1935" s="1"/>
  <c r="H1935"/>
  <c r="K1934"/>
  <c r="I1934"/>
  <c r="J1934" s="1"/>
  <c r="H1934"/>
  <c r="K1933"/>
  <c r="I1933"/>
  <c r="J1933" s="1"/>
  <c r="H1933"/>
  <c r="K1932"/>
  <c r="I1932"/>
  <c r="J1932" s="1"/>
  <c r="H1932"/>
  <c r="K1931"/>
  <c r="I1931"/>
  <c r="J1931" s="1"/>
  <c r="H1931"/>
  <c r="K1930"/>
  <c r="I1930"/>
  <c r="J1930" s="1"/>
  <c r="H1930"/>
  <c r="K1929"/>
  <c r="I1929"/>
  <c r="J1929" s="1"/>
  <c r="H1929"/>
  <c r="K1928"/>
  <c r="I1928"/>
  <c r="J1928" s="1"/>
  <c r="H1928"/>
  <c r="K1927"/>
  <c r="I1927"/>
  <c r="J1927" s="1"/>
  <c r="H1927"/>
  <c r="K1926"/>
  <c r="I1926"/>
  <c r="J1926" s="1"/>
  <c r="H1926"/>
  <c r="K1925"/>
  <c r="I1925"/>
  <c r="J1925" s="1"/>
  <c r="H1925"/>
  <c r="K1924"/>
  <c r="I1924"/>
  <c r="J1924" s="1"/>
  <c r="H1924"/>
  <c r="K1923"/>
  <c r="I1923"/>
  <c r="J1923" s="1"/>
  <c r="H1923"/>
  <c r="K1922"/>
  <c r="I1922"/>
  <c r="J1922" s="1"/>
  <c r="H1922"/>
  <c r="K1921"/>
  <c r="I1921"/>
  <c r="J1921" s="1"/>
  <c r="H1921"/>
  <c r="K1920"/>
  <c r="I1920"/>
  <c r="J1920" s="1"/>
  <c r="H1920"/>
  <c r="K1919"/>
  <c r="I1919"/>
  <c r="J1919" s="1"/>
  <c r="H1919"/>
  <c r="K1918"/>
  <c r="I1918"/>
  <c r="J1918" s="1"/>
  <c r="H1918"/>
  <c r="K1917"/>
  <c r="I1917"/>
  <c r="J1917" s="1"/>
  <c r="H1917"/>
  <c r="K1916"/>
  <c r="I1916"/>
  <c r="J1916" s="1"/>
  <c r="H1916"/>
  <c r="K1915"/>
  <c r="I1915"/>
  <c r="J1915" s="1"/>
  <c r="H1915"/>
  <c r="K1914"/>
  <c r="I1914"/>
  <c r="J1914" s="1"/>
  <c r="H1914"/>
  <c r="K1913"/>
  <c r="I1913"/>
  <c r="J1913" s="1"/>
  <c r="H1913"/>
  <c r="K1912"/>
  <c r="I1912"/>
  <c r="J1912" s="1"/>
  <c r="H1912"/>
  <c r="K1911"/>
  <c r="I1911"/>
  <c r="J1911" s="1"/>
  <c r="H1911"/>
  <c r="K1910"/>
  <c r="I1910"/>
  <c r="J1910" s="1"/>
  <c r="H1910"/>
  <c r="K1909"/>
  <c r="I1909"/>
  <c r="J1909" s="1"/>
  <c r="H1909"/>
  <c r="K1908"/>
  <c r="I1908"/>
  <c r="J1908" s="1"/>
  <c r="H1908"/>
  <c r="K1907"/>
  <c r="I1907"/>
  <c r="J1907" s="1"/>
  <c r="H1907"/>
  <c r="K1906"/>
  <c r="I1906"/>
  <c r="J1906" s="1"/>
  <c r="H1906"/>
  <c r="K1905"/>
  <c r="I1905"/>
  <c r="J1905" s="1"/>
  <c r="H1905"/>
  <c r="K1904"/>
  <c r="I1904"/>
  <c r="J1904" s="1"/>
  <c r="H1904"/>
  <c r="K1903"/>
  <c r="I1903"/>
  <c r="J1903" s="1"/>
  <c r="H1903"/>
  <c r="K1902"/>
  <c r="I1902"/>
  <c r="J1902" s="1"/>
  <c r="H1902"/>
  <c r="K1901"/>
  <c r="I1901"/>
  <c r="J1901" s="1"/>
  <c r="H1901"/>
  <c r="K1900"/>
  <c r="I1900"/>
  <c r="J1900" s="1"/>
  <c r="H1900"/>
  <c r="K1899"/>
  <c r="I1899"/>
  <c r="J1899" s="1"/>
  <c r="H1899"/>
  <c r="K1898"/>
  <c r="I1898"/>
  <c r="J1898" s="1"/>
  <c r="H1898"/>
  <c r="K1897"/>
  <c r="I1897"/>
  <c r="J1897" s="1"/>
  <c r="H1897"/>
  <c r="K1896"/>
  <c r="I1896"/>
  <c r="J1896" s="1"/>
  <c r="H1896"/>
  <c r="K1895"/>
  <c r="I1895"/>
  <c r="J1895" s="1"/>
  <c r="H1895"/>
  <c r="K1894"/>
  <c r="I1894"/>
  <c r="J1894" s="1"/>
  <c r="H1894"/>
  <c r="K1893"/>
  <c r="I1893"/>
  <c r="J1893" s="1"/>
  <c r="H1893"/>
  <c r="K1892"/>
  <c r="I1892"/>
  <c r="J1892" s="1"/>
  <c r="H1892"/>
  <c r="K1891"/>
  <c r="I1891"/>
  <c r="J1891" s="1"/>
  <c r="H1891"/>
  <c r="K1890"/>
  <c r="I1890"/>
  <c r="J1890" s="1"/>
  <c r="H1890"/>
  <c r="K1889"/>
  <c r="I1889"/>
  <c r="J1889" s="1"/>
  <c r="H1889"/>
  <c r="K1888"/>
  <c r="I1888"/>
  <c r="J1888" s="1"/>
  <c r="H1888"/>
  <c r="K1887"/>
  <c r="I1887"/>
  <c r="J1887" s="1"/>
  <c r="H1887"/>
  <c r="K1886"/>
  <c r="I1886"/>
  <c r="J1886" s="1"/>
  <c r="H1886"/>
  <c r="K1885"/>
  <c r="I1885"/>
  <c r="J1885" s="1"/>
  <c r="H1885"/>
  <c r="K1884"/>
  <c r="I1884"/>
  <c r="J1884" s="1"/>
  <c r="H1884"/>
  <c r="K1883"/>
  <c r="I1883"/>
  <c r="J1883" s="1"/>
  <c r="H1883"/>
  <c r="K1882"/>
  <c r="I1882"/>
  <c r="J1882" s="1"/>
  <c r="H1882"/>
  <c r="K1881"/>
  <c r="I1881"/>
  <c r="J1881" s="1"/>
  <c r="H1881"/>
  <c r="K1880"/>
  <c r="I1880"/>
  <c r="J1880" s="1"/>
  <c r="H1880"/>
  <c r="K1879"/>
  <c r="I1879"/>
  <c r="J1879" s="1"/>
  <c r="H1879"/>
  <c r="K1878"/>
  <c r="I1878"/>
  <c r="J1878" s="1"/>
  <c r="H1878"/>
  <c r="K1877"/>
  <c r="I1877"/>
  <c r="J1877" s="1"/>
  <c r="H1877"/>
  <c r="K1876"/>
  <c r="I1876"/>
  <c r="J1876" s="1"/>
  <c r="H1876"/>
  <c r="K1875"/>
  <c r="I1875"/>
  <c r="J1875" s="1"/>
  <c r="H1875"/>
  <c r="K1874"/>
  <c r="I1874"/>
  <c r="J1874" s="1"/>
  <c r="H1874"/>
  <c r="K1873"/>
  <c r="I1873"/>
  <c r="J1873" s="1"/>
  <c r="H1873"/>
  <c r="K1872"/>
  <c r="I1872"/>
  <c r="J1872" s="1"/>
  <c r="H1872"/>
  <c r="K1871"/>
  <c r="I1871"/>
  <c r="J1871" s="1"/>
  <c r="H1871"/>
  <c r="K1870"/>
  <c r="I1870"/>
  <c r="J1870" s="1"/>
  <c r="H1870"/>
  <c r="K1869"/>
  <c r="I1869"/>
  <c r="J1869" s="1"/>
  <c r="H1869"/>
  <c r="K1868"/>
  <c r="I1868"/>
  <c r="J1868" s="1"/>
  <c r="H1868"/>
  <c r="K1867"/>
  <c r="I1867"/>
  <c r="J1867" s="1"/>
  <c r="H1867"/>
  <c r="K1866"/>
  <c r="I1866"/>
  <c r="J1866" s="1"/>
  <c r="H1866"/>
  <c r="K1865"/>
  <c r="I1865"/>
  <c r="J1865" s="1"/>
  <c r="H1865"/>
  <c r="K1864"/>
  <c r="I1864"/>
  <c r="J1864" s="1"/>
  <c r="H1864"/>
  <c r="K1863"/>
  <c r="I1863"/>
  <c r="J1863" s="1"/>
  <c r="H1863"/>
  <c r="K1862"/>
  <c r="I1862"/>
  <c r="J1862" s="1"/>
  <c r="H1862"/>
  <c r="K1861"/>
  <c r="I1861"/>
  <c r="J1861" s="1"/>
  <c r="H1861"/>
  <c r="K1860"/>
  <c r="I1860"/>
  <c r="J1860" s="1"/>
  <c r="H1860"/>
  <c r="K1859"/>
  <c r="I1859"/>
  <c r="J1859" s="1"/>
  <c r="H1859"/>
  <c r="K1858"/>
  <c r="I1858"/>
  <c r="J1858" s="1"/>
  <c r="H1858"/>
  <c r="K1857"/>
  <c r="I1857"/>
  <c r="J1857" s="1"/>
  <c r="H1857"/>
  <c r="K1856"/>
  <c r="I1856"/>
  <c r="J1856" s="1"/>
  <c r="H1856"/>
  <c r="K1855"/>
  <c r="I1855"/>
  <c r="J1855" s="1"/>
  <c r="H1855"/>
  <c r="K1854"/>
  <c r="I1854"/>
  <c r="J1854" s="1"/>
  <c r="H1854"/>
  <c r="K1853"/>
  <c r="I1853"/>
  <c r="J1853" s="1"/>
  <c r="H1853"/>
  <c r="K1852"/>
  <c r="I1852"/>
  <c r="J1852" s="1"/>
  <c r="H1852"/>
  <c r="K1851"/>
  <c r="I1851"/>
  <c r="J1851" s="1"/>
  <c r="H1851"/>
  <c r="K1850"/>
  <c r="I1850"/>
  <c r="J1850" s="1"/>
  <c r="H1850"/>
  <c r="K1849"/>
  <c r="I1849"/>
  <c r="J1849" s="1"/>
  <c r="H1849"/>
  <c r="K1848"/>
  <c r="I1848"/>
  <c r="J1848" s="1"/>
  <c r="H1848"/>
  <c r="K1847"/>
  <c r="I1847"/>
  <c r="J1847" s="1"/>
  <c r="H1847"/>
  <c r="K1846"/>
  <c r="I1846"/>
  <c r="J1846" s="1"/>
  <c r="H1846"/>
  <c r="K1845"/>
  <c r="I1845"/>
  <c r="J1845" s="1"/>
  <c r="H1845"/>
  <c r="K1844"/>
  <c r="I1844"/>
  <c r="J1844" s="1"/>
  <c r="H1844"/>
  <c r="K1843"/>
  <c r="I1843"/>
  <c r="J1843" s="1"/>
  <c r="H1843"/>
  <c r="K1842"/>
  <c r="I1842"/>
  <c r="J1842" s="1"/>
  <c r="H1842"/>
  <c r="K1841"/>
  <c r="I1841"/>
  <c r="J1841" s="1"/>
  <c r="H1841"/>
  <c r="K1840"/>
  <c r="I1840"/>
  <c r="J1840" s="1"/>
  <c r="H1840"/>
  <c r="K1839"/>
  <c r="I1839"/>
  <c r="J1839" s="1"/>
  <c r="H1839"/>
  <c r="K1838"/>
  <c r="I1838"/>
  <c r="J1838" s="1"/>
  <c r="H1838"/>
  <c r="K1837"/>
  <c r="I1837"/>
  <c r="J1837" s="1"/>
  <c r="H1837"/>
  <c r="K1836"/>
  <c r="I1836"/>
  <c r="J1836" s="1"/>
  <c r="H1836"/>
  <c r="K1835"/>
  <c r="I1835"/>
  <c r="J1835" s="1"/>
  <c r="H1835"/>
  <c r="K1834"/>
  <c r="I1834"/>
  <c r="J1834" s="1"/>
  <c r="H1834"/>
  <c r="K1833"/>
  <c r="I1833"/>
  <c r="J1833" s="1"/>
  <c r="H1833"/>
  <c r="K1832"/>
  <c r="I1832"/>
  <c r="J1832" s="1"/>
  <c r="H1832"/>
  <c r="K1831"/>
  <c r="I1831"/>
  <c r="J1831" s="1"/>
  <c r="H1831"/>
  <c r="K1830"/>
  <c r="I1830"/>
  <c r="J1830" s="1"/>
  <c r="H1830"/>
  <c r="K1829"/>
  <c r="I1829"/>
  <c r="J1829" s="1"/>
  <c r="H1829"/>
  <c r="K1828"/>
  <c r="I1828"/>
  <c r="J1828" s="1"/>
  <c r="H1828"/>
  <c r="K1827"/>
  <c r="I1827"/>
  <c r="J1827" s="1"/>
  <c r="H1827"/>
  <c r="K1826"/>
  <c r="I1826"/>
  <c r="J1826" s="1"/>
  <c r="H1826"/>
  <c r="K1825"/>
  <c r="I1825"/>
  <c r="J1825" s="1"/>
  <c r="H1825"/>
  <c r="K1824"/>
  <c r="I1824"/>
  <c r="J1824" s="1"/>
  <c r="H1824"/>
  <c r="K1823"/>
  <c r="I1823"/>
  <c r="J1823" s="1"/>
  <c r="H1823"/>
  <c r="K1822"/>
  <c r="I1822"/>
  <c r="J1822" s="1"/>
  <c r="H1822"/>
  <c r="K1821"/>
  <c r="I1821"/>
  <c r="J1821" s="1"/>
  <c r="H1821"/>
  <c r="K1820"/>
  <c r="I1820"/>
  <c r="J1820" s="1"/>
  <c r="H1820"/>
  <c r="K1819"/>
  <c r="I1819"/>
  <c r="J1819" s="1"/>
  <c r="H1819"/>
  <c r="K1818"/>
  <c r="I1818"/>
  <c r="J1818" s="1"/>
  <c r="H1818"/>
  <c r="K1817"/>
  <c r="I1817"/>
  <c r="J1817" s="1"/>
  <c r="H1817"/>
  <c r="K1816"/>
  <c r="I1816"/>
  <c r="J1816" s="1"/>
  <c r="H1816"/>
  <c r="K1815"/>
  <c r="I1815"/>
  <c r="J1815" s="1"/>
  <c r="H1815"/>
  <c r="K1814"/>
  <c r="I1814"/>
  <c r="J1814" s="1"/>
  <c r="H1814"/>
  <c r="K1813"/>
  <c r="I1813"/>
  <c r="J1813" s="1"/>
  <c r="H1813"/>
  <c r="K1812"/>
  <c r="I1812"/>
  <c r="J1812" s="1"/>
  <c r="H1812"/>
  <c r="K1811"/>
  <c r="I1811"/>
  <c r="J1811" s="1"/>
  <c r="H1811"/>
  <c r="K1810"/>
  <c r="I1810"/>
  <c r="J1810" s="1"/>
  <c r="H1810"/>
  <c r="K1809"/>
  <c r="I1809"/>
  <c r="J1809" s="1"/>
  <c r="H1809"/>
  <c r="K1808"/>
  <c r="I1808"/>
  <c r="J1808" s="1"/>
  <c r="H1808"/>
  <c r="K1807"/>
  <c r="I1807"/>
  <c r="J1807" s="1"/>
  <c r="H1807"/>
  <c r="K1806"/>
  <c r="I1806"/>
  <c r="J1806" s="1"/>
  <c r="H1806"/>
  <c r="K1805"/>
  <c r="I1805"/>
  <c r="J1805" s="1"/>
  <c r="H1805"/>
  <c r="K1804"/>
  <c r="I1804"/>
  <c r="J1804" s="1"/>
  <c r="H1804"/>
  <c r="K1803"/>
  <c r="I1803"/>
  <c r="J1803" s="1"/>
  <c r="H1803"/>
  <c r="K1802"/>
  <c r="I1802"/>
  <c r="J1802" s="1"/>
  <c r="H1802"/>
  <c r="K1801"/>
  <c r="I1801"/>
  <c r="J1801" s="1"/>
  <c r="H1801"/>
  <c r="K1800"/>
  <c r="I1800"/>
  <c r="J1800" s="1"/>
  <c r="H1800"/>
  <c r="K1799"/>
  <c r="I1799"/>
  <c r="J1799" s="1"/>
  <c r="H1799"/>
  <c r="K1798"/>
  <c r="I1798"/>
  <c r="J1798" s="1"/>
  <c r="H1798"/>
  <c r="K1797"/>
  <c r="I1797"/>
  <c r="J1797" s="1"/>
  <c r="H1797"/>
  <c r="K1796"/>
  <c r="I1796"/>
  <c r="J1796" s="1"/>
  <c r="H1796"/>
  <c r="K1795"/>
  <c r="I1795"/>
  <c r="J1795" s="1"/>
  <c r="H1795"/>
  <c r="K1794"/>
  <c r="I1794"/>
  <c r="J1794" s="1"/>
  <c r="H1794"/>
  <c r="K1793"/>
  <c r="I1793"/>
  <c r="J1793" s="1"/>
  <c r="H1793"/>
  <c r="K1792"/>
  <c r="I1792"/>
  <c r="J1792" s="1"/>
  <c r="H1792"/>
  <c r="K1791"/>
  <c r="I1791"/>
  <c r="J1791" s="1"/>
  <c r="H1791"/>
  <c r="K1790"/>
  <c r="I1790"/>
  <c r="J1790" s="1"/>
  <c r="H1790"/>
  <c r="K1789"/>
  <c r="I1789"/>
  <c r="J1789" s="1"/>
  <c r="H1789"/>
  <c r="K1788"/>
  <c r="I1788"/>
  <c r="J1788" s="1"/>
  <c r="H1788"/>
  <c r="K1787"/>
  <c r="I1787"/>
  <c r="J1787" s="1"/>
  <c r="H1787"/>
  <c r="K1786"/>
  <c r="I1786"/>
  <c r="J1786" s="1"/>
  <c r="H1786"/>
  <c r="K1785"/>
  <c r="I1785"/>
  <c r="J1785" s="1"/>
  <c r="H1785"/>
  <c r="K1784"/>
  <c r="I1784"/>
  <c r="J1784" s="1"/>
  <c r="H1784"/>
  <c r="K1783"/>
  <c r="I1783"/>
  <c r="J1783" s="1"/>
  <c r="H1783"/>
  <c r="K1782"/>
  <c r="I1782"/>
  <c r="J1782" s="1"/>
  <c r="H1782"/>
  <c r="K1781"/>
  <c r="I1781"/>
  <c r="J1781" s="1"/>
  <c r="H1781"/>
  <c r="K1780"/>
  <c r="I1780"/>
  <c r="J1780" s="1"/>
  <c r="H1780"/>
  <c r="K1779"/>
  <c r="I1779"/>
  <c r="J1779" s="1"/>
  <c r="H1779"/>
  <c r="K1778"/>
  <c r="I1778"/>
  <c r="J1778" s="1"/>
  <c r="H1778"/>
  <c r="K1777"/>
  <c r="I1777"/>
  <c r="J1777" s="1"/>
  <c r="H1777"/>
  <c r="K1776"/>
  <c r="I1776"/>
  <c r="J1776" s="1"/>
  <c r="H1776"/>
  <c r="K1775"/>
  <c r="I1775"/>
  <c r="J1775" s="1"/>
  <c r="H1775"/>
  <c r="K1774"/>
  <c r="I1774"/>
  <c r="J1774" s="1"/>
  <c r="H1774"/>
  <c r="K1773"/>
  <c r="I1773"/>
  <c r="J1773" s="1"/>
  <c r="H1773"/>
  <c r="K1772"/>
  <c r="I1772"/>
  <c r="J1772" s="1"/>
  <c r="H1772"/>
  <c r="K1771"/>
  <c r="I1771"/>
  <c r="J1771" s="1"/>
  <c r="H1771"/>
  <c r="K1770"/>
  <c r="I1770"/>
  <c r="J1770" s="1"/>
  <c r="H1770"/>
  <c r="K1769"/>
  <c r="I1769"/>
  <c r="J1769" s="1"/>
  <c r="H1769"/>
  <c r="K1768"/>
  <c r="I1768"/>
  <c r="J1768" s="1"/>
  <c r="H1768"/>
  <c r="K1767"/>
  <c r="I1767"/>
  <c r="J1767" s="1"/>
  <c r="H1767"/>
  <c r="K1766"/>
  <c r="I1766"/>
  <c r="J1766" s="1"/>
  <c r="H1766"/>
  <c r="K1765"/>
  <c r="I1765"/>
  <c r="J1765" s="1"/>
  <c r="H1765"/>
  <c r="K1764"/>
  <c r="I1764"/>
  <c r="J1764" s="1"/>
  <c r="H1764"/>
  <c r="K1763"/>
  <c r="I1763"/>
  <c r="J1763" s="1"/>
  <c r="H1763"/>
  <c r="K1762"/>
  <c r="I1762"/>
  <c r="J1762" s="1"/>
  <c r="H1762"/>
  <c r="K1761"/>
  <c r="I1761"/>
  <c r="J1761" s="1"/>
  <c r="H1761"/>
  <c r="K1760"/>
  <c r="I1760"/>
  <c r="J1760" s="1"/>
  <c r="H1760"/>
  <c r="K1759"/>
  <c r="I1759"/>
  <c r="J1759" s="1"/>
  <c r="H1759"/>
  <c r="K1758"/>
  <c r="I1758"/>
  <c r="J1758" s="1"/>
  <c r="H1758"/>
  <c r="K1757"/>
  <c r="I1757"/>
  <c r="J1757" s="1"/>
  <c r="H1757"/>
  <c r="K1756"/>
  <c r="I1756"/>
  <c r="J1756" s="1"/>
  <c r="H1756"/>
  <c r="K1755"/>
  <c r="I1755"/>
  <c r="J1755" s="1"/>
  <c r="H1755"/>
  <c r="K1754"/>
  <c r="I1754"/>
  <c r="J1754" s="1"/>
  <c r="H1754"/>
  <c r="K1753"/>
  <c r="I1753"/>
  <c r="J1753" s="1"/>
  <c r="H1753"/>
  <c r="K1752"/>
  <c r="I1752"/>
  <c r="J1752" s="1"/>
  <c r="H1752"/>
  <c r="K1751"/>
  <c r="I1751"/>
  <c r="J1751" s="1"/>
  <c r="H1751"/>
  <c r="K1750"/>
  <c r="I1750"/>
  <c r="J1750" s="1"/>
  <c r="H1750"/>
  <c r="K1749"/>
  <c r="I1749"/>
  <c r="J1749" s="1"/>
  <c r="H1749"/>
  <c r="K1748"/>
  <c r="I1748"/>
  <c r="J1748" s="1"/>
  <c r="H1748"/>
  <c r="K1747"/>
  <c r="I1747"/>
  <c r="J1747" s="1"/>
  <c r="H1747"/>
  <c r="K1746"/>
  <c r="I1746"/>
  <c r="J1746" s="1"/>
  <c r="H1746"/>
  <c r="K1745"/>
  <c r="I1745"/>
  <c r="J1745" s="1"/>
  <c r="H1745"/>
  <c r="K1744"/>
  <c r="I1744"/>
  <c r="J1744" s="1"/>
  <c r="H1744"/>
  <c r="K1743"/>
  <c r="I1743"/>
  <c r="J1743" s="1"/>
  <c r="H1743"/>
  <c r="K1742"/>
  <c r="I1742"/>
  <c r="J1742" s="1"/>
  <c r="H1742"/>
  <c r="K1741"/>
  <c r="I1741"/>
  <c r="J1741" s="1"/>
  <c r="H1741"/>
  <c r="K1740"/>
  <c r="I1740"/>
  <c r="J1740" s="1"/>
  <c r="H1740"/>
  <c r="K1739"/>
  <c r="I1739"/>
  <c r="J1739" s="1"/>
  <c r="H1739"/>
  <c r="K1738"/>
  <c r="I1738"/>
  <c r="J1738" s="1"/>
  <c r="H1738"/>
  <c r="K1737"/>
  <c r="I1737"/>
  <c r="J1737" s="1"/>
  <c r="H1737"/>
  <c r="K1736"/>
  <c r="I1736"/>
  <c r="J1736" s="1"/>
  <c r="H1736"/>
  <c r="K1735"/>
  <c r="I1735"/>
  <c r="J1735" s="1"/>
  <c r="H1735"/>
  <c r="K1734"/>
  <c r="I1734"/>
  <c r="J1734" s="1"/>
  <c r="H1734"/>
  <c r="K1733"/>
  <c r="I1733"/>
  <c r="J1733" s="1"/>
  <c r="H1733"/>
  <c r="K1732"/>
  <c r="I1732"/>
  <c r="J1732" s="1"/>
  <c r="H1732"/>
  <c r="K1731"/>
  <c r="I1731"/>
  <c r="J1731" s="1"/>
  <c r="H1731"/>
  <c r="K1730"/>
  <c r="I1730"/>
  <c r="J1730" s="1"/>
  <c r="H1730"/>
  <c r="K1729"/>
  <c r="I1729"/>
  <c r="J1729" s="1"/>
  <c r="H1729"/>
  <c r="K1728"/>
  <c r="I1728"/>
  <c r="J1728" s="1"/>
  <c r="H1728"/>
  <c r="K1727"/>
  <c r="I1727"/>
  <c r="J1727" s="1"/>
  <c r="H1727"/>
  <c r="K1726"/>
  <c r="I1726"/>
  <c r="J1726" s="1"/>
  <c r="H1726"/>
  <c r="K1725"/>
  <c r="I1725"/>
  <c r="J1725" s="1"/>
  <c r="H1725"/>
  <c r="K1724"/>
  <c r="I1724"/>
  <c r="J1724" s="1"/>
  <c r="H1724"/>
  <c r="K1723"/>
  <c r="I1723"/>
  <c r="J1723" s="1"/>
  <c r="H1723"/>
  <c r="K1722"/>
  <c r="I1722"/>
  <c r="J1722" s="1"/>
  <c r="H1722"/>
  <c r="K1721"/>
  <c r="I1721"/>
  <c r="J1721" s="1"/>
  <c r="H1721"/>
  <c r="K1720"/>
  <c r="I1720"/>
  <c r="J1720" s="1"/>
  <c r="H1720"/>
  <c r="K1719"/>
  <c r="I1719"/>
  <c r="J1719" s="1"/>
  <c r="H1719"/>
  <c r="K1718"/>
  <c r="I1718"/>
  <c r="J1718" s="1"/>
  <c r="H1718"/>
  <c r="I1717"/>
  <c r="J1717" s="1"/>
  <c r="H1717"/>
  <c r="I1716"/>
  <c r="J1716" s="1"/>
  <c r="H1716"/>
  <c r="I1715"/>
  <c r="J1715" s="1"/>
  <c r="H1715"/>
  <c r="I1714"/>
  <c r="J1714" s="1"/>
  <c r="H1714"/>
  <c r="I1713"/>
  <c r="J1713" s="1"/>
  <c r="H1713"/>
  <c r="J1712"/>
  <c r="I1712"/>
  <c r="H1712"/>
  <c r="I1711"/>
  <c r="J1711" s="1"/>
  <c r="H1711"/>
  <c r="I1710"/>
  <c r="J1710" s="1"/>
  <c r="H1710"/>
  <c r="I1709"/>
  <c r="J1709" s="1"/>
  <c r="H1709"/>
  <c r="I1708"/>
  <c r="J1708" s="1"/>
  <c r="H1708"/>
  <c r="I1707"/>
  <c r="J1707" s="1"/>
  <c r="H1707"/>
  <c r="I1706"/>
  <c r="J1706" s="1"/>
  <c r="H1706"/>
  <c r="I1705"/>
  <c r="J1705" s="1"/>
  <c r="H1705"/>
  <c r="I1704"/>
  <c r="J1704" s="1"/>
  <c r="H1704"/>
  <c r="K1703"/>
  <c r="I1703"/>
  <c r="J1703" s="1"/>
  <c r="H1703"/>
  <c r="I1702"/>
  <c r="J1702" s="1"/>
  <c r="H1702"/>
  <c r="K1701"/>
  <c r="I1701"/>
  <c r="J1701" s="1"/>
  <c r="H1701"/>
  <c r="K1700"/>
  <c r="I1700"/>
  <c r="J1700" s="1"/>
  <c r="H1700"/>
  <c r="K1699"/>
  <c r="I1699"/>
  <c r="J1699" s="1"/>
  <c r="H1699"/>
  <c r="K1698"/>
  <c r="I1698"/>
  <c r="J1698" s="1"/>
  <c r="H1698"/>
  <c r="K1697"/>
  <c r="I1697"/>
  <c r="J1697" s="1"/>
  <c r="H1697"/>
  <c r="K1696"/>
  <c r="I1696"/>
  <c r="J1696" s="1"/>
  <c r="H1696"/>
  <c r="K1695"/>
  <c r="I1695"/>
  <c r="J1695" s="1"/>
  <c r="H1695"/>
  <c r="K1694"/>
  <c r="I1694"/>
  <c r="J1694" s="1"/>
  <c r="H1694"/>
  <c r="K1693"/>
  <c r="I1693"/>
  <c r="J1693" s="1"/>
  <c r="H1693"/>
  <c r="K1692"/>
  <c r="I1692"/>
  <c r="J1692" s="1"/>
  <c r="H1692"/>
  <c r="K1691"/>
  <c r="I1691"/>
  <c r="J1691" s="1"/>
  <c r="H1691"/>
  <c r="K1690"/>
  <c r="I1690"/>
  <c r="J1690" s="1"/>
  <c r="H1690"/>
  <c r="K1689"/>
  <c r="I1689"/>
  <c r="J1689" s="1"/>
  <c r="H1689"/>
  <c r="K1688"/>
  <c r="I1688"/>
  <c r="J1688" s="1"/>
  <c r="H1688"/>
  <c r="K1687"/>
  <c r="I1687"/>
  <c r="J1687" s="1"/>
  <c r="H1687"/>
  <c r="K1686"/>
  <c r="I1686"/>
  <c r="J1686" s="1"/>
  <c r="H1686"/>
  <c r="K1685"/>
  <c r="I1685"/>
  <c r="J1685" s="1"/>
  <c r="H1685"/>
  <c r="K1684"/>
  <c r="I1684"/>
  <c r="J1684" s="1"/>
  <c r="H1684"/>
  <c r="K1683"/>
  <c r="I1683"/>
  <c r="J1683" s="1"/>
  <c r="H1683"/>
  <c r="K1682"/>
  <c r="I1682"/>
  <c r="J1682" s="1"/>
  <c r="H1682"/>
  <c r="K1681"/>
  <c r="I1681"/>
  <c r="J1681" s="1"/>
  <c r="H1681"/>
  <c r="K1680"/>
  <c r="I1680"/>
  <c r="J1680" s="1"/>
  <c r="H1680"/>
  <c r="K1679"/>
  <c r="I1679"/>
  <c r="J1679" s="1"/>
  <c r="H1679"/>
  <c r="K1678"/>
  <c r="I1678"/>
  <c r="J1678" s="1"/>
  <c r="H1678"/>
  <c r="K1677"/>
  <c r="I1677"/>
  <c r="J1677" s="1"/>
  <c r="H1677"/>
  <c r="K1676"/>
  <c r="I1676"/>
  <c r="J1676" s="1"/>
  <c r="H1676"/>
  <c r="K1675"/>
  <c r="I1675"/>
  <c r="J1675" s="1"/>
  <c r="H1675"/>
  <c r="K1674"/>
  <c r="I1674"/>
  <c r="J1674" s="1"/>
  <c r="H1674"/>
  <c r="K1673"/>
  <c r="I1673"/>
  <c r="J1673" s="1"/>
  <c r="H1673"/>
  <c r="K1672"/>
  <c r="I1672"/>
  <c r="J1672" s="1"/>
  <c r="H1672"/>
  <c r="K1671"/>
  <c r="I1671"/>
  <c r="J1671" s="1"/>
  <c r="H1671"/>
  <c r="K1670"/>
  <c r="I1670"/>
  <c r="J1670" s="1"/>
  <c r="H1670"/>
  <c r="K1669"/>
  <c r="I1669"/>
  <c r="J1669" s="1"/>
  <c r="H1669"/>
  <c r="K1668"/>
  <c r="I1668"/>
  <c r="J1668" s="1"/>
  <c r="H1668"/>
  <c r="K1667"/>
  <c r="I1667"/>
  <c r="J1667" s="1"/>
  <c r="H1667"/>
  <c r="K1666"/>
  <c r="I1666"/>
  <c r="J1666" s="1"/>
  <c r="H1666"/>
  <c r="K1665"/>
  <c r="I1665"/>
  <c r="J1665" s="1"/>
  <c r="H1665"/>
  <c r="K1664"/>
  <c r="I1664"/>
  <c r="J1664" s="1"/>
  <c r="H1664"/>
  <c r="K1663"/>
  <c r="I1663"/>
  <c r="J1663" s="1"/>
  <c r="H1663"/>
  <c r="K1662"/>
  <c r="I1662"/>
  <c r="J1662" s="1"/>
  <c r="H1662"/>
  <c r="K1661"/>
  <c r="I1661"/>
  <c r="J1661" s="1"/>
  <c r="H1661"/>
  <c r="K1660"/>
  <c r="I1660"/>
  <c r="J1660" s="1"/>
  <c r="H1660"/>
  <c r="K1659"/>
  <c r="I1659"/>
  <c r="J1659" s="1"/>
  <c r="H1659"/>
  <c r="K1658"/>
  <c r="I1658"/>
  <c r="J1658" s="1"/>
  <c r="H1658"/>
  <c r="K1657"/>
  <c r="I1657"/>
  <c r="J1657" s="1"/>
  <c r="H1657"/>
  <c r="K1656"/>
  <c r="I1656"/>
  <c r="J1656" s="1"/>
  <c r="H1656"/>
  <c r="I1655"/>
  <c r="J1655" s="1"/>
  <c r="H1655"/>
  <c r="K1654"/>
  <c r="I1654"/>
  <c r="J1654" s="1"/>
  <c r="H1654"/>
  <c r="I1653"/>
  <c r="J1653" s="1"/>
  <c r="H1653"/>
  <c r="I1652"/>
  <c r="J1652" s="1"/>
  <c r="H1652"/>
  <c r="K1647" l="1"/>
  <c r="I1647"/>
  <c r="J1647" s="1"/>
  <c r="H1647"/>
  <c r="K1646"/>
  <c r="I1646"/>
  <c r="J1646" s="1"/>
  <c r="H1646"/>
  <c r="K1645"/>
  <c r="I1645"/>
  <c r="J1645" s="1"/>
  <c r="H1645"/>
  <c r="K1644"/>
  <c r="I1644"/>
  <c r="J1644" s="1"/>
  <c r="H1644"/>
  <c r="K1643"/>
  <c r="I1643"/>
  <c r="J1643" s="1"/>
  <c r="H1643"/>
  <c r="K1642"/>
  <c r="I1642"/>
  <c r="J1642" s="1"/>
  <c r="H1642"/>
  <c r="K1641"/>
  <c r="I1641"/>
  <c r="J1641" s="1"/>
  <c r="H1641"/>
  <c r="K1640"/>
  <c r="I1640"/>
  <c r="J1640" s="1"/>
  <c r="H1640"/>
  <c r="K1639"/>
  <c r="I1639"/>
  <c r="J1639" s="1"/>
  <c r="H1639"/>
  <c r="K1638"/>
  <c r="I1638"/>
  <c r="J1638" s="1"/>
  <c r="H1638"/>
  <c r="K1637"/>
  <c r="I1637"/>
  <c r="J1637" s="1"/>
  <c r="H1637"/>
  <c r="K1636"/>
  <c r="I1636"/>
  <c r="J1636" s="1"/>
  <c r="H1636"/>
  <c r="K1635"/>
  <c r="I1635"/>
  <c r="J1635" s="1"/>
  <c r="H1635"/>
  <c r="K1634"/>
  <c r="I1634"/>
  <c r="J1634" s="1"/>
  <c r="H1634"/>
  <c r="K1633"/>
  <c r="I1633"/>
  <c r="J1633" s="1"/>
  <c r="H1633"/>
  <c r="K1632"/>
  <c r="I1632"/>
  <c r="J1632" s="1"/>
  <c r="H1632"/>
  <c r="K1631"/>
  <c r="I1631"/>
  <c r="J1631" s="1"/>
  <c r="H1631"/>
  <c r="K1630"/>
  <c r="I1630"/>
  <c r="J1630" s="1"/>
  <c r="H1630"/>
  <c r="K1629"/>
  <c r="I1629"/>
  <c r="J1629" s="1"/>
  <c r="H1629"/>
  <c r="K1628"/>
  <c r="I1628"/>
  <c r="J1628" s="1"/>
  <c r="H1628"/>
  <c r="K1627"/>
  <c r="I1627"/>
  <c r="J1627" s="1"/>
  <c r="H1627"/>
  <c r="K1626"/>
  <c r="I1626"/>
  <c r="J1626" s="1"/>
  <c r="H1626"/>
  <c r="K1625"/>
  <c r="I1625"/>
  <c r="J1625" s="1"/>
  <c r="H1625"/>
  <c r="K1624"/>
  <c r="I1624"/>
  <c r="J1624" s="1"/>
  <c r="H1624"/>
  <c r="K1623"/>
  <c r="I1623"/>
  <c r="J1623" s="1"/>
  <c r="H1623"/>
  <c r="K1622"/>
  <c r="I1622"/>
  <c r="J1622" s="1"/>
  <c r="H1622"/>
  <c r="K1621"/>
  <c r="I1621"/>
  <c r="J1621" s="1"/>
  <c r="H1621"/>
  <c r="K1620"/>
  <c r="I1620"/>
  <c r="J1620" s="1"/>
  <c r="H1620"/>
  <c r="K1619"/>
  <c r="I1619"/>
  <c r="J1619" s="1"/>
  <c r="H1619"/>
  <c r="K1618"/>
  <c r="I1618"/>
  <c r="J1618" s="1"/>
  <c r="H1618"/>
  <c r="K1617"/>
  <c r="I1617"/>
  <c r="J1617" s="1"/>
  <c r="H1617"/>
  <c r="K1616"/>
  <c r="I1616"/>
  <c r="J1616" s="1"/>
  <c r="H1616"/>
  <c r="K1615"/>
  <c r="I1615"/>
  <c r="J1615" s="1"/>
  <c r="H1615"/>
  <c r="K1614"/>
  <c r="I1614"/>
  <c r="J1614" s="1"/>
  <c r="H1614"/>
  <c r="K1613"/>
  <c r="I1613"/>
  <c r="J1613" s="1"/>
  <c r="H1613"/>
  <c r="K1612"/>
  <c r="I1612"/>
  <c r="J1612" s="1"/>
  <c r="H1612"/>
  <c r="K1611"/>
  <c r="I1611"/>
  <c r="J1611" s="1"/>
  <c r="H1611"/>
  <c r="K1610"/>
  <c r="I1610"/>
  <c r="J1610" s="1"/>
  <c r="H1610"/>
  <c r="K1609"/>
  <c r="I1609"/>
  <c r="J1609" s="1"/>
  <c r="H1609"/>
  <c r="K1608"/>
  <c r="I1608"/>
  <c r="J1608" s="1"/>
  <c r="H1608"/>
  <c r="K1607"/>
  <c r="I1607"/>
  <c r="J1607" s="1"/>
  <c r="H1607"/>
  <c r="K1606"/>
  <c r="I1606"/>
  <c r="J1606" s="1"/>
  <c r="H1606"/>
  <c r="K1605"/>
  <c r="I1605"/>
  <c r="J1605" s="1"/>
  <c r="H1605"/>
  <c r="K1604"/>
  <c r="I1604"/>
  <c r="J1604" s="1"/>
  <c r="H1604"/>
  <c r="K1603"/>
  <c r="I1603"/>
  <c r="J1603" s="1"/>
  <c r="H1603"/>
  <c r="K1602"/>
  <c r="I1602"/>
  <c r="J1602" s="1"/>
  <c r="H1602"/>
  <c r="K1601"/>
  <c r="I1601"/>
  <c r="J1601" s="1"/>
  <c r="H1601"/>
  <c r="K1600"/>
  <c r="I1600"/>
  <c r="J1600" s="1"/>
  <c r="H1600"/>
  <c r="K1599"/>
  <c r="I1599"/>
  <c r="J1599" s="1"/>
  <c r="H1599"/>
  <c r="K1598"/>
  <c r="I1598"/>
  <c r="J1598" s="1"/>
  <c r="H1598"/>
  <c r="K1597"/>
  <c r="I1597"/>
  <c r="J1597" s="1"/>
  <c r="H1597"/>
  <c r="K1596"/>
  <c r="I1596"/>
  <c r="J1596" s="1"/>
  <c r="H1596"/>
  <c r="K1595"/>
  <c r="I1595"/>
  <c r="J1595" s="1"/>
  <c r="H1595"/>
  <c r="K1594"/>
  <c r="I1594"/>
  <c r="J1594" s="1"/>
  <c r="H1594"/>
  <c r="K1593"/>
  <c r="I1593"/>
  <c r="J1593" s="1"/>
  <c r="H1593"/>
  <c r="K1592"/>
  <c r="I1592"/>
  <c r="J1592" s="1"/>
  <c r="H1592"/>
  <c r="K1591"/>
  <c r="I1591"/>
  <c r="J1591" s="1"/>
  <c r="H1591"/>
  <c r="K1590"/>
  <c r="I1590"/>
  <c r="J1590" s="1"/>
  <c r="H1590"/>
  <c r="K1589"/>
  <c r="I1589"/>
  <c r="J1589" s="1"/>
  <c r="H1589"/>
  <c r="K1588"/>
  <c r="I1588"/>
  <c r="J1588" s="1"/>
  <c r="H1588"/>
  <c r="K1587"/>
  <c r="I1587"/>
  <c r="J1587" s="1"/>
  <c r="H1587"/>
  <c r="K1586"/>
  <c r="I1586"/>
  <c r="J1586" s="1"/>
  <c r="H1586"/>
  <c r="K1585"/>
  <c r="I1585"/>
  <c r="J1585" s="1"/>
  <c r="H1585"/>
  <c r="K1584"/>
  <c r="I1584"/>
  <c r="J1584" s="1"/>
  <c r="H1584"/>
  <c r="K1583"/>
  <c r="I1583"/>
  <c r="J1583" s="1"/>
  <c r="H1583"/>
  <c r="K1582"/>
  <c r="I1582"/>
  <c r="J1582" s="1"/>
  <c r="H1582"/>
  <c r="K1581"/>
  <c r="I1581"/>
  <c r="J1581" s="1"/>
  <c r="H1581"/>
  <c r="K1580"/>
  <c r="I1580"/>
  <c r="J1580" s="1"/>
  <c r="H1580"/>
  <c r="K1579"/>
  <c r="I1579"/>
  <c r="J1579" s="1"/>
  <c r="H1579"/>
  <c r="K1578"/>
  <c r="I1578"/>
  <c r="J1578" s="1"/>
  <c r="H1578"/>
  <c r="K1577"/>
  <c r="I1577"/>
  <c r="J1577" s="1"/>
  <c r="H1577"/>
  <c r="K1576"/>
  <c r="I1576"/>
  <c r="J1576" s="1"/>
  <c r="H1576"/>
  <c r="K1575"/>
  <c r="I1575"/>
  <c r="J1575" s="1"/>
  <c r="H1575"/>
  <c r="K1574"/>
  <c r="I1574"/>
  <c r="J1574" s="1"/>
  <c r="H1574"/>
  <c r="K1573"/>
  <c r="I1573"/>
  <c r="J1573" s="1"/>
  <c r="H1573"/>
  <c r="K1572"/>
  <c r="I1572"/>
  <c r="J1572" s="1"/>
  <c r="H1572"/>
  <c r="K1571"/>
  <c r="I1571"/>
  <c r="J1571" s="1"/>
  <c r="H1571"/>
  <c r="K1570"/>
  <c r="I1570"/>
  <c r="J1570" s="1"/>
  <c r="H1570"/>
  <c r="K1569"/>
  <c r="I1569"/>
  <c r="J1569" s="1"/>
  <c r="H1569"/>
  <c r="K1568"/>
  <c r="I1568"/>
  <c r="J1568" s="1"/>
  <c r="H1568"/>
  <c r="K1567"/>
  <c r="I1567"/>
  <c r="J1567" s="1"/>
  <c r="H1567"/>
  <c r="K1566"/>
  <c r="I1566"/>
  <c r="J1566" s="1"/>
  <c r="H1566"/>
  <c r="K1565"/>
  <c r="I1565"/>
  <c r="J1565" s="1"/>
  <c r="H1565"/>
  <c r="K1564"/>
  <c r="I1564"/>
  <c r="J1564" s="1"/>
  <c r="H1564"/>
  <c r="K1563"/>
  <c r="I1563"/>
  <c r="J1563" s="1"/>
  <c r="H1563"/>
  <c r="K1562"/>
  <c r="I1562"/>
  <c r="J1562" s="1"/>
  <c r="H1562"/>
  <c r="K1561"/>
  <c r="I1561"/>
  <c r="J1561" s="1"/>
  <c r="H1561"/>
  <c r="K1560"/>
  <c r="I1560"/>
  <c r="J1560" s="1"/>
  <c r="H1560"/>
  <c r="K1559"/>
  <c r="I1559"/>
  <c r="J1559" s="1"/>
  <c r="H1559"/>
  <c r="K1558"/>
  <c r="I1558"/>
  <c r="J1558" s="1"/>
  <c r="H1558"/>
  <c r="K1557"/>
  <c r="I1557"/>
  <c r="J1557" s="1"/>
  <c r="H1557"/>
  <c r="K1556"/>
  <c r="I1556"/>
  <c r="J1556" s="1"/>
  <c r="H1556"/>
  <c r="K1555"/>
  <c r="I1555"/>
  <c r="J1555" s="1"/>
  <c r="H1555"/>
  <c r="K1554"/>
  <c r="I1554"/>
  <c r="J1554" s="1"/>
  <c r="H1554"/>
  <c r="K1553"/>
  <c r="I1553"/>
  <c r="J1553" s="1"/>
  <c r="H1553"/>
  <c r="K1552"/>
  <c r="I1552"/>
  <c r="J1552" s="1"/>
  <c r="H1552"/>
  <c r="K1551"/>
  <c r="I1551"/>
  <c r="J1551" s="1"/>
  <c r="H1551"/>
  <c r="K1550"/>
  <c r="I1550"/>
  <c r="J1550" s="1"/>
  <c r="H1550"/>
  <c r="K1549"/>
  <c r="I1549"/>
  <c r="J1549" s="1"/>
  <c r="H1549"/>
  <c r="K1548"/>
  <c r="I1548"/>
  <c r="J1548" s="1"/>
  <c r="H1548"/>
  <c r="K1547"/>
  <c r="I1547"/>
  <c r="J1547" s="1"/>
  <c r="H1547"/>
  <c r="K1546"/>
  <c r="I1546"/>
  <c r="J1546" s="1"/>
  <c r="H1546"/>
  <c r="K1545"/>
  <c r="I1545"/>
  <c r="J1545" s="1"/>
  <c r="H1545"/>
  <c r="K1544"/>
  <c r="I1544"/>
  <c r="J1544" s="1"/>
  <c r="H1544"/>
  <c r="K1543"/>
  <c r="I1543"/>
  <c r="J1543" s="1"/>
  <c r="H1543"/>
  <c r="K1542"/>
  <c r="I1542"/>
  <c r="J1542" s="1"/>
  <c r="H1542"/>
  <c r="K1541"/>
  <c r="I1541"/>
  <c r="J1541" s="1"/>
  <c r="H1541"/>
  <c r="K1540"/>
  <c r="I1540"/>
  <c r="J1540" s="1"/>
  <c r="H1540"/>
  <c r="K1539"/>
  <c r="I1539"/>
  <c r="J1539" s="1"/>
  <c r="H1539"/>
  <c r="K1538"/>
  <c r="I1538"/>
  <c r="J1538" s="1"/>
  <c r="H1538"/>
  <c r="K1537"/>
  <c r="I1537"/>
  <c r="J1537" s="1"/>
  <c r="H1537"/>
  <c r="K1536"/>
  <c r="I1536"/>
  <c r="J1536" s="1"/>
  <c r="H1536"/>
  <c r="K1535"/>
  <c r="I1535"/>
  <c r="J1535" s="1"/>
  <c r="H1535"/>
  <c r="K1534"/>
  <c r="I1534"/>
  <c r="J1534" s="1"/>
  <c r="H1534"/>
  <c r="K1533"/>
  <c r="I1533"/>
  <c r="J1533" s="1"/>
  <c r="H1533"/>
  <c r="K1532"/>
  <c r="I1532"/>
  <c r="J1532" s="1"/>
  <c r="H1532"/>
  <c r="K1531"/>
  <c r="I1531"/>
  <c r="J1531" s="1"/>
  <c r="H1531"/>
  <c r="K1530"/>
  <c r="I1530"/>
  <c r="J1530" s="1"/>
  <c r="H1530"/>
  <c r="K1529"/>
  <c r="I1529"/>
  <c r="J1529" s="1"/>
  <c r="H1529"/>
  <c r="K1528"/>
  <c r="I1528"/>
  <c r="J1528" s="1"/>
  <c r="H1528"/>
  <c r="K1527"/>
  <c r="I1527"/>
  <c r="J1527" s="1"/>
  <c r="H1527"/>
  <c r="K1526"/>
  <c r="I1526"/>
  <c r="J1526" s="1"/>
  <c r="H1526"/>
  <c r="K1525"/>
  <c r="I1525"/>
  <c r="J1525" s="1"/>
  <c r="H1525"/>
  <c r="K1524"/>
  <c r="I1524"/>
  <c r="J1524" s="1"/>
  <c r="H1524"/>
  <c r="K1523"/>
  <c r="I1523"/>
  <c r="J1523" s="1"/>
  <c r="H1523"/>
  <c r="K1522"/>
  <c r="I1522"/>
  <c r="J1522" s="1"/>
  <c r="H1522"/>
  <c r="K1521"/>
  <c r="I1521"/>
  <c r="J1521" s="1"/>
  <c r="H1521"/>
  <c r="K1520"/>
  <c r="I1520"/>
  <c r="J1520" s="1"/>
  <c r="H1520"/>
  <c r="K1519"/>
  <c r="I1519"/>
  <c r="J1519" s="1"/>
  <c r="H1519"/>
  <c r="K1518"/>
  <c r="I1518"/>
  <c r="J1518" s="1"/>
  <c r="H1518"/>
  <c r="K1517"/>
  <c r="I1517"/>
  <c r="J1517" s="1"/>
  <c r="H1517"/>
  <c r="K1516"/>
  <c r="I1516"/>
  <c r="J1516" s="1"/>
  <c r="H1516"/>
  <c r="K1515"/>
  <c r="I1515"/>
  <c r="J1515" s="1"/>
  <c r="H1515"/>
  <c r="K1514"/>
  <c r="I1514"/>
  <c r="J1514" s="1"/>
  <c r="H1514"/>
  <c r="K1513"/>
  <c r="I1513"/>
  <c r="J1513" s="1"/>
  <c r="H1513"/>
  <c r="K1512"/>
  <c r="I1512"/>
  <c r="J1512" s="1"/>
  <c r="H1512"/>
  <c r="K1511"/>
  <c r="I1511"/>
  <c r="J1511" s="1"/>
  <c r="H1511"/>
  <c r="K1510"/>
  <c r="I1510"/>
  <c r="J1510" s="1"/>
  <c r="H1510"/>
  <c r="K1509"/>
  <c r="I1509"/>
  <c r="J1509" s="1"/>
  <c r="H1509"/>
  <c r="K1508"/>
  <c r="I1508"/>
  <c r="J1508" s="1"/>
  <c r="H1508"/>
  <c r="K1507"/>
  <c r="I1507"/>
  <c r="J1507" s="1"/>
  <c r="H1507"/>
  <c r="K1506"/>
  <c r="I1506"/>
  <c r="J1506" s="1"/>
  <c r="H1506"/>
  <c r="K1505"/>
  <c r="I1505"/>
  <c r="J1505" s="1"/>
  <c r="H1505"/>
  <c r="K1504"/>
  <c r="I1504"/>
  <c r="J1504" s="1"/>
  <c r="H1504"/>
  <c r="K1503"/>
  <c r="I1503"/>
  <c r="J1503" s="1"/>
  <c r="H1503"/>
  <c r="K1502"/>
  <c r="I1502"/>
  <c r="J1502" s="1"/>
  <c r="H1502"/>
  <c r="K1501"/>
  <c r="I1501"/>
  <c r="J1501" s="1"/>
  <c r="H1501"/>
  <c r="K1500"/>
  <c r="I1500"/>
  <c r="J1500" s="1"/>
  <c r="H1500"/>
  <c r="I1499"/>
  <c r="J1499" s="1"/>
  <c r="H1499"/>
  <c r="I1498"/>
  <c r="J1498" s="1"/>
  <c r="H1498"/>
  <c r="I1497"/>
  <c r="J1497" s="1"/>
  <c r="H1497"/>
  <c r="I1496"/>
  <c r="J1496" s="1"/>
  <c r="H1496"/>
  <c r="I1495"/>
  <c r="J1495" s="1"/>
  <c r="H1495"/>
  <c r="J1494"/>
  <c r="I1494"/>
  <c r="H1494"/>
  <c r="I1493"/>
  <c r="J1493" s="1"/>
  <c r="H1493"/>
  <c r="I1492"/>
  <c r="J1492" s="1"/>
  <c r="H1492"/>
  <c r="K1488" l="1"/>
  <c r="J1488"/>
  <c r="I1488"/>
  <c r="H1488"/>
  <c r="K1487"/>
  <c r="J1487"/>
  <c r="I1487"/>
  <c r="H1487"/>
  <c r="K1486"/>
  <c r="I1486"/>
  <c r="J1486" s="1"/>
  <c r="H1486"/>
  <c r="K1485"/>
  <c r="I1485"/>
  <c r="J1485" s="1"/>
  <c r="H1485"/>
  <c r="K1484"/>
  <c r="I1484"/>
  <c r="J1484" s="1"/>
  <c r="H1484"/>
  <c r="K1483"/>
  <c r="I1483"/>
  <c r="J1483" s="1"/>
  <c r="H1483"/>
  <c r="K1482"/>
  <c r="I1482"/>
  <c r="J1482" s="1"/>
  <c r="H1482"/>
  <c r="K1481"/>
  <c r="I1481"/>
  <c r="J1481" s="1"/>
  <c r="H1481"/>
  <c r="K1480"/>
  <c r="I1480"/>
  <c r="J1480" s="1"/>
  <c r="H1480"/>
  <c r="K1479"/>
  <c r="I1479"/>
  <c r="J1479" s="1"/>
  <c r="H1479"/>
  <c r="K1478"/>
  <c r="I1478"/>
  <c r="J1478" s="1"/>
  <c r="H1478"/>
  <c r="K1477"/>
  <c r="I1477"/>
  <c r="J1477" s="1"/>
  <c r="H1477"/>
  <c r="K1476"/>
  <c r="I1476"/>
  <c r="J1476" s="1"/>
  <c r="H1476"/>
  <c r="K1475"/>
  <c r="I1475"/>
  <c r="J1475" s="1"/>
  <c r="H1475"/>
  <c r="K1474"/>
  <c r="I1474"/>
  <c r="J1474" s="1"/>
  <c r="H1474"/>
  <c r="K1473"/>
  <c r="I1473"/>
  <c r="J1473" s="1"/>
  <c r="H1473"/>
  <c r="K1472"/>
  <c r="I1472"/>
  <c r="J1472" s="1"/>
  <c r="H1472"/>
  <c r="K1471"/>
  <c r="I1471"/>
  <c r="J1471" s="1"/>
  <c r="H1471"/>
  <c r="K1470"/>
  <c r="I1470"/>
  <c r="J1470" s="1"/>
  <c r="H1470"/>
  <c r="K1469"/>
  <c r="I1469"/>
  <c r="J1469" s="1"/>
  <c r="H1469"/>
  <c r="K1468"/>
  <c r="I1468"/>
  <c r="J1468" s="1"/>
  <c r="H1468"/>
  <c r="K1467"/>
  <c r="I1467"/>
  <c r="J1467" s="1"/>
  <c r="H1467"/>
  <c r="K1466"/>
  <c r="I1466"/>
  <c r="J1466" s="1"/>
  <c r="H1466"/>
  <c r="K1465"/>
  <c r="I1465"/>
  <c r="J1465" s="1"/>
  <c r="H1465"/>
  <c r="K1464"/>
  <c r="I1464"/>
  <c r="J1464" s="1"/>
  <c r="H1464"/>
  <c r="K1463"/>
  <c r="I1463"/>
  <c r="J1463" s="1"/>
  <c r="H1463"/>
  <c r="K1462"/>
  <c r="I1462"/>
  <c r="J1462" s="1"/>
  <c r="H1462"/>
  <c r="I1461"/>
  <c r="J1461" s="1"/>
  <c r="H1461"/>
  <c r="K1460"/>
  <c r="I1460"/>
  <c r="J1460" s="1"/>
  <c r="H1460"/>
  <c r="K1459"/>
  <c r="I1459"/>
  <c r="J1459" s="1"/>
  <c r="H1459"/>
  <c r="K1458"/>
  <c r="I1458"/>
  <c r="J1458" s="1"/>
  <c r="H1458"/>
  <c r="K1457"/>
  <c r="I1457"/>
  <c r="J1457" s="1"/>
  <c r="H1457"/>
  <c r="K1456"/>
  <c r="I1456"/>
  <c r="J1456" s="1"/>
  <c r="H1456"/>
  <c r="K1455"/>
  <c r="I1455"/>
  <c r="J1455" s="1"/>
  <c r="H1455"/>
  <c r="K1454"/>
  <c r="I1454"/>
  <c r="J1454" s="1"/>
  <c r="H1454"/>
  <c r="K1453"/>
  <c r="I1453"/>
  <c r="J1453" s="1"/>
  <c r="H1453"/>
  <c r="K1452"/>
  <c r="I1452"/>
  <c r="J1452" s="1"/>
  <c r="H1452"/>
  <c r="K1451"/>
  <c r="I1451"/>
  <c r="J1451" s="1"/>
  <c r="H1451"/>
  <c r="K1450"/>
  <c r="I1450"/>
  <c r="J1450" s="1"/>
  <c r="H1450"/>
  <c r="K1449"/>
  <c r="I1449"/>
  <c r="J1449" s="1"/>
  <c r="H1449"/>
  <c r="K1448"/>
  <c r="I1448"/>
  <c r="J1448" s="1"/>
  <c r="H1448"/>
  <c r="K1447"/>
  <c r="I1447"/>
  <c r="J1447" s="1"/>
  <c r="H1447"/>
  <c r="K1446"/>
  <c r="I1446"/>
  <c r="J1446" s="1"/>
  <c r="H1446"/>
  <c r="K1445"/>
  <c r="I1445"/>
  <c r="J1445" s="1"/>
  <c r="H1445"/>
  <c r="K1444"/>
  <c r="I1444"/>
  <c r="J1444" s="1"/>
  <c r="H1444"/>
  <c r="K1443"/>
  <c r="I1443"/>
  <c r="J1443" s="1"/>
  <c r="H1443"/>
  <c r="K1442"/>
  <c r="I1442"/>
  <c r="J1442" s="1"/>
  <c r="H1442"/>
  <c r="K1441"/>
  <c r="I1441"/>
  <c r="J1441" s="1"/>
  <c r="H1441"/>
  <c r="K1440"/>
  <c r="I1440"/>
  <c r="J1440" s="1"/>
  <c r="H1440"/>
  <c r="K1439"/>
  <c r="I1439"/>
  <c r="J1439" s="1"/>
  <c r="H1439"/>
  <c r="K1438"/>
  <c r="I1438"/>
  <c r="J1438" s="1"/>
  <c r="H1438"/>
  <c r="K1437"/>
  <c r="I1437"/>
  <c r="J1437" s="1"/>
  <c r="H1437"/>
  <c r="K1436"/>
  <c r="I1436"/>
  <c r="J1436" s="1"/>
  <c r="H1436"/>
  <c r="K1435"/>
  <c r="I1435"/>
  <c r="J1435" s="1"/>
  <c r="H1435"/>
  <c r="K1434"/>
  <c r="I1434"/>
  <c r="J1434" s="1"/>
  <c r="H1434"/>
  <c r="K1433"/>
  <c r="I1433"/>
  <c r="J1433" s="1"/>
  <c r="H1433"/>
  <c r="K1432"/>
  <c r="I1432"/>
  <c r="J1432" s="1"/>
  <c r="H1432"/>
  <c r="K1431"/>
  <c r="I1431"/>
  <c r="J1431" s="1"/>
  <c r="H1431"/>
  <c r="K1430"/>
  <c r="I1430"/>
  <c r="J1430" s="1"/>
  <c r="H1430"/>
  <c r="K1429"/>
  <c r="I1429"/>
  <c r="J1429" s="1"/>
  <c r="H1429"/>
  <c r="K1428"/>
  <c r="I1428"/>
  <c r="J1428" s="1"/>
  <c r="H1428"/>
  <c r="K1427"/>
  <c r="I1427"/>
  <c r="J1427" s="1"/>
  <c r="H1427"/>
  <c r="K1426"/>
  <c r="I1426"/>
  <c r="J1426" s="1"/>
  <c r="H1426"/>
  <c r="K1425"/>
  <c r="I1425"/>
  <c r="J1425" s="1"/>
  <c r="H1425"/>
  <c r="K1424"/>
  <c r="I1424"/>
  <c r="J1424" s="1"/>
  <c r="H1424"/>
  <c r="K1423"/>
  <c r="I1423"/>
  <c r="J1423" s="1"/>
  <c r="H1423"/>
  <c r="K1422"/>
  <c r="I1422"/>
  <c r="J1422" s="1"/>
  <c r="H1422"/>
  <c r="K1421"/>
  <c r="I1421"/>
  <c r="J1421" s="1"/>
  <c r="H1421"/>
  <c r="K1420"/>
  <c r="I1420"/>
  <c r="J1420" s="1"/>
  <c r="H1420"/>
  <c r="K1419"/>
  <c r="I1419"/>
  <c r="J1419" s="1"/>
  <c r="H1419"/>
  <c r="K1418"/>
  <c r="I1418"/>
  <c r="J1418" s="1"/>
  <c r="H1418"/>
  <c r="K1417"/>
  <c r="I1417"/>
  <c r="J1417" s="1"/>
  <c r="H1417"/>
  <c r="K1416"/>
  <c r="I1416"/>
  <c r="J1416" s="1"/>
  <c r="H1416"/>
  <c r="K1415"/>
  <c r="I1415"/>
  <c r="J1415" s="1"/>
  <c r="H1415"/>
  <c r="K1414"/>
  <c r="I1414"/>
  <c r="J1414" s="1"/>
  <c r="H1414"/>
  <c r="K1413"/>
  <c r="I1413"/>
  <c r="J1413" s="1"/>
  <c r="H1413"/>
  <c r="K1412"/>
  <c r="I1412"/>
  <c r="J1412" s="1"/>
  <c r="H1412"/>
  <c r="K1411"/>
  <c r="I1411"/>
  <c r="J1411" s="1"/>
  <c r="H1411"/>
  <c r="K1410"/>
  <c r="I1410"/>
  <c r="J1410" s="1"/>
  <c r="H1410"/>
  <c r="K1409"/>
  <c r="I1409"/>
  <c r="J1409" s="1"/>
  <c r="H1409"/>
  <c r="K1408"/>
  <c r="I1408"/>
  <c r="J1408" s="1"/>
  <c r="H1408"/>
  <c r="K1407"/>
  <c r="I1407"/>
  <c r="J1407" s="1"/>
  <c r="H1407"/>
  <c r="K1406"/>
  <c r="I1406"/>
  <c r="J1406" s="1"/>
  <c r="H1406"/>
  <c r="K1405"/>
  <c r="I1405"/>
  <c r="J1405" s="1"/>
  <c r="H1405"/>
  <c r="K1404"/>
  <c r="I1404"/>
  <c r="J1404" s="1"/>
  <c r="H1404"/>
  <c r="K1403"/>
  <c r="I1403"/>
  <c r="J1403" s="1"/>
  <c r="H1403"/>
  <c r="K1402"/>
  <c r="I1402"/>
  <c r="J1402" s="1"/>
  <c r="H1402"/>
  <c r="K1401"/>
  <c r="I1401"/>
  <c r="J1401" s="1"/>
  <c r="H1401"/>
  <c r="K1400"/>
  <c r="I1400"/>
  <c r="J1400" s="1"/>
  <c r="H1400"/>
  <c r="K1399"/>
  <c r="I1399"/>
  <c r="J1399" s="1"/>
  <c r="H1399"/>
  <c r="K1398"/>
  <c r="I1398"/>
  <c r="J1398" s="1"/>
  <c r="H1398"/>
  <c r="K1397"/>
  <c r="I1397"/>
  <c r="J1397" s="1"/>
  <c r="H1397"/>
  <c r="K1396"/>
  <c r="I1396"/>
  <c r="J1396" s="1"/>
  <c r="H1396"/>
  <c r="K1395"/>
  <c r="I1395"/>
  <c r="J1395" s="1"/>
  <c r="H1395"/>
  <c r="K1394"/>
  <c r="I1394"/>
  <c r="J1394" s="1"/>
  <c r="H1394"/>
  <c r="K1393"/>
  <c r="I1393"/>
  <c r="J1393" s="1"/>
  <c r="H1393"/>
  <c r="K1392"/>
  <c r="I1392"/>
  <c r="J1392" s="1"/>
  <c r="H1392"/>
  <c r="K1391"/>
  <c r="I1391"/>
  <c r="J1391" s="1"/>
  <c r="H1391"/>
  <c r="K1390"/>
  <c r="I1390"/>
  <c r="J1390" s="1"/>
  <c r="H1390"/>
  <c r="K1389"/>
  <c r="I1389"/>
  <c r="J1389" s="1"/>
  <c r="H1389"/>
  <c r="K1388"/>
  <c r="I1388"/>
  <c r="J1388" s="1"/>
  <c r="H1388"/>
  <c r="K1387"/>
  <c r="I1387"/>
  <c r="J1387" s="1"/>
  <c r="H1387"/>
  <c r="K1386"/>
  <c r="I1386"/>
  <c r="J1386" s="1"/>
  <c r="H1386"/>
  <c r="K1385"/>
  <c r="I1385"/>
  <c r="J1385" s="1"/>
  <c r="H1385"/>
  <c r="K1384"/>
  <c r="I1384"/>
  <c r="J1384" s="1"/>
  <c r="H1384"/>
  <c r="K1383"/>
  <c r="I1383"/>
  <c r="J1383" s="1"/>
  <c r="H1383"/>
  <c r="K1382"/>
  <c r="I1382"/>
  <c r="J1382" s="1"/>
  <c r="H1382"/>
  <c r="K1381"/>
  <c r="I1381"/>
  <c r="J1381" s="1"/>
  <c r="H1381"/>
  <c r="K1380"/>
  <c r="I1380"/>
  <c r="J1380" s="1"/>
  <c r="H1380"/>
  <c r="K1379"/>
  <c r="I1379"/>
  <c r="J1379" s="1"/>
  <c r="H1379"/>
  <c r="K1378"/>
  <c r="I1378"/>
  <c r="J1378" s="1"/>
  <c r="H1378"/>
  <c r="K1377"/>
  <c r="I1377"/>
  <c r="J1377" s="1"/>
  <c r="H1377"/>
  <c r="K1376"/>
  <c r="I1376"/>
  <c r="J1376" s="1"/>
  <c r="H1376"/>
  <c r="K1375"/>
  <c r="I1375"/>
  <c r="J1375" s="1"/>
  <c r="H1375"/>
  <c r="K1374"/>
  <c r="I1374"/>
  <c r="J1374" s="1"/>
  <c r="H1374"/>
  <c r="K1373"/>
  <c r="I1373"/>
  <c r="J1373" s="1"/>
  <c r="H1373"/>
  <c r="K1372"/>
  <c r="I1372"/>
  <c r="J1372" s="1"/>
  <c r="H1372"/>
  <c r="K1371"/>
  <c r="I1371"/>
  <c r="J1371" s="1"/>
  <c r="H1371"/>
  <c r="K1370"/>
  <c r="I1370"/>
  <c r="J1370" s="1"/>
  <c r="H1370"/>
  <c r="K1369"/>
  <c r="I1369"/>
  <c r="J1369" s="1"/>
  <c r="H1369"/>
  <c r="K1368"/>
  <c r="I1368"/>
  <c r="J1368" s="1"/>
  <c r="H1368"/>
  <c r="K1367"/>
  <c r="I1367"/>
  <c r="J1367" s="1"/>
  <c r="H1367"/>
  <c r="K1366"/>
  <c r="I1366"/>
  <c r="J1366" s="1"/>
  <c r="H1366"/>
  <c r="K1365"/>
  <c r="I1365"/>
  <c r="J1365" s="1"/>
  <c r="H1365"/>
  <c r="K1364"/>
  <c r="I1364"/>
  <c r="J1364" s="1"/>
  <c r="H1364"/>
  <c r="K1363"/>
  <c r="I1363"/>
  <c r="J1363" s="1"/>
  <c r="H1363"/>
  <c r="K1362"/>
  <c r="I1362"/>
  <c r="J1362" s="1"/>
  <c r="H1362"/>
  <c r="K1361"/>
  <c r="I1361"/>
  <c r="J1361" s="1"/>
  <c r="H1361"/>
  <c r="K1360"/>
  <c r="I1360"/>
  <c r="J1360" s="1"/>
  <c r="H1360"/>
  <c r="K1359"/>
  <c r="I1359"/>
  <c r="J1359" s="1"/>
  <c r="H1359"/>
  <c r="K1358"/>
  <c r="I1358"/>
  <c r="J1358" s="1"/>
  <c r="H1358"/>
  <c r="K1357"/>
  <c r="I1357"/>
  <c r="J1357" s="1"/>
  <c r="H1357"/>
  <c r="K1356"/>
  <c r="I1356"/>
  <c r="J1356" s="1"/>
  <c r="H1356"/>
  <c r="K1355"/>
  <c r="I1355"/>
  <c r="J1355" s="1"/>
  <c r="H1355"/>
  <c r="K1354"/>
  <c r="I1354"/>
  <c r="J1354" s="1"/>
  <c r="H1354"/>
  <c r="K1353"/>
  <c r="I1353"/>
  <c r="J1353" s="1"/>
  <c r="H1353"/>
  <c r="K1352"/>
  <c r="I1352"/>
  <c r="J1352" s="1"/>
  <c r="H1352"/>
  <c r="K1351"/>
  <c r="I1351"/>
  <c r="J1351" s="1"/>
  <c r="H1351"/>
  <c r="K1350"/>
  <c r="I1350"/>
  <c r="J1350" s="1"/>
  <c r="H1350"/>
  <c r="K1349"/>
  <c r="I1349"/>
  <c r="J1349" s="1"/>
  <c r="H1349"/>
  <c r="K1348"/>
  <c r="I1348"/>
  <c r="J1348" s="1"/>
  <c r="H1348"/>
  <c r="K1347"/>
  <c r="I1347"/>
  <c r="J1347" s="1"/>
  <c r="H1347"/>
  <c r="K1346"/>
  <c r="I1346"/>
  <c r="J1346" s="1"/>
  <c r="H1346"/>
  <c r="K1345"/>
  <c r="I1345"/>
  <c r="J1345" s="1"/>
  <c r="H1345"/>
  <c r="K1344"/>
  <c r="I1344"/>
  <c r="J1344" s="1"/>
  <c r="H1344"/>
  <c r="K1343"/>
  <c r="I1343"/>
  <c r="J1343" s="1"/>
  <c r="H1343"/>
  <c r="K1342"/>
  <c r="I1342"/>
  <c r="J1342" s="1"/>
  <c r="H1342"/>
  <c r="K1341"/>
  <c r="I1341"/>
  <c r="J1341" s="1"/>
  <c r="H1341"/>
  <c r="K1340"/>
  <c r="I1340"/>
  <c r="J1340" s="1"/>
  <c r="H1340"/>
  <c r="K1339"/>
  <c r="I1339"/>
  <c r="J1339" s="1"/>
  <c r="H1339"/>
  <c r="K1338"/>
  <c r="I1338"/>
  <c r="J1338" s="1"/>
  <c r="H1338"/>
  <c r="K1337"/>
  <c r="I1337"/>
  <c r="J1337" s="1"/>
  <c r="H1337"/>
  <c r="K1336"/>
  <c r="I1336"/>
  <c r="J1336" s="1"/>
  <c r="H1336"/>
  <c r="K1335"/>
  <c r="I1335"/>
  <c r="J1335" s="1"/>
  <c r="H1335"/>
  <c r="K1334"/>
  <c r="I1334"/>
  <c r="J1334" s="1"/>
  <c r="H1334"/>
  <c r="K1333"/>
  <c r="I1333"/>
  <c r="J1333" s="1"/>
  <c r="H1333"/>
  <c r="K1332"/>
  <c r="I1332"/>
  <c r="J1332" s="1"/>
  <c r="H1332"/>
  <c r="K1331"/>
  <c r="I1331"/>
  <c r="J1331" s="1"/>
  <c r="H1331"/>
  <c r="K1330"/>
  <c r="I1330"/>
  <c r="J1330" s="1"/>
  <c r="H1330"/>
  <c r="K1329"/>
  <c r="I1329"/>
  <c r="J1329" s="1"/>
  <c r="H1329"/>
  <c r="K1328"/>
  <c r="I1328"/>
  <c r="J1328" s="1"/>
  <c r="H1328"/>
  <c r="K1327"/>
  <c r="I1327"/>
  <c r="J1327" s="1"/>
  <c r="H1327"/>
  <c r="K1326"/>
  <c r="I1326"/>
  <c r="J1326" s="1"/>
  <c r="H1326"/>
  <c r="K1325"/>
  <c r="I1325"/>
  <c r="J1325" s="1"/>
  <c r="H1325"/>
  <c r="K1324"/>
  <c r="I1324"/>
  <c r="J1324" s="1"/>
  <c r="H1324"/>
  <c r="K1323"/>
  <c r="I1323"/>
  <c r="J1323" s="1"/>
  <c r="H1323"/>
  <c r="K1322"/>
  <c r="I1322"/>
  <c r="J1322" s="1"/>
  <c r="H1322"/>
  <c r="K1321"/>
  <c r="I1321"/>
  <c r="J1321" s="1"/>
  <c r="H1321"/>
  <c r="K1320"/>
  <c r="I1320"/>
  <c r="J1320" s="1"/>
  <c r="H1320"/>
  <c r="K1319"/>
  <c r="I1319"/>
  <c r="J1319" s="1"/>
  <c r="H1319"/>
  <c r="K1318"/>
  <c r="I1318"/>
  <c r="J1318" s="1"/>
  <c r="H1318"/>
  <c r="K1317"/>
  <c r="I1317"/>
  <c r="J1317" s="1"/>
  <c r="H1317"/>
  <c r="K1316"/>
  <c r="I1316"/>
  <c r="J1316" s="1"/>
  <c r="H1316"/>
  <c r="K1315"/>
  <c r="I1315"/>
  <c r="J1315" s="1"/>
  <c r="H1315"/>
  <c r="K1314"/>
  <c r="I1314"/>
  <c r="J1314" s="1"/>
  <c r="H1314"/>
  <c r="K1313"/>
  <c r="I1313"/>
  <c r="J1313" s="1"/>
  <c r="H1313"/>
  <c r="K1312"/>
  <c r="I1312"/>
  <c r="J1312" s="1"/>
  <c r="H1312"/>
  <c r="K1311"/>
  <c r="I1311"/>
  <c r="J1311" s="1"/>
  <c r="H1311"/>
  <c r="K1310"/>
  <c r="I1310"/>
  <c r="J1310" s="1"/>
  <c r="H1310"/>
  <c r="K1309"/>
  <c r="I1309"/>
  <c r="J1309" s="1"/>
  <c r="H1309"/>
  <c r="K1308"/>
  <c r="I1308"/>
  <c r="J1308" s="1"/>
  <c r="H1308"/>
  <c r="K1307"/>
  <c r="I1307"/>
  <c r="J1307" s="1"/>
  <c r="H1307"/>
  <c r="K1306"/>
  <c r="I1306"/>
  <c r="J1306" s="1"/>
  <c r="H1306"/>
  <c r="K1305"/>
  <c r="I1305"/>
  <c r="J1305" s="1"/>
  <c r="H1305"/>
  <c r="K1304"/>
  <c r="I1304"/>
  <c r="J1304" s="1"/>
  <c r="H1304"/>
  <c r="K1303"/>
  <c r="I1303"/>
  <c r="J1303" s="1"/>
  <c r="H1303"/>
  <c r="K1302"/>
  <c r="I1302"/>
  <c r="J1302" s="1"/>
  <c r="H1302"/>
  <c r="K1301"/>
  <c r="I1301"/>
  <c r="J1301" s="1"/>
  <c r="H1301"/>
  <c r="K1300"/>
  <c r="I1300"/>
  <c r="J1300" s="1"/>
  <c r="H1300"/>
  <c r="K1299"/>
  <c r="I1299"/>
  <c r="J1299" s="1"/>
  <c r="H1299"/>
  <c r="K1298"/>
  <c r="I1298"/>
  <c r="J1298" s="1"/>
  <c r="H1298"/>
  <c r="K1297"/>
  <c r="I1297"/>
  <c r="J1297" s="1"/>
  <c r="H1297"/>
  <c r="K1296"/>
  <c r="I1296"/>
  <c r="J1296" s="1"/>
  <c r="H1296"/>
  <c r="K1295"/>
  <c r="I1295"/>
  <c r="J1295" s="1"/>
  <c r="H1295"/>
  <c r="K1294"/>
  <c r="I1294"/>
  <c r="J1294" s="1"/>
  <c r="H1294"/>
  <c r="K1293"/>
  <c r="I1293"/>
  <c r="J1293" s="1"/>
  <c r="H1293"/>
  <c r="K1292"/>
  <c r="I1292"/>
  <c r="J1292" s="1"/>
  <c r="H1292"/>
  <c r="K1291"/>
  <c r="I1291"/>
  <c r="J1291" s="1"/>
  <c r="H1291"/>
  <c r="K1290"/>
  <c r="I1290"/>
  <c r="J1290" s="1"/>
  <c r="H1290"/>
  <c r="K1289"/>
  <c r="I1289"/>
  <c r="J1289" s="1"/>
  <c r="H1289"/>
  <c r="K1288"/>
  <c r="I1288"/>
  <c r="J1288" s="1"/>
  <c r="H1288"/>
  <c r="K1287"/>
  <c r="I1287"/>
  <c r="J1287" s="1"/>
  <c r="H1287"/>
  <c r="K1286"/>
  <c r="I1286"/>
  <c r="J1286" s="1"/>
  <c r="H1286"/>
  <c r="K1285"/>
  <c r="I1285"/>
  <c r="J1285" s="1"/>
  <c r="H1285"/>
  <c r="K1284"/>
  <c r="I1284"/>
  <c r="J1284" s="1"/>
  <c r="H1284"/>
  <c r="K1283"/>
  <c r="I1283"/>
  <c r="J1283" s="1"/>
  <c r="H1283"/>
  <c r="K1282"/>
  <c r="I1282"/>
  <c r="J1282" s="1"/>
  <c r="H1282"/>
  <c r="K1281"/>
  <c r="I1281"/>
  <c r="J1281" s="1"/>
  <c r="H1281"/>
  <c r="K1280"/>
  <c r="I1280"/>
  <c r="J1280" s="1"/>
  <c r="H1280"/>
  <c r="K1279"/>
  <c r="I1279"/>
  <c r="J1279" s="1"/>
  <c r="H1279"/>
  <c r="K1278"/>
  <c r="I1278"/>
  <c r="J1278" s="1"/>
  <c r="H1278"/>
  <c r="K1277"/>
  <c r="I1277"/>
  <c r="J1277" s="1"/>
  <c r="H1277"/>
  <c r="K1276"/>
  <c r="I1276"/>
  <c r="J1276" s="1"/>
  <c r="H1276"/>
  <c r="K1275"/>
  <c r="I1275"/>
  <c r="J1275" s="1"/>
  <c r="H1275"/>
  <c r="K1274"/>
  <c r="I1274"/>
  <c r="J1274" s="1"/>
  <c r="H1274"/>
  <c r="K1273"/>
  <c r="I1273"/>
  <c r="J1273" s="1"/>
  <c r="H1273"/>
  <c r="K1272"/>
  <c r="I1272"/>
  <c r="J1272" s="1"/>
  <c r="H1272"/>
  <c r="K1271"/>
  <c r="I1271"/>
  <c r="J1271" s="1"/>
  <c r="H1271"/>
  <c r="K1270"/>
  <c r="I1270"/>
  <c r="J1270" s="1"/>
  <c r="H1270"/>
  <c r="K1269"/>
  <c r="I1269"/>
  <c r="J1269" s="1"/>
  <c r="H1269"/>
  <c r="K1268"/>
  <c r="I1268"/>
  <c r="J1268" s="1"/>
  <c r="H1268"/>
  <c r="K1267"/>
  <c r="I1267"/>
  <c r="J1267" s="1"/>
  <c r="H1267"/>
  <c r="K1266"/>
  <c r="I1266"/>
  <c r="J1266" s="1"/>
  <c r="H1266"/>
  <c r="K1265"/>
  <c r="I1265"/>
  <c r="J1265" s="1"/>
  <c r="H1265"/>
  <c r="K1264"/>
  <c r="I1264"/>
  <c r="J1264" s="1"/>
  <c r="H1264"/>
  <c r="K1263"/>
  <c r="I1263"/>
  <c r="J1263" s="1"/>
  <c r="H1263"/>
  <c r="K1262"/>
  <c r="I1262"/>
  <c r="J1262" s="1"/>
  <c r="H1262"/>
  <c r="K1261"/>
  <c r="I1261"/>
  <c r="J1261" s="1"/>
  <c r="H1261"/>
  <c r="K1260"/>
  <c r="I1260"/>
  <c r="J1260" s="1"/>
  <c r="H1260"/>
  <c r="K1259"/>
  <c r="I1259"/>
  <c r="J1259" s="1"/>
  <c r="H1259"/>
  <c r="K1258"/>
  <c r="I1258"/>
  <c r="J1258" s="1"/>
  <c r="H1258"/>
  <c r="K1257"/>
  <c r="I1257"/>
  <c r="J1257" s="1"/>
  <c r="H1257"/>
  <c r="K1256"/>
  <c r="I1256"/>
  <c r="J1256" s="1"/>
  <c r="H1256"/>
  <c r="K1255"/>
  <c r="I1255"/>
  <c r="J1255" s="1"/>
  <c r="H1255"/>
  <c r="K1254"/>
  <c r="I1254"/>
  <c r="J1254" s="1"/>
  <c r="H1254"/>
  <c r="K1253"/>
  <c r="I1253"/>
  <c r="J1253" s="1"/>
  <c r="H1253"/>
  <c r="K1252"/>
  <c r="I1252"/>
  <c r="J1252" s="1"/>
  <c r="H1252"/>
  <c r="K1251"/>
  <c r="I1251"/>
  <c r="J1251" s="1"/>
  <c r="H1251"/>
  <c r="K1250"/>
  <c r="I1250"/>
  <c r="J1250" s="1"/>
  <c r="H1250"/>
  <c r="K1249"/>
  <c r="I1249"/>
  <c r="J1249" s="1"/>
  <c r="H1249"/>
  <c r="K1248"/>
  <c r="I1248"/>
  <c r="J1248" s="1"/>
  <c r="H1248"/>
  <c r="K1247"/>
  <c r="I1247"/>
  <c r="J1247" s="1"/>
  <c r="H1247"/>
  <c r="K1246"/>
  <c r="I1246"/>
  <c r="J1246" s="1"/>
  <c r="H1246"/>
  <c r="K1245"/>
  <c r="I1245"/>
  <c r="J1245" s="1"/>
  <c r="H1245"/>
  <c r="K1244"/>
  <c r="I1244"/>
  <c r="J1244" s="1"/>
  <c r="H1244"/>
  <c r="K1243"/>
  <c r="I1243"/>
  <c r="J1243" s="1"/>
  <c r="H1243"/>
  <c r="K1242"/>
  <c r="I1242"/>
  <c r="J1242" s="1"/>
  <c r="H1242"/>
  <c r="K1241"/>
  <c r="I1241"/>
  <c r="J1241" s="1"/>
  <c r="H1241"/>
  <c r="K1240"/>
  <c r="I1240"/>
  <c r="J1240" s="1"/>
  <c r="H1240"/>
  <c r="K1239"/>
  <c r="I1239"/>
  <c r="J1239" s="1"/>
  <c r="H1239"/>
  <c r="K1238"/>
  <c r="I1238"/>
  <c r="J1238" s="1"/>
  <c r="H1238"/>
  <c r="K1237"/>
  <c r="I1237"/>
  <c r="J1237" s="1"/>
  <c r="H1237"/>
  <c r="K1236"/>
  <c r="I1236"/>
  <c r="J1236" s="1"/>
  <c r="H1236"/>
  <c r="K1235"/>
  <c r="I1235"/>
  <c r="J1235" s="1"/>
  <c r="H1235"/>
  <c r="K1234"/>
  <c r="I1234"/>
  <c r="J1234" s="1"/>
  <c r="H1234"/>
  <c r="K1233"/>
  <c r="I1233"/>
  <c r="J1233" s="1"/>
  <c r="H1233"/>
  <c r="K1231"/>
  <c r="J1231"/>
  <c r="I1231"/>
  <c r="K1230"/>
  <c r="J1230"/>
  <c r="I1230"/>
  <c r="H1230"/>
  <c r="K1229"/>
  <c r="I1229"/>
  <c r="J1229" s="1"/>
  <c r="H1229"/>
  <c r="K1228"/>
  <c r="I1228"/>
  <c r="J1228" s="1"/>
  <c r="H1228"/>
  <c r="K1227"/>
  <c r="I1227"/>
  <c r="J1227" s="1"/>
  <c r="H1227"/>
  <c r="K1226"/>
  <c r="I1226"/>
  <c r="J1226" s="1"/>
  <c r="H1226"/>
  <c r="K1225"/>
  <c r="I1225"/>
  <c r="J1225" s="1"/>
  <c r="H1225"/>
  <c r="K1224"/>
  <c r="I1224"/>
  <c r="J1224" s="1"/>
  <c r="H1224"/>
  <c r="K1223"/>
  <c r="I1223"/>
  <c r="J1223" s="1"/>
  <c r="H1223"/>
  <c r="K1222"/>
  <c r="I1222"/>
  <c r="J1222" s="1"/>
  <c r="H1222"/>
  <c r="K1221"/>
  <c r="I1221"/>
  <c r="J1221" s="1"/>
  <c r="H1221"/>
  <c r="K1220"/>
  <c r="I1220"/>
  <c r="J1220" s="1"/>
  <c r="H1220"/>
  <c r="K1219"/>
  <c r="I1219"/>
  <c r="J1219" s="1"/>
  <c r="H1219"/>
  <c r="K1218"/>
  <c r="I1218"/>
  <c r="J1218" s="1"/>
  <c r="H1218"/>
  <c r="K1217"/>
  <c r="I1217"/>
  <c r="J1217" s="1"/>
  <c r="H1217"/>
  <c r="K1216"/>
  <c r="I1216"/>
  <c r="J1216" s="1"/>
  <c r="H1216"/>
  <c r="K1215"/>
  <c r="I1215"/>
  <c r="J1215" s="1"/>
  <c r="H1215"/>
  <c r="K1214"/>
  <c r="I1214"/>
  <c r="J1214" s="1"/>
  <c r="H1214"/>
  <c r="K1213"/>
  <c r="I1213"/>
  <c r="J1213" s="1"/>
  <c r="H1213"/>
  <c r="K1212"/>
  <c r="I1212"/>
  <c r="J1212" s="1"/>
  <c r="H1212"/>
  <c r="K1211"/>
  <c r="I1211"/>
  <c r="J1211" s="1"/>
  <c r="H1211"/>
  <c r="K1210"/>
  <c r="I1210"/>
  <c r="J1210" s="1"/>
  <c r="H1210"/>
  <c r="K1209"/>
  <c r="I1209"/>
  <c r="J1209" s="1"/>
  <c r="H1209"/>
  <c r="K1208"/>
  <c r="I1208"/>
  <c r="J1208" s="1"/>
  <c r="H1208"/>
  <c r="K1207"/>
  <c r="I1207"/>
  <c r="J1207" s="1"/>
  <c r="H1207"/>
  <c r="K1206"/>
  <c r="I1206"/>
  <c r="J1206" s="1"/>
  <c r="H1206"/>
  <c r="K1205"/>
  <c r="I1205"/>
  <c r="J1205" s="1"/>
  <c r="H1205"/>
  <c r="K1204"/>
  <c r="I1204"/>
  <c r="J1204" s="1"/>
  <c r="H1204"/>
  <c r="K1203"/>
  <c r="I1203"/>
  <c r="J1203" s="1"/>
  <c r="H1203"/>
  <c r="K1202"/>
  <c r="I1202"/>
  <c r="J1202" s="1"/>
  <c r="H1202"/>
  <c r="K1201"/>
  <c r="I1201"/>
  <c r="J1201" s="1"/>
  <c r="H1201"/>
  <c r="K1200"/>
  <c r="I1200"/>
  <c r="J1200" s="1"/>
  <c r="H1200"/>
  <c r="K1199"/>
  <c r="I1199"/>
  <c r="J1199" s="1"/>
  <c r="H1199"/>
  <c r="K1198"/>
  <c r="I1198"/>
  <c r="J1198" s="1"/>
  <c r="H1198"/>
  <c r="K1197"/>
  <c r="I1197"/>
  <c r="J1197" s="1"/>
  <c r="H1197"/>
  <c r="K1196"/>
  <c r="I1196"/>
  <c r="J1196" s="1"/>
  <c r="H1196"/>
  <c r="K1195"/>
  <c r="I1195"/>
  <c r="J1195" s="1"/>
  <c r="H1195"/>
  <c r="K1194"/>
  <c r="I1194"/>
  <c r="J1194" s="1"/>
  <c r="H1194"/>
  <c r="K1193"/>
  <c r="I1193"/>
  <c r="J1193" s="1"/>
  <c r="H1193"/>
  <c r="K1192"/>
  <c r="I1192"/>
  <c r="J1192" s="1"/>
  <c r="H1192"/>
  <c r="K1191"/>
  <c r="I1191"/>
  <c r="J1191" s="1"/>
  <c r="H1191"/>
  <c r="K1190"/>
  <c r="I1190"/>
  <c r="J1190" s="1"/>
  <c r="H1190"/>
  <c r="K1189"/>
  <c r="I1189"/>
  <c r="J1189" s="1"/>
  <c r="H1189"/>
  <c r="K1188"/>
  <c r="I1188"/>
  <c r="J1188" s="1"/>
  <c r="H1188"/>
  <c r="K1187"/>
  <c r="I1187"/>
  <c r="J1187" s="1"/>
  <c r="H1187"/>
  <c r="K1186"/>
  <c r="I1186"/>
  <c r="J1186" s="1"/>
  <c r="H1186"/>
  <c r="K1185"/>
  <c r="I1185"/>
  <c r="J1185" s="1"/>
  <c r="H1185"/>
  <c r="K1184"/>
  <c r="I1184"/>
  <c r="J1184" s="1"/>
  <c r="H1184"/>
  <c r="K1183"/>
  <c r="I1183"/>
  <c r="J1183" s="1"/>
  <c r="H1183"/>
  <c r="K1182"/>
  <c r="I1182"/>
  <c r="J1182" s="1"/>
  <c r="H1182"/>
  <c r="K1181"/>
  <c r="I1181"/>
  <c r="J1181" s="1"/>
  <c r="H1181"/>
  <c r="K1180"/>
  <c r="I1180"/>
  <c r="J1180" s="1"/>
  <c r="H1180"/>
  <c r="K1179"/>
  <c r="I1179"/>
  <c r="J1179" s="1"/>
  <c r="H1179"/>
  <c r="K1178"/>
  <c r="I1178"/>
  <c r="J1178" s="1"/>
  <c r="H1178"/>
  <c r="K1177"/>
  <c r="I1177"/>
  <c r="J1177" s="1"/>
  <c r="H1177"/>
  <c r="K1176"/>
  <c r="I1176"/>
  <c r="J1176" s="1"/>
  <c r="H1176"/>
  <c r="K1175"/>
  <c r="I1175"/>
  <c r="J1175" s="1"/>
  <c r="H1175"/>
  <c r="K1174"/>
  <c r="I1174"/>
  <c r="J1174" s="1"/>
  <c r="H1174"/>
  <c r="K1173"/>
  <c r="I1173"/>
  <c r="J1173" s="1"/>
  <c r="H1173"/>
  <c r="K1172"/>
  <c r="I1172"/>
  <c r="J1172" s="1"/>
  <c r="H1172"/>
  <c r="K1171"/>
  <c r="I1171"/>
  <c r="J1171" s="1"/>
  <c r="H1171"/>
  <c r="K1170"/>
  <c r="I1170"/>
  <c r="J1170" s="1"/>
  <c r="H1170"/>
  <c r="K1169"/>
  <c r="I1169"/>
  <c r="J1169" s="1"/>
  <c r="H1169"/>
  <c r="K1168"/>
  <c r="I1168"/>
  <c r="J1168" s="1"/>
  <c r="H1168"/>
  <c r="K1167"/>
  <c r="I1167"/>
  <c r="J1167" s="1"/>
  <c r="H1167"/>
  <c r="K1166"/>
  <c r="I1166"/>
  <c r="J1166" s="1"/>
  <c r="H1166"/>
  <c r="K1165"/>
  <c r="I1165"/>
  <c r="J1165" s="1"/>
  <c r="H1165"/>
  <c r="K1164"/>
  <c r="I1164"/>
  <c r="J1164" s="1"/>
  <c r="H1164"/>
  <c r="K1163"/>
  <c r="I1163"/>
  <c r="J1163" s="1"/>
  <c r="H1163"/>
  <c r="K1162"/>
  <c r="I1162"/>
  <c r="J1162" s="1"/>
  <c r="H1162"/>
  <c r="K1161"/>
  <c r="I1161"/>
  <c r="J1161" s="1"/>
  <c r="H1161"/>
  <c r="K1160"/>
  <c r="I1160"/>
  <c r="J1160" s="1"/>
  <c r="H1160"/>
  <c r="K1159"/>
  <c r="I1159"/>
  <c r="J1159" s="1"/>
  <c r="H1159"/>
  <c r="K1158"/>
  <c r="I1158"/>
  <c r="J1158" s="1"/>
  <c r="H1158"/>
  <c r="K1157"/>
  <c r="I1157"/>
  <c r="J1157" s="1"/>
  <c r="H1157"/>
  <c r="K1156"/>
  <c r="I1156"/>
  <c r="J1156" s="1"/>
  <c r="H1156"/>
  <c r="K1155"/>
  <c r="I1155"/>
  <c r="J1155" s="1"/>
  <c r="H1155"/>
  <c r="K1154"/>
  <c r="I1154"/>
  <c r="J1154" s="1"/>
  <c r="H1154"/>
  <c r="K1153"/>
  <c r="I1153"/>
  <c r="J1153" s="1"/>
  <c r="H1153"/>
  <c r="K1152"/>
  <c r="I1152"/>
  <c r="J1152" s="1"/>
  <c r="H1152"/>
  <c r="K1151"/>
  <c r="I1151"/>
  <c r="J1151" s="1"/>
  <c r="H1151"/>
  <c r="K1150"/>
  <c r="I1150"/>
  <c r="J1150" s="1"/>
  <c r="H1150"/>
  <c r="K1149"/>
  <c r="I1149"/>
  <c r="J1149" s="1"/>
  <c r="H1149"/>
  <c r="K1148"/>
  <c r="I1148"/>
  <c r="J1148" s="1"/>
  <c r="H1148"/>
  <c r="K1147"/>
  <c r="I1147"/>
  <c r="J1147" s="1"/>
  <c r="H1147"/>
  <c r="K1146"/>
  <c r="I1146"/>
  <c r="J1146" s="1"/>
  <c r="H1146"/>
  <c r="K1145"/>
  <c r="I1145"/>
  <c r="J1145" s="1"/>
  <c r="H1145"/>
  <c r="K1144"/>
  <c r="I1144"/>
  <c r="J1144" s="1"/>
  <c r="H1144"/>
  <c r="K1143"/>
  <c r="I1143"/>
  <c r="J1143" s="1"/>
  <c r="H1143"/>
  <c r="K1142"/>
  <c r="I1142"/>
  <c r="J1142" s="1"/>
  <c r="H1142"/>
  <c r="K1141"/>
  <c r="I1141"/>
  <c r="J1141" s="1"/>
  <c r="H1141"/>
  <c r="K1140"/>
  <c r="I1140"/>
  <c r="J1140" s="1"/>
  <c r="H1140"/>
  <c r="K1139"/>
  <c r="I1139"/>
  <c r="J1139" s="1"/>
  <c r="H1139"/>
  <c r="K1138"/>
  <c r="I1138"/>
  <c r="J1138" s="1"/>
  <c r="H1138"/>
  <c r="K1137"/>
  <c r="I1137"/>
  <c r="J1137" s="1"/>
  <c r="H1137"/>
  <c r="K1136"/>
  <c r="I1136"/>
  <c r="J1136" s="1"/>
  <c r="H1136"/>
  <c r="K1135"/>
  <c r="I1135"/>
  <c r="J1135" s="1"/>
  <c r="H1135"/>
  <c r="K1134"/>
  <c r="I1134"/>
  <c r="J1134" s="1"/>
  <c r="H1134"/>
  <c r="K1133"/>
  <c r="I1133"/>
  <c r="J1133" s="1"/>
  <c r="H1133"/>
  <c r="K1132"/>
  <c r="I1132"/>
  <c r="J1132" s="1"/>
  <c r="H1132"/>
  <c r="K1131"/>
  <c r="I1131"/>
  <c r="J1131" s="1"/>
  <c r="H1131"/>
  <c r="K1130"/>
  <c r="I1130"/>
  <c r="J1130" s="1"/>
  <c r="H1130"/>
  <c r="K1129"/>
  <c r="I1129"/>
  <c r="J1129" s="1"/>
  <c r="H1129"/>
  <c r="K1128"/>
  <c r="I1128"/>
  <c r="J1128" s="1"/>
  <c r="H1128"/>
  <c r="K1127"/>
  <c r="I1127"/>
  <c r="J1127" s="1"/>
  <c r="H1127"/>
  <c r="K1126"/>
  <c r="I1126"/>
  <c r="J1126" s="1"/>
  <c r="H1126"/>
  <c r="K1125"/>
  <c r="I1125"/>
  <c r="J1125" s="1"/>
  <c r="H1125"/>
  <c r="K1124"/>
  <c r="I1124"/>
  <c r="J1124" s="1"/>
  <c r="H1124"/>
  <c r="K1123"/>
  <c r="I1123"/>
  <c r="J1123" s="1"/>
  <c r="H1123"/>
  <c r="K1122"/>
  <c r="I1122"/>
  <c r="J1122" s="1"/>
  <c r="H1122"/>
  <c r="K1121"/>
  <c r="I1121"/>
  <c r="J1121" s="1"/>
  <c r="H1121"/>
  <c r="K1120"/>
  <c r="I1120"/>
  <c r="J1120" s="1"/>
  <c r="H1120"/>
  <c r="K1119"/>
  <c r="I1119"/>
  <c r="J1119" s="1"/>
  <c r="H1119"/>
  <c r="K1118"/>
  <c r="I1118"/>
  <c r="J1118" s="1"/>
  <c r="H1118"/>
  <c r="K1117"/>
  <c r="I1117"/>
  <c r="J1117" s="1"/>
  <c r="H1117"/>
  <c r="K1116"/>
  <c r="I1116"/>
  <c r="J1116" s="1"/>
  <c r="H1116"/>
  <c r="K1115"/>
  <c r="I1115"/>
  <c r="J1115" s="1"/>
  <c r="H1115"/>
  <c r="K1114"/>
  <c r="I1114"/>
  <c r="J1114" s="1"/>
  <c r="H1114"/>
  <c r="K1113"/>
  <c r="I1113"/>
  <c r="J1113" s="1"/>
  <c r="H1113"/>
  <c r="K1112"/>
  <c r="I1112"/>
  <c r="J1112" s="1"/>
  <c r="H1112"/>
  <c r="K1111"/>
  <c r="I1111"/>
  <c r="J1111" s="1"/>
  <c r="H1111"/>
  <c r="K1110"/>
  <c r="I1110"/>
  <c r="J1110" s="1"/>
  <c r="H1110"/>
  <c r="K1109"/>
  <c r="I1109"/>
  <c r="J1109" s="1"/>
  <c r="H1109"/>
  <c r="K1108"/>
  <c r="I1108"/>
  <c r="J1108" s="1"/>
  <c r="H1108"/>
  <c r="K1107"/>
  <c r="I1107"/>
  <c r="J1107" s="1"/>
  <c r="H1107"/>
  <c r="K1106"/>
  <c r="I1106"/>
  <c r="J1106" s="1"/>
  <c r="H1106"/>
  <c r="K1105"/>
  <c r="I1105"/>
  <c r="J1105" s="1"/>
  <c r="H1105"/>
  <c r="K1104"/>
  <c r="I1104"/>
  <c r="J1104" s="1"/>
  <c r="H1104"/>
  <c r="K1103"/>
  <c r="I1103"/>
  <c r="J1103" s="1"/>
  <c r="H1103"/>
  <c r="K1102"/>
  <c r="I1102"/>
  <c r="J1102" s="1"/>
  <c r="H1102"/>
  <c r="K1101"/>
  <c r="I1101"/>
  <c r="J1101" s="1"/>
  <c r="H1101"/>
  <c r="K1100"/>
  <c r="I1100"/>
  <c r="J1100" s="1"/>
  <c r="H1100"/>
  <c r="K1099"/>
  <c r="I1099"/>
  <c r="J1099" s="1"/>
  <c r="H1099"/>
  <c r="K1098"/>
  <c r="I1098"/>
  <c r="J1098" s="1"/>
  <c r="H1098"/>
  <c r="K1097"/>
  <c r="I1097"/>
  <c r="J1097" s="1"/>
  <c r="H1097"/>
  <c r="K1096"/>
  <c r="I1096"/>
  <c r="J1096" s="1"/>
  <c r="H1096"/>
  <c r="K1095"/>
  <c r="I1095"/>
  <c r="J1095" s="1"/>
  <c r="H1095"/>
  <c r="K1094"/>
  <c r="I1094"/>
  <c r="J1094" s="1"/>
  <c r="H1094"/>
  <c r="K1093"/>
  <c r="I1093"/>
  <c r="J1093" s="1"/>
  <c r="H1093"/>
  <c r="K1092"/>
  <c r="I1092"/>
  <c r="J1092" s="1"/>
  <c r="H1092"/>
  <c r="K1091"/>
  <c r="I1091"/>
  <c r="J1091" s="1"/>
  <c r="H1091"/>
  <c r="K1090"/>
  <c r="I1090"/>
  <c r="J1090" s="1"/>
  <c r="H1090"/>
  <c r="K1089"/>
  <c r="I1089"/>
  <c r="J1089" s="1"/>
  <c r="H1089"/>
  <c r="K1088"/>
  <c r="I1088"/>
  <c r="J1088" s="1"/>
  <c r="H1088"/>
  <c r="K1087"/>
  <c r="I1087"/>
  <c r="J1087" s="1"/>
  <c r="H1087"/>
  <c r="K1086"/>
  <c r="I1086"/>
  <c r="J1086" s="1"/>
  <c r="H1086"/>
  <c r="K1085"/>
  <c r="I1085"/>
  <c r="J1085" s="1"/>
  <c r="H1085"/>
  <c r="K1084"/>
  <c r="I1084"/>
  <c r="J1084" s="1"/>
  <c r="H1084"/>
  <c r="K1083"/>
  <c r="I1083"/>
  <c r="J1083" s="1"/>
  <c r="H1083"/>
  <c r="K1082"/>
  <c r="I1082"/>
  <c r="J1082" s="1"/>
  <c r="H1082"/>
  <c r="K1081"/>
  <c r="I1081"/>
  <c r="J1081" s="1"/>
  <c r="H1081"/>
  <c r="K1080"/>
  <c r="I1080"/>
  <c r="J1080" s="1"/>
  <c r="H1080"/>
  <c r="K1079"/>
  <c r="I1079"/>
  <c r="J1079" s="1"/>
  <c r="H1079"/>
  <c r="K1078"/>
  <c r="I1078"/>
  <c r="J1078" s="1"/>
  <c r="H1078"/>
  <c r="K1077"/>
  <c r="I1077"/>
  <c r="J1077" s="1"/>
  <c r="H1077"/>
  <c r="K1076"/>
  <c r="I1076"/>
  <c r="J1076" s="1"/>
  <c r="H1076"/>
  <c r="K1075"/>
  <c r="I1075"/>
  <c r="J1075" s="1"/>
  <c r="H1075"/>
  <c r="K1074"/>
  <c r="I1074"/>
  <c r="J1074" s="1"/>
  <c r="H1074"/>
  <c r="K1073"/>
  <c r="I1073"/>
  <c r="J1073" s="1"/>
  <c r="H1073"/>
  <c r="K1072"/>
  <c r="I1072"/>
  <c r="J1072" s="1"/>
  <c r="H1072"/>
  <c r="K1071"/>
  <c r="I1071"/>
  <c r="J1071" s="1"/>
  <c r="H1071"/>
  <c r="K1070"/>
  <c r="I1070"/>
  <c r="J1070" s="1"/>
  <c r="H1070"/>
  <c r="K1069"/>
  <c r="I1069"/>
  <c r="J1069" s="1"/>
  <c r="H1069"/>
  <c r="K1068"/>
  <c r="I1068"/>
  <c r="J1068" s="1"/>
  <c r="H1068"/>
  <c r="K1067"/>
  <c r="I1067"/>
  <c r="J1067" s="1"/>
  <c r="H1067"/>
  <c r="K1066"/>
  <c r="I1066"/>
  <c r="J1066" s="1"/>
  <c r="H1066"/>
  <c r="K1065"/>
  <c r="I1065"/>
  <c r="J1065" s="1"/>
  <c r="H1065"/>
  <c r="K1064"/>
  <c r="I1064"/>
  <c r="J1064" s="1"/>
  <c r="H1064"/>
  <c r="K1063"/>
  <c r="I1063"/>
  <c r="J1063" s="1"/>
  <c r="H1063"/>
  <c r="K1062"/>
  <c r="I1062"/>
  <c r="J1062" s="1"/>
  <c r="H1062"/>
  <c r="K1061"/>
  <c r="I1061"/>
  <c r="J1061" s="1"/>
  <c r="H1061"/>
  <c r="K1060"/>
  <c r="I1060"/>
  <c r="J1060" s="1"/>
  <c r="H1060"/>
  <c r="K1059"/>
  <c r="I1059"/>
  <c r="J1059" s="1"/>
  <c r="H1059"/>
  <c r="K1058"/>
  <c r="I1058"/>
  <c r="J1058" s="1"/>
  <c r="H1058"/>
  <c r="K1057"/>
  <c r="I1057"/>
  <c r="J1057" s="1"/>
  <c r="H1057"/>
  <c r="K1056"/>
  <c r="I1056"/>
  <c r="J1056" s="1"/>
  <c r="H1056"/>
  <c r="K1055"/>
  <c r="I1055"/>
  <c r="J1055" s="1"/>
  <c r="H1055"/>
  <c r="K1054"/>
  <c r="I1054"/>
  <c r="J1054" s="1"/>
  <c r="H1054"/>
  <c r="K1053"/>
  <c r="I1053"/>
  <c r="J1053" s="1"/>
  <c r="H1053"/>
  <c r="K1052"/>
  <c r="I1052"/>
  <c r="J1052" s="1"/>
  <c r="H1052"/>
  <c r="K1051"/>
  <c r="I1051"/>
  <c r="J1051" s="1"/>
  <c r="H1051"/>
  <c r="K1050"/>
  <c r="I1050"/>
  <c r="J1050" s="1"/>
  <c r="H1050"/>
  <c r="K1049"/>
  <c r="I1049"/>
  <c r="J1049" s="1"/>
  <c r="H1049"/>
  <c r="K1048"/>
  <c r="I1048"/>
  <c r="J1048" s="1"/>
  <c r="H1048"/>
  <c r="K1047"/>
  <c r="I1047"/>
  <c r="J1047" s="1"/>
  <c r="H1047"/>
  <c r="K1046"/>
  <c r="I1046"/>
  <c r="J1046" s="1"/>
  <c r="H1046"/>
  <c r="K1045"/>
  <c r="I1045"/>
  <c r="J1045" s="1"/>
  <c r="H1045"/>
  <c r="K1044"/>
  <c r="I1044"/>
  <c r="J1044" s="1"/>
  <c r="H1044"/>
  <c r="K1043"/>
  <c r="I1043"/>
  <c r="J1043" s="1"/>
  <c r="H1043"/>
  <c r="K1042"/>
  <c r="I1042"/>
  <c r="J1042" s="1"/>
  <c r="H1042"/>
  <c r="K1041"/>
  <c r="I1041"/>
  <c r="J1041" s="1"/>
  <c r="H1041"/>
  <c r="K1040"/>
  <c r="I1040"/>
  <c r="J1040" s="1"/>
  <c r="H1040"/>
  <c r="K1039"/>
  <c r="I1039"/>
  <c r="J1039" s="1"/>
  <c r="H1039"/>
  <c r="K1038"/>
  <c r="I1038"/>
  <c r="J1038" s="1"/>
  <c r="H1038"/>
  <c r="K1037"/>
  <c r="I1037"/>
  <c r="J1037" s="1"/>
  <c r="H1037"/>
  <c r="K1036"/>
  <c r="I1036"/>
  <c r="J1036" s="1"/>
  <c r="H1036"/>
  <c r="K1035"/>
  <c r="I1035"/>
  <c r="J1035" s="1"/>
  <c r="H1035"/>
  <c r="K1034"/>
  <c r="I1034"/>
  <c r="J1034" s="1"/>
  <c r="H1034"/>
  <c r="K1033"/>
  <c r="I1033"/>
  <c r="J1033" s="1"/>
  <c r="H1033"/>
  <c r="K1032"/>
  <c r="I1032"/>
  <c r="J1032" s="1"/>
  <c r="H1032"/>
  <c r="K1031"/>
  <c r="I1031"/>
  <c r="J1031" s="1"/>
  <c r="H1031"/>
  <c r="K1030"/>
  <c r="I1030"/>
  <c r="J1030" s="1"/>
  <c r="H1030"/>
  <c r="K1029"/>
  <c r="I1029"/>
  <c r="J1029" s="1"/>
  <c r="H1029"/>
  <c r="K1028"/>
  <c r="I1028"/>
  <c r="J1028" s="1"/>
  <c r="H1028"/>
  <c r="K1027"/>
  <c r="I1027"/>
  <c r="J1027" s="1"/>
  <c r="H1027"/>
  <c r="K1026"/>
  <c r="I1026"/>
  <c r="J1026" s="1"/>
  <c r="H1026"/>
  <c r="K1025"/>
  <c r="I1025"/>
  <c r="J1025" s="1"/>
  <c r="H1025"/>
  <c r="K1024"/>
  <c r="I1024"/>
  <c r="J1024" s="1"/>
  <c r="H1024"/>
  <c r="K1023"/>
  <c r="I1023"/>
  <c r="J1023" s="1"/>
  <c r="H1023"/>
  <c r="K1022"/>
  <c r="I1022"/>
  <c r="J1022" s="1"/>
  <c r="H1022"/>
  <c r="K1021"/>
  <c r="I1021"/>
  <c r="J1021" s="1"/>
  <c r="H1021"/>
  <c r="K1020"/>
  <c r="I1020"/>
  <c r="J1020" s="1"/>
  <c r="H1020"/>
  <c r="K1019"/>
  <c r="I1019"/>
  <c r="J1019" s="1"/>
  <c r="H1019"/>
  <c r="K1018"/>
  <c r="I1018"/>
  <c r="J1018" s="1"/>
  <c r="H1018"/>
  <c r="K1017"/>
  <c r="I1017"/>
  <c r="J1017" s="1"/>
  <c r="H1017"/>
  <c r="K1016"/>
  <c r="I1016"/>
  <c r="J1016" s="1"/>
  <c r="H1016"/>
  <c r="K1015"/>
  <c r="I1015"/>
  <c r="J1015" s="1"/>
  <c r="H1015"/>
  <c r="K1014"/>
  <c r="I1014"/>
  <c r="J1014" s="1"/>
  <c r="H1014"/>
  <c r="K1013"/>
  <c r="I1013"/>
  <c r="J1013" s="1"/>
  <c r="H1013"/>
  <c r="K1012"/>
  <c r="I1012"/>
  <c r="J1012" s="1"/>
  <c r="H1012"/>
  <c r="K1011"/>
  <c r="I1011"/>
  <c r="J1011" s="1"/>
  <c r="H1011"/>
  <c r="K1010"/>
  <c r="I1010"/>
  <c r="J1010" s="1"/>
  <c r="H1010"/>
  <c r="K1009"/>
  <c r="I1009"/>
  <c r="J1009" s="1"/>
  <c r="H1009"/>
  <c r="K1008"/>
  <c r="I1008"/>
  <c r="J1008" s="1"/>
  <c r="H1008"/>
  <c r="K1007"/>
  <c r="I1007"/>
  <c r="J1007" s="1"/>
  <c r="H1007"/>
  <c r="K1006"/>
  <c r="I1006"/>
  <c r="J1006" s="1"/>
  <c r="H1006"/>
  <c r="K1005"/>
  <c r="I1005"/>
  <c r="J1005" s="1"/>
  <c r="H1005"/>
  <c r="K1004"/>
  <c r="I1004"/>
  <c r="J1004" s="1"/>
  <c r="H1004"/>
  <c r="K1003"/>
  <c r="I1003"/>
  <c r="J1003" s="1"/>
  <c r="H1003"/>
  <c r="K1002"/>
  <c r="I1002"/>
  <c r="J1002" s="1"/>
  <c r="H1002"/>
  <c r="K1001"/>
  <c r="I1001"/>
  <c r="J1001" s="1"/>
  <c r="H1001"/>
  <c r="K1000"/>
  <c r="I1000"/>
  <c r="J1000" s="1"/>
  <c r="H1000"/>
  <c r="K999"/>
  <c r="I999"/>
  <c r="J999" s="1"/>
  <c r="H999"/>
  <c r="K998"/>
  <c r="I998"/>
  <c r="J998" s="1"/>
  <c r="H998"/>
  <c r="K997"/>
  <c r="I997"/>
  <c r="J997" s="1"/>
  <c r="H997"/>
  <c r="K996"/>
  <c r="I996"/>
  <c r="J996" s="1"/>
  <c r="H996"/>
  <c r="K995"/>
  <c r="I995"/>
  <c r="J995" s="1"/>
  <c r="H995"/>
  <c r="K994"/>
  <c r="I994"/>
  <c r="J994" s="1"/>
  <c r="H994"/>
  <c r="K993"/>
  <c r="I993"/>
  <c r="J993" s="1"/>
  <c r="H993"/>
  <c r="K992"/>
  <c r="I992"/>
  <c r="J992" s="1"/>
  <c r="H992"/>
  <c r="K991"/>
  <c r="I991"/>
  <c r="J991" s="1"/>
  <c r="H991"/>
  <c r="K990"/>
  <c r="I990"/>
  <c r="J990" s="1"/>
  <c r="H990"/>
  <c r="K989"/>
  <c r="I989"/>
  <c r="J989" s="1"/>
  <c r="H989"/>
  <c r="K988"/>
  <c r="I988"/>
  <c r="J988" s="1"/>
  <c r="H988"/>
  <c r="K987"/>
  <c r="I987"/>
  <c r="J987" s="1"/>
  <c r="H987"/>
  <c r="K986"/>
  <c r="I986"/>
  <c r="J986" s="1"/>
  <c r="H986"/>
  <c r="K985"/>
  <c r="I985"/>
  <c r="J985" s="1"/>
  <c r="H985"/>
  <c r="K984"/>
  <c r="I984"/>
  <c r="J984" s="1"/>
  <c r="H984"/>
  <c r="K983"/>
  <c r="I983"/>
  <c r="J983" s="1"/>
  <c r="H983"/>
  <c r="K982"/>
  <c r="I982"/>
  <c r="J982" s="1"/>
  <c r="H982"/>
  <c r="K981"/>
  <c r="I981"/>
  <c r="J981" s="1"/>
  <c r="H981"/>
  <c r="K980"/>
  <c r="I980"/>
  <c r="J980" s="1"/>
  <c r="H980"/>
  <c r="K979"/>
  <c r="I979"/>
  <c r="J979" s="1"/>
  <c r="H979"/>
  <c r="K978"/>
  <c r="I978"/>
  <c r="J978" s="1"/>
  <c r="H978"/>
  <c r="K977"/>
  <c r="I977"/>
  <c r="J977" s="1"/>
  <c r="H977"/>
  <c r="K976"/>
  <c r="I976"/>
  <c r="J976" s="1"/>
  <c r="H976"/>
  <c r="K975"/>
  <c r="I975"/>
  <c r="J975" s="1"/>
  <c r="H975"/>
  <c r="K974"/>
  <c r="I974"/>
  <c r="J974" s="1"/>
  <c r="H974"/>
  <c r="K973"/>
  <c r="I973"/>
  <c r="J973" s="1"/>
  <c r="H973"/>
  <c r="K972"/>
  <c r="I972"/>
  <c r="J972" s="1"/>
  <c r="H972"/>
  <c r="K971"/>
  <c r="I971"/>
  <c r="J971" s="1"/>
  <c r="H971"/>
  <c r="K970"/>
  <c r="I970"/>
  <c r="J970" s="1"/>
  <c r="H970"/>
  <c r="K969"/>
  <c r="I969"/>
  <c r="J969" s="1"/>
  <c r="H969"/>
  <c r="K968"/>
  <c r="I968"/>
  <c r="J968" s="1"/>
  <c r="H968"/>
  <c r="K967"/>
  <c r="I967"/>
  <c r="J967" s="1"/>
  <c r="H967"/>
  <c r="K966"/>
  <c r="I966"/>
  <c r="J966" s="1"/>
  <c r="H966"/>
  <c r="I965"/>
  <c r="J965" s="1"/>
  <c r="H965"/>
  <c r="I964"/>
  <c r="J964" s="1"/>
  <c r="H964"/>
  <c r="K963"/>
  <c r="I963"/>
  <c r="J963" s="1"/>
  <c r="H963"/>
  <c r="K962"/>
  <c r="I962"/>
  <c r="J962" s="1"/>
  <c r="H962"/>
  <c r="K961"/>
  <c r="I961"/>
  <c r="J961" s="1"/>
  <c r="H961"/>
  <c r="K960"/>
  <c r="I960"/>
  <c r="J960" s="1"/>
  <c r="H960"/>
  <c r="K959"/>
  <c r="I959"/>
  <c r="J959" s="1"/>
  <c r="H959"/>
  <c r="K958"/>
  <c r="I958"/>
  <c r="J958" s="1"/>
  <c r="H958"/>
  <c r="K957"/>
  <c r="I957"/>
  <c r="J957" s="1"/>
  <c r="H957"/>
  <c r="K956"/>
  <c r="I956"/>
  <c r="J956" s="1"/>
  <c r="H956"/>
  <c r="I955"/>
  <c r="J955" s="1"/>
  <c r="H955"/>
  <c r="I954"/>
  <c r="J954" s="1"/>
  <c r="H954"/>
  <c r="I953"/>
  <c r="J953" s="1"/>
  <c r="H953"/>
  <c r="I952"/>
  <c r="J952" s="1"/>
  <c r="H952"/>
  <c r="I951"/>
  <c r="J951" s="1"/>
  <c r="H951"/>
  <c r="I950"/>
  <c r="J950" s="1"/>
  <c r="H950"/>
  <c r="I949"/>
  <c r="J949" s="1"/>
  <c r="H949"/>
  <c r="I948"/>
  <c r="J948" s="1"/>
  <c r="H948"/>
  <c r="I947"/>
  <c r="J947" s="1"/>
  <c r="H947"/>
  <c r="I946"/>
  <c r="J946" s="1"/>
  <c r="H946"/>
  <c r="I945"/>
  <c r="J945" s="1"/>
  <c r="H945"/>
  <c r="I944"/>
  <c r="J944" s="1"/>
  <c r="H944"/>
  <c r="I943"/>
  <c r="J943" s="1"/>
  <c r="H943"/>
  <c r="I942"/>
  <c r="J942" s="1"/>
  <c r="H942"/>
  <c r="I941"/>
  <c r="J941" s="1"/>
  <c r="H941"/>
  <c r="I940"/>
  <c r="J940" s="1"/>
  <c r="H940"/>
  <c r="K939"/>
  <c r="I939"/>
  <c r="J939" s="1"/>
  <c r="H939"/>
  <c r="K938"/>
  <c r="I938"/>
  <c r="J938" s="1"/>
  <c r="H938"/>
  <c r="K937"/>
  <c r="I937"/>
  <c r="J937" s="1"/>
  <c r="H937"/>
  <c r="K936"/>
  <c r="I936"/>
  <c r="J936" s="1"/>
  <c r="H936"/>
  <c r="K935"/>
  <c r="I935"/>
  <c r="J935" s="1"/>
  <c r="H935"/>
  <c r="K934"/>
  <c r="I934"/>
  <c r="J934" s="1"/>
  <c r="H934"/>
  <c r="K933"/>
  <c r="I933"/>
  <c r="J933" s="1"/>
  <c r="H933"/>
  <c r="K932"/>
  <c r="I932"/>
  <c r="J932" s="1"/>
  <c r="H932"/>
  <c r="K931"/>
  <c r="I931"/>
  <c r="J931" s="1"/>
  <c r="H931"/>
  <c r="K930"/>
  <c r="I930"/>
  <c r="J930" s="1"/>
  <c r="H930"/>
  <c r="K929"/>
  <c r="I929"/>
  <c r="J929" s="1"/>
  <c r="H929"/>
  <c r="K928"/>
  <c r="I928"/>
  <c r="J928" s="1"/>
  <c r="H928"/>
  <c r="K927"/>
  <c r="I927"/>
  <c r="J927" s="1"/>
  <c r="H927"/>
  <c r="K926"/>
  <c r="I926"/>
  <c r="J926" s="1"/>
  <c r="H926"/>
  <c r="K925"/>
  <c r="I925"/>
  <c r="J925" s="1"/>
  <c r="H925"/>
  <c r="K924"/>
  <c r="I924"/>
  <c r="J924" s="1"/>
  <c r="H924"/>
  <c r="K923"/>
  <c r="I923"/>
  <c r="J923" s="1"/>
  <c r="H923"/>
  <c r="K922"/>
  <c r="I922"/>
  <c r="J922" s="1"/>
  <c r="H922"/>
  <c r="K921"/>
  <c r="I921"/>
  <c r="J921" s="1"/>
  <c r="H921"/>
  <c r="K920"/>
  <c r="I920"/>
  <c r="J920" s="1"/>
  <c r="H920"/>
  <c r="K919"/>
  <c r="I919"/>
  <c r="J919" s="1"/>
  <c r="H919"/>
  <c r="K918"/>
  <c r="I918"/>
  <c r="J918" s="1"/>
  <c r="H918"/>
  <c r="K917"/>
  <c r="I917"/>
  <c r="J917" s="1"/>
  <c r="H917"/>
  <c r="K916"/>
  <c r="I916"/>
  <c r="J916" s="1"/>
  <c r="H916"/>
  <c r="K915"/>
  <c r="I915"/>
  <c r="J915" s="1"/>
  <c r="H915"/>
  <c r="K914"/>
  <c r="I914"/>
  <c r="J914" s="1"/>
  <c r="H914"/>
  <c r="K913"/>
  <c r="I913"/>
  <c r="J913" s="1"/>
  <c r="H913"/>
  <c r="K912"/>
  <c r="I912"/>
  <c r="J912" s="1"/>
  <c r="H912"/>
  <c r="K911"/>
  <c r="I911"/>
  <c r="J911" s="1"/>
  <c r="H911"/>
  <c r="K910"/>
  <c r="I910"/>
  <c r="J910" s="1"/>
  <c r="H910"/>
  <c r="K909"/>
  <c r="I909"/>
  <c r="J909" s="1"/>
  <c r="H909"/>
  <c r="K908"/>
  <c r="I908"/>
  <c r="J908" s="1"/>
  <c r="H908"/>
  <c r="K907"/>
  <c r="I907"/>
  <c r="J907" s="1"/>
  <c r="H907"/>
  <c r="K906"/>
  <c r="I906"/>
  <c r="J906" s="1"/>
  <c r="H906"/>
  <c r="K905"/>
  <c r="I905"/>
  <c r="J905" s="1"/>
  <c r="H905"/>
  <c r="K904"/>
  <c r="I904"/>
  <c r="J904" s="1"/>
  <c r="H904"/>
  <c r="K903"/>
  <c r="I903"/>
  <c r="J903" s="1"/>
  <c r="H903"/>
  <c r="K902"/>
  <c r="I902"/>
  <c r="J902" s="1"/>
  <c r="H902"/>
  <c r="K901"/>
  <c r="I901"/>
  <c r="J901" s="1"/>
  <c r="H901"/>
  <c r="K900"/>
  <c r="I900"/>
  <c r="J900" s="1"/>
  <c r="H900"/>
  <c r="K899"/>
  <c r="I899"/>
  <c r="J899" s="1"/>
  <c r="H899"/>
  <c r="K898"/>
  <c r="I898"/>
  <c r="J898" s="1"/>
  <c r="H898"/>
  <c r="K897"/>
  <c r="I897"/>
  <c r="J897" s="1"/>
  <c r="H897"/>
  <c r="K896"/>
  <c r="I896"/>
  <c r="J896" s="1"/>
  <c r="H896"/>
  <c r="K895"/>
  <c r="I895"/>
  <c r="J895" s="1"/>
  <c r="H895"/>
  <c r="K894"/>
  <c r="I894"/>
  <c r="J894" s="1"/>
  <c r="H894"/>
  <c r="K893"/>
  <c r="I893"/>
  <c r="J893" s="1"/>
  <c r="H893"/>
  <c r="K892"/>
  <c r="I892"/>
  <c r="J892" s="1"/>
  <c r="H892"/>
  <c r="K891"/>
  <c r="I891"/>
  <c r="J891" s="1"/>
  <c r="H891"/>
  <c r="K890"/>
  <c r="I890"/>
  <c r="J890" s="1"/>
  <c r="H890"/>
  <c r="K889"/>
  <c r="I889"/>
  <c r="J889" s="1"/>
  <c r="H889"/>
  <c r="K888"/>
  <c r="I888"/>
  <c r="J888" s="1"/>
  <c r="H888"/>
  <c r="K887"/>
  <c r="I887"/>
  <c r="J887" s="1"/>
  <c r="H887"/>
  <c r="K886"/>
  <c r="I886"/>
  <c r="J886" s="1"/>
  <c r="H886"/>
  <c r="K885"/>
  <c r="I885"/>
  <c r="J885" s="1"/>
  <c r="H885"/>
  <c r="K884"/>
  <c r="I884"/>
  <c r="J884" s="1"/>
  <c r="H884"/>
  <c r="K883"/>
  <c r="I883"/>
  <c r="J883" s="1"/>
  <c r="H883"/>
  <c r="K882"/>
  <c r="I882"/>
  <c r="J882" s="1"/>
  <c r="H882"/>
  <c r="K881"/>
  <c r="I881"/>
  <c r="J881" s="1"/>
  <c r="H881"/>
  <c r="K880"/>
  <c r="I880"/>
  <c r="J880" s="1"/>
  <c r="H880"/>
  <c r="K879"/>
  <c r="I879"/>
  <c r="J879" s="1"/>
  <c r="H879"/>
  <c r="K878"/>
  <c r="I878"/>
  <c r="J878" s="1"/>
  <c r="H878"/>
  <c r="K877"/>
  <c r="I877"/>
  <c r="J877" s="1"/>
  <c r="H877"/>
  <c r="K876"/>
  <c r="I876"/>
  <c r="J876" s="1"/>
  <c r="H876"/>
  <c r="K875"/>
  <c r="I875"/>
  <c r="J875" s="1"/>
  <c r="H875"/>
  <c r="K874"/>
  <c r="I874"/>
  <c r="J874" s="1"/>
  <c r="H874"/>
  <c r="K873"/>
  <c r="I873"/>
  <c r="J873" s="1"/>
  <c r="H873"/>
  <c r="K872"/>
  <c r="I872"/>
  <c r="J872" s="1"/>
  <c r="H872"/>
  <c r="K871"/>
  <c r="I871"/>
  <c r="J871" s="1"/>
  <c r="H871"/>
  <c r="K870"/>
  <c r="I870"/>
  <c r="J870" s="1"/>
  <c r="H870"/>
  <c r="K869"/>
  <c r="I869"/>
  <c r="J869" s="1"/>
  <c r="H869"/>
  <c r="K868"/>
  <c r="I868"/>
  <c r="J868" s="1"/>
  <c r="H868"/>
  <c r="K867"/>
  <c r="I867"/>
  <c r="J867" s="1"/>
  <c r="H867"/>
  <c r="K866"/>
  <c r="I866"/>
  <c r="J866" s="1"/>
  <c r="H866"/>
  <c r="K865"/>
  <c r="I865"/>
  <c r="J865" s="1"/>
  <c r="H865"/>
  <c r="K864"/>
  <c r="I864"/>
  <c r="J864" s="1"/>
  <c r="H864"/>
  <c r="K863"/>
  <c r="I863"/>
  <c r="J863" s="1"/>
  <c r="H863"/>
  <c r="K862"/>
  <c r="I862"/>
  <c r="J862" s="1"/>
  <c r="H862"/>
  <c r="K861"/>
  <c r="I861"/>
  <c r="J861" s="1"/>
  <c r="H861"/>
  <c r="K860"/>
  <c r="I860"/>
  <c r="J860" s="1"/>
  <c r="H860"/>
  <c r="K859"/>
  <c r="I859"/>
  <c r="J859" s="1"/>
  <c r="H859"/>
  <c r="K858"/>
  <c r="I858"/>
  <c r="J858" s="1"/>
  <c r="H858"/>
  <c r="K857"/>
  <c r="I857"/>
  <c r="J857" s="1"/>
  <c r="H857"/>
  <c r="K856"/>
  <c r="I856"/>
  <c r="J856" s="1"/>
  <c r="H856"/>
  <c r="K855"/>
  <c r="I855"/>
  <c r="J855" s="1"/>
  <c r="H855"/>
  <c r="K854"/>
  <c r="I854"/>
  <c r="J854" s="1"/>
  <c r="H854"/>
  <c r="K853"/>
  <c r="I853"/>
  <c r="J853" s="1"/>
  <c r="H853"/>
  <c r="K852"/>
  <c r="I852"/>
  <c r="J852" s="1"/>
  <c r="H852"/>
  <c r="K851"/>
  <c r="I851"/>
  <c r="J851" s="1"/>
  <c r="H851"/>
  <c r="K850"/>
  <c r="I850"/>
  <c r="J850" s="1"/>
  <c r="H850"/>
  <c r="K849"/>
  <c r="I849"/>
  <c r="J849" s="1"/>
  <c r="H849"/>
  <c r="K848"/>
  <c r="I848"/>
  <c r="J848" s="1"/>
  <c r="H848"/>
  <c r="K847"/>
  <c r="I847"/>
  <c r="J847" s="1"/>
  <c r="H847"/>
  <c r="K846"/>
  <c r="I846"/>
  <c r="J846" s="1"/>
  <c r="H846"/>
  <c r="K845"/>
  <c r="I845"/>
  <c r="J845" s="1"/>
  <c r="H845"/>
  <c r="K844"/>
  <c r="I844"/>
  <c r="J844" s="1"/>
  <c r="H844"/>
  <c r="K843"/>
  <c r="I843"/>
  <c r="J843" s="1"/>
  <c r="H843"/>
  <c r="K842"/>
  <c r="I842"/>
  <c r="J842" s="1"/>
  <c r="H842"/>
  <c r="K841"/>
  <c r="I841"/>
  <c r="J841" s="1"/>
  <c r="H841"/>
  <c r="K840"/>
  <c r="I840"/>
  <c r="J840" s="1"/>
  <c r="H840"/>
  <c r="K839"/>
  <c r="I839"/>
  <c r="J839" s="1"/>
  <c r="H839"/>
  <c r="K838"/>
  <c r="I838"/>
  <c r="J838" s="1"/>
  <c r="H838"/>
  <c r="K837"/>
  <c r="I837"/>
  <c r="J837" s="1"/>
  <c r="H837"/>
  <c r="K836"/>
  <c r="I836"/>
  <c r="J836" s="1"/>
  <c r="H836"/>
  <c r="K835"/>
  <c r="I835"/>
  <c r="J835" s="1"/>
  <c r="H835"/>
  <c r="K834"/>
  <c r="I834"/>
  <c r="J834" s="1"/>
  <c r="H834"/>
  <c r="K833"/>
  <c r="I833"/>
  <c r="J833" s="1"/>
  <c r="H833"/>
  <c r="K832"/>
  <c r="I832"/>
  <c r="J832" s="1"/>
  <c r="H832"/>
  <c r="K831"/>
  <c r="I831"/>
  <c r="J831" s="1"/>
  <c r="H831"/>
  <c r="K830"/>
  <c r="I830"/>
  <c r="J830" s="1"/>
  <c r="H830"/>
  <c r="K829"/>
  <c r="I829"/>
  <c r="J829" s="1"/>
  <c r="H829"/>
  <c r="K828"/>
  <c r="I828"/>
  <c r="J828" s="1"/>
  <c r="H828"/>
  <c r="K827"/>
  <c r="I827"/>
  <c r="J827" s="1"/>
  <c r="H827"/>
  <c r="K826"/>
  <c r="I826"/>
  <c r="J826" s="1"/>
  <c r="H826"/>
  <c r="K825"/>
  <c r="I825"/>
  <c r="J825" s="1"/>
  <c r="H825"/>
  <c r="K824"/>
  <c r="I824"/>
  <c r="J824" s="1"/>
  <c r="H824"/>
  <c r="K823"/>
  <c r="I823"/>
  <c r="J823" s="1"/>
  <c r="H823"/>
  <c r="K822"/>
  <c r="I822"/>
  <c r="J822" s="1"/>
  <c r="H822"/>
  <c r="K821"/>
  <c r="I821"/>
  <c r="J821" s="1"/>
  <c r="H821"/>
  <c r="K820"/>
  <c r="I820"/>
  <c r="J820" s="1"/>
  <c r="H820"/>
  <c r="K819"/>
  <c r="I819"/>
  <c r="J819" s="1"/>
  <c r="H819"/>
  <c r="K818"/>
  <c r="I818"/>
  <c r="J818" s="1"/>
  <c r="H818"/>
  <c r="K817"/>
  <c r="I817"/>
  <c r="J817" s="1"/>
  <c r="H817"/>
  <c r="K816"/>
  <c r="I816"/>
  <c r="J816" s="1"/>
  <c r="H816"/>
  <c r="K815"/>
  <c r="I815"/>
  <c r="J815" s="1"/>
  <c r="H815"/>
  <c r="K814"/>
  <c r="I814"/>
  <c r="J814" s="1"/>
  <c r="H814"/>
  <c r="K813"/>
  <c r="I813"/>
  <c r="J813" s="1"/>
  <c r="H813"/>
  <c r="K812"/>
  <c r="I812"/>
  <c r="J812" s="1"/>
  <c r="H812"/>
  <c r="K811"/>
  <c r="I811"/>
  <c r="J811" s="1"/>
  <c r="H811"/>
  <c r="K810"/>
  <c r="I810"/>
  <c r="J810" s="1"/>
  <c r="H810"/>
  <c r="K809"/>
  <c r="I809"/>
  <c r="J809" s="1"/>
  <c r="H809"/>
  <c r="K808"/>
  <c r="I808"/>
  <c r="J808" s="1"/>
  <c r="H808"/>
  <c r="K807"/>
  <c r="I807"/>
  <c r="J807" s="1"/>
  <c r="H807"/>
  <c r="K806"/>
  <c r="I806"/>
  <c r="J806" s="1"/>
  <c r="H806"/>
  <c r="K805"/>
  <c r="I805"/>
  <c r="J805" s="1"/>
  <c r="H805"/>
  <c r="K804"/>
  <c r="I804"/>
  <c r="J804" s="1"/>
  <c r="H804"/>
  <c r="K803"/>
  <c r="I803"/>
  <c r="J803" s="1"/>
  <c r="H803"/>
  <c r="K802"/>
  <c r="I802"/>
  <c r="J802" s="1"/>
  <c r="H802"/>
  <c r="K801"/>
  <c r="I801"/>
  <c r="J801" s="1"/>
  <c r="H801"/>
  <c r="K800"/>
  <c r="I800"/>
  <c r="J800" s="1"/>
  <c r="H800"/>
  <c r="K799"/>
  <c r="I799"/>
  <c r="J799" s="1"/>
  <c r="H799"/>
  <c r="K798"/>
  <c r="I798"/>
  <c r="J798" s="1"/>
  <c r="H798"/>
  <c r="K797"/>
  <c r="I797"/>
  <c r="J797" s="1"/>
  <c r="H797"/>
  <c r="K796"/>
  <c r="I796"/>
  <c r="J796" s="1"/>
  <c r="H796"/>
  <c r="K795"/>
  <c r="I795"/>
  <c r="J795" s="1"/>
  <c r="H795"/>
  <c r="K794"/>
  <c r="I794"/>
  <c r="J794" s="1"/>
  <c r="H794"/>
  <c r="K793"/>
  <c r="I793"/>
  <c r="J793" s="1"/>
  <c r="H793"/>
  <c r="K792"/>
  <c r="I792"/>
  <c r="J792" s="1"/>
  <c r="H792"/>
  <c r="K791"/>
  <c r="I791"/>
  <c r="J791" s="1"/>
  <c r="H791"/>
  <c r="K790"/>
  <c r="I790"/>
  <c r="J790" s="1"/>
  <c r="H790"/>
  <c r="K789"/>
  <c r="I789"/>
  <c r="J789" s="1"/>
  <c r="H789"/>
  <c r="K788"/>
  <c r="I788"/>
  <c r="J788" s="1"/>
  <c r="H788"/>
  <c r="K787"/>
  <c r="I787"/>
  <c r="J787" s="1"/>
  <c r="H787"/>
  <c r="K786"/>
  <c r="I786"/>
  <c r="J786" s="1"/>
  <c r="H786"/>
  <c r="K785"/>
  <c r="I785"/>
  <c r="J785" s="1"/>
  <c r="H785"/>
  <c r="K784"/>
  <c r="I784"/>
  <c r="J784" s="1"/>
  <c r="H784"/>
  <c r="K783"/>
  <c r="I783"/>
  <c r="J783" s="1"/>
  <c r="H783"/>
  <c r="K782"/>
  <c r="I782"/>
  <c r="J782" s="1"/>
  <c r="H782"/>
  <c r="K781"/>
  <c r="I781"/>
  <c r="J781" s="1"/>
  <c r="H781"/>
  <c r="K780"/>
  <c r="I780"/>
  <c r="J780" s="1"/>
  <c r="H780"/>
  <c r="K779"/>
  <c r="I779"/>
  <c r="J779" s="1"/>
  <c r="H779"/>
  <c r="K778"/>
  <c r="I778"/>
  <c r="J778" s="1"/>
  <c r="H778"/>
  <c r="K777"/>
  <c r="I777"/>
  <c r="J777" s="1"/>
  <c r="H777"/>
  <c r="K776"/>
  <c r="I776"/>
  <c r="J776" s="1"/>
  <c r="H776"/>
  <c r="K775"/>
  <c r="I775"/>
  <c r="J775" s="1"/>
  <c r="H775"/>
  <c r="K774"/>
  <c r="I774"/>
  <c r="J774" s="1"/>
  <c r="H774"/>
  <c r="K773"/>
  <c r="I773"/>
  <c r="J773" s="1"/>
  <c r="H773"/>
  <c r="K772"/>
  <c r="I772"/>
  <c r="J772" s="1"/>
  <c r="H772"/>
  <c r="K771"/>
  <c r="I771"/>
  <c r="J771" s="1"/>
  <c r="H771"/>
  <c r="K770"/>
  <c r="I770"/>
  <c r="J770" s="1"/>
  <c r="H770"/>
  <c r="K769"/>
  <c r="I769"/>
  <c r="J769" s="1"/>
  <c r="H769"/>
  <c r="K768"/>
  <c r="I768"/>
  <c r="J768" s="1"/>
  <c r="H768"/>
  <c r="K767"/>
  <c r="I767"/>
  <c r="J767" s="1"/>
  <c r="H767"/>
  <c r="K766"/>
  <c r="I766"/>
  <c r="J766" s="1"/>
  <c r="H766"/>
  <c r="K765"/>
  <c r="I765"/>
  <c r="J765" s="1"/>
  <c r="H765"/>
  <c r="K764"/>
  <c r="I764"/>
  <c r="J764" s="1"/>
  <c r="H764"/>
  <c r="K763"/>
  <c r="I763"/>
  <c r="J763" s="1"/>
  <c r="H763"/>
  <c r="K762"/>
  <c r="I762"/>
  <c r="J762" s="1"/>
  <c r="H762"/>
  <c r="K760"/>
  <c r="J760"/>
  <c r="I760"/>
  <c r="K759"/>
  <c r="J759"/>
  <c r="I759"/>
  <c r="H759"/>
  <c r="K758"/>
  <c r="J758"/>
  <c r="I758"/>
  <c r="H758"/>
  <c r="K757"/>
  <c r="I757"/>
  <c r="J757" s="1"/>
  <c r="H757"/>
  <c r="K756"/>
  <c r="I756"/>
  <c r="J756" s="1"/>
  <c r="H756"/>
  <c r="K755"/>
  <c r="I755"/>
  <c r="J755" s="1"/>
  <c r="H755"/>
  <c r="K754"/>
  <c r="I754"/>
  <c r="J754" s="1"/>
  <c r="H754"/>
  <c r="K753"/>
  <c r="I753"/>
  <c r="J753" s="1"/>
  <c r="H753"/>
  <c r="K752"/>
  <c r="I752"/>
  <c r="J752" s="1"/>
  <c r="H752"/>
  <c r="K751"/>
  <c r="I751"/>
  <c r="J751" s="1"/>
  <c r="H751"/>
  <c r="K750"/>
  <c r="I750"/>
  <c r="J750" s="1"/>
  <c r="H750"/>
  <c r="K749"/>
  <c r="I749"/>
  <c r="J749" s="1"/>
  <c r="H749"/>
  <c r="K748"/>
  <c r="I748"/>
  <c r="J748" s="1"/>
  <c r="H748"/>
  <c r="K747"/>
  <c r="I747"/>
  <c r="J747" s="1"/>
  <c r="H747"/>
  <c r="K746"/>
  <c r="I746"/>
  <c r="J746" s="1"/>
  <c r="H746"/>
  <c r="K745"/>
  <c r="I745"/>
  <c r="J745" s="1"/>
  <c r="H745"/>
  <c r="K744"/>
  <c r="I744"/>
  <c r="J744" s="1"/>
  <c r="H744"/>
  <c r="K743"/>
  <c r="I743"/>
  <c r="J743" s="1"/>
  <c r="H743"/>
  <c r="K742"/>
  <c r="I742"/>
  <c r="J742" s="1"/>
  <c r="H742"/>
  <c r="K741"/>
  <c r="I741"/>
  <c r="J741" s="1"/>
  <c r="H741"/>
  <c r="K740"/>
  <c r="I740"/>
  <c r="J740" s="1"/>
  <c r="H740"/>
  <c r="K739"/>
  <c r="I739"/>
  <c r="J739" s="1"/>
  <c r="H739"/>
  <c r="K738"/>
  <c r="I738"/>
  <c r="J738" s="1"/>
  <c r="H738"/>
  <c r="K737"/>
  <c r="I737"/>
  <c r="J737" s="1"/>
  <c r="H737"/>
  <c r="K736"/>
  <c r="I736"/>
  <c r="J736" s="1"/>
  <c r="H736"/>
  <c r="K735"/>
  <c r="I735"/>
  <c r="J735" s="1"/>
  <c r="H735"/>
  <c r="K734"/>
  <c r="I734"/>
  <c r="J734" s="1"/>
  <c r="H734"/>
  <c r="K733"/>
  <c r="I733"/>
  <c r="J733" s="1"/>
  <c r="H733"/>
  <c r="K732"/>
  <c r="I732"/>
  <c r="J732" s="1"/>
  <c r="H732"/>
  <c r="K731"/>
  <c r="I731"/>
  <c r="J731" s="1"/>
  <c r="H731"/>
  <c r="K730"/>
  <c r="I730"/>
  <c r="J730" s="1"/>
  <c r="H730"/>
  <c r="K729"/>
  <c r="I729"/>
  <c r="J729" s="1"/>
  <c r="H729"/>
  <c r="K728"/>
  <c r="I728"/>
  <c r="J728" s="1"/>
  <c r="H728"/>
  <c r="K727"/>
  <c r="I727"/>
  <c r="J727" s="1"/>
  <c r="H727"/>
  <c r="K726"/>
  <c r="I726"/>
  <c r="J726" s="1"/>
  <c r="H726"/>
  <c r="K725"/>
  <c r="I725"/>
  <c r="J725" s="1"/>
  <c r="H725"/>
  <c r="K724"/>
  <c r="I724"/>
  <c r="J724" s="1"/>
  <c r="H724"/>
  <c r="K723"/>
  <c r="I723"/>
  <c r="J723" s="1"/>
  <c r="H723"/>
  <c r="K722"/>
  <c r="I722"/>
  <c r="J722" s="1"/>
  <c r="H722"/>
  <c r="K721"/>
  <c r="I721"/>
  <c r="J721" s="1"/>
  <c r="H721"/>
  <c r="K720"/>
  <c r="I720"/>
  <c r="J720" s="1"/>
  <c r="H720"/>
  <c r="K719"/>
  <c r="I719"/>
  <c r="J719" s="1"/>
  <c r="H719"/>
  <c r="K718"/>
  <c r="I718"/>
  <c r="J718" s="1"/>
  <c r="H718"/>
  <c r="K717"/>
  <c r="I717"/>
  <c r="J717" s="1"/>
  <c r="H717"/>
  <c r="K716"/>
  <c r="I716"/>
  <c r="J716" s="1"/>
  <c r="H716"/>
  <c r="K715"/>
  <c r="I715"/>
  <c r="J715" s="1"/>
  <c r="H715"/>
  <c r="K714"/>
  <c r="I714"/>
  <c r="J714" s="1"/>
  <c r="H714"/>
  <c r="K713"/>
  <c r="I713"/>
  <c r="J713" s="1"/>
  <c r="H713"/>
  <c r="K712"/>
  <c r="I712"/>
  <c r="J712" s="1"/>
  <c r="H712"/>
  <c r="K711"/>
  <c r="I711"/>
  <c r="J711" s="1"/>
  <c r="H711"/>
  <c r="K710"/>
  <c r="I710"/>
  <c r="J710" s="1"/>
  <c r="H710"/>
  <c r="K709"/>
  <c r="I709"/>
  <c r="J709" s="1"/>
  <c r="H709"/>
  <c r="K708"/>
  <c r="I708"/>
  <c r="J708" s="1"/>
  <c r="H708"/>
  <c r="K707"/>
  <c r="I707"/>
  <c r="J707" s="1"/>
  <c r="H707"/>
  <c r="K706"/>
  <c r="I706"/>
  <c r="J706" s="1"/>
  <c r="H706"/>
  <c r="K705"/>
  <c r="I705"/>
  <c r="J705" s="1"/>
  <c r="H705"/>
  <c r="K704"/>
  <c r="I704"/>
  <c r="J704" s="1"/>
  <c r="H704"/>
  <c r="K703"/>
  <c r="I703"/>
  <c r="J703" s="1"/>
  <c r="H703"/>
  <c r="K702"/>
  <c r="I702"/>
  <c r="J702" s="1"/>
  <c r="H702"/>
  <c r="K701"/>
  <c r="I701"/>
  <c r="J701" s="1"/>
  <c r="H701"/>
  <c r="K700"/>
  <c r="I700"/>
  <c r="J700" s="1"/>
  <c r="H700"/>
  <c r="K699"/>
  <c r="I699"/>
  <c r="J699" s="1"/>
  <c r="H699"/>
  <c r="K698"/>
  <c r="I698"/>
  <c r="J698" s="1"/>
  <c r="H698"/>
  <c r="K697"/>
  <c r="I697"/>
  <c r="J697" s="1"/>
  <c r="H697"/>
  <c r="K696"/>
  <c r="I696"/>
  <c r="J696" s="1"/>
  <c r="H696"/>
  <c r="K695"/>
  <c r="I695"/>
  <c r="J695" s="1"/>
  <c r="H695"/>
  <c r="K694"/>
  <c r="I694"/>
  <c r="J694" s="1"/>
  <c r="H694"/>
  <c r="K693"/>
  <c r="I693"/>
  <c r="J693" s="1"/>
  <c r="H693"/>
  <c r="K692"/>
  <c r="I692"/>
  <c r="J692" s="1"/>
  <c r="H692"/>
  <c r="K691"/>
  <c r="I691"/>
  <c r="J691" s="1"/>
  <c r="H691"/>
  <c r="K690"/>
  <c r="I690"/>
  <c r="J690" s="1"/>
  <c r="H690"/>
  <c r="K689"/>
  <c r="I689"/>
  <c r="J689" s="1"/>
  <c r="H689"/>
  <c r="K688"/>
  <c r="I688"/>
  <c r="J688" s="1"/>
  <c r="H688"/>
  <c r="K687"/>
  <c r="I687"/>
  <c r="J687" s="1"/>
  <c r="H687"/>
  <c r="K686"/>
  <c r="I686"/>
  <c r="J686" s="1"/>
  <c r="H686"/>
  <c r="K685"/>
  <c r="I685"/>
  <c r="J685" s="1"/>
  <c r="H685"/>
  <c r="K684"/>
  <c r="I684"/>
  <c r="J684" s="1"/>
  <c r="H684"/>
  <c r="K683"/>
  <c r="I683"/>
  <c r="J683" s="1"/>
  <c r="H683"/>
  <c r="K682"/>
  <c r="I682"/>
  <c r="J682" s="1"/>
  <c r="H682"/>
  <c r="K681"/>
  <c r="I681"/>
  <c r="J681" s="1"/>
  <c r="H681"/>
  <c r="K680"/>
  <c r="I680"/>
  <c r="J680" s="1"/>
  <c r="H680"/>
  <c r="K679"/>
  <c r="I679"/>
  <c r="J679" s="1"/>
  <c r="H679"/>
  <c r="K678"/>
  <c r="I678"/>
  <c r="J678" s="1"/>
  <c r="H678"/>
  <c r="K677"/>
  <c r="I677"/>
  <c r="J677" s="1"/>
  <c r="H677"/>
  <c r="K676"/>
  <c r="I676"/>
  <c r="J676" s="1"/>
  <c r="H676"/>
  <c r="K675"/>
  <c r="I675"/>
  <c r="J675" s="1"/>
  <c r="H675"/>
  <c r="K674"/>
  <c r="I674"/>
  <c r="J674" s="1"/>
  <c r="H674"/>
  <c r="K673"/>
  <c r="I673"/>
  <c r="J673" s="1"/>
  <c r="H673"/>
  <c r="K672"/>
  <c r="I672"/>
  <c r="J672" s="1"/>
  <c r="H672"/>
  <c r="K671"/>
  <c r="I671"/>
  <c r="J671" s="1"/>
  <c r="H671"/>
  <c r="K670"/>
  <c r="I670"/>
  <c r="J670" s="1"/>
  <c r="H670"/>
  <c r="K669"/>
  <c r="I669"/>
  <c r="J669" s="1"/>
  <c r="H669"/>
  <c r="K668"/>
  <c r="I668"/>
  <c r="J668" s="1"/>
  <c r="H668"/>
  <c r="K667"/>
  <c r="I667"/>
  <c r="J667" s="1"/>
  <c r="H667"/>
  <c r="K666"/>
  <c r="I666"/>
  <c r="J666" s="1"/>
  <c r="H666"/>
  <c r="K665"/>
  <c r="I665"/>
  <c r="J665" s="1"/>
  <c r="H665"/>
  <c r="K664"/>
  <c r="I664"/>
  <c r="J664" s="1"/>
  <c r="H664"/>
  <c r="K663"/>
  <c r="I663"/>
  <c r="J663" s="1"/>
  <c r="H663"/>
  <c r="K662"/>
  <c r="I662"/>
  <c r="J662" s="1"/>
  <c r="H662"/>
  <c r="K661"/>
  <c r="I661"/>
  <c r="J661" s="1"/>
  <c r="H661"/>
  <c r="K660"/>
  <c r="I660"/>
  <c r="J660" s="1"/>
  <c r="H660"/>
  <c r="K659"/>
  <c r="I659"/>
  <c r="J659" s="1"/>
  <c r="H659"/>
  <c r="K658"/>
  <c r="I658"/>
  <c r="J658" s="1"/>
  <c r="H658"/>
  <c r="K657"/>
  <c r="I657"/>
  <c r="J657" s="1"/>
  <c r="H657"/>
  <c r="K656"/>
  <c r="I656"/>
  <c r="J656" s="1"/>
  <c r="H656"/>
  <c r="K655"/>
  <c r="I655"/>
  <c r="J655" s="1"/>
  <c r="H655"/>
  <c r="K654"/>
  <c r="I654"/>
  <c r="J654" s="1"/>
  <c r="H654"/>
  <c r="K653"/>
  <c r="I653"/>
  <c r="J653" s="1"/>
  <c r="H653"/>
  <c r="K652"/>
  <c r="I652"/>
  <c r="J652" s="1"/>
  <c r="H652"/>
  <c r="K651"/>
  <c r="I651"/>
  <c r="J651" s="1"/>
  <c r="H651"/>
  <c r="K650"/>
  <c r="I650"/>
  <c r="J650" s="1"/>
  <c r="H650"/>
  <c r="K649"/>
  <c r="I649"/>
  <c r="J649" s="1"/>
  <c r="H649"/>
  <c r="K648"/>
  <c r="I648"/>
  <c r="J648" s="1"/>
  <c r="H648"/>
  <c r="K647"/>
  <c r="I647"/>
  <c r="J647" s="1"/>
  <c r="H647"/>
  <c r="K646"/>
  <c r="I646"/>
  <c r="J646" s="1"/>
  <c r="H646"/>
  <c r="K645"/>
  <c r="I645"/>
  <c r="J645" s="1"/>
  <c r="H645"/>
  <c r="K644"/>
  <c r="I644"/>
  <c r="J644" s="1"/>
  <c r="H644"/>
  <c r="K643"/>
  <c r="I643"/>
  <c r="J643" s="1"/>
  <c r="H643"/>
  <c r="K642"/>
  <c r="I642"/>
  <c r="J642" s="1"/>
  <c r="H642"/>
  <c r="K641"/>
  <c r="I641"/>
  <c r="J641" s="1"/>
  <c r="H641"/>
  <c r="K640"/>
  <c r="I640"/>
  <c r="J640" s="1"/>
  <c r="H640"/>
  <c r="K639"/>
  <c r="I639"/>
  <c r="J639" s="1"/>
  <c r="H639"/>
  <c r="K638"/>
  <c r="I638"/>
  <c r="J638" s="1"/>
  <c r="H638"/>
  <c r="K637"/>
  <c r="I637"/>
  <c r="J637" s="1"/>
  <c r="H637"/>
  <c r="K636"/>
  <c r="I636"/>
  <c r="J636" s="1"/>
  <c r="H636"/>
  <c r="K635"/>
  <c r="I635"/>
  <c r="J635" s="1"/>
  <c r="H635"/>
  <c r="K634"/>
  <c r="I634"/>
  <c r="J634" s="1"/>
  <c r="H634"/>
  <c r="K633"/>
  <c r="I633"/>
  <c r="J633" s="1"/>
  <c r="H633"/>
  <c r="K632"/>
  <c r="I632"/>
  <c r="J632" s="1"/>
  <c r="H632"/>
  <c r="K631"/>
  <c r="I631"/>
  <c r="J631" s="1"/>
  <c r="H631"/>
  <c r="K630"/>
  <c r="I630"/>
  <c r="J630" s="1"/>
  <c r="H630"/>
  <c r="K629"/>
  <c r="I629"/>
  <c r="J629" s="1"/>
  <c r="H629"/>
  <c r="K628"/>
  <c r="I628"/>
  <c r="J628" s="1"/>
  <c r="H628"/>
  <c r="K627"/>
  <c r="I627"/>
  <c r="J627" s="1"/>
  <c r="H627"/>
  <c r="K626"/>
  <c r="I626"/>
  <c r="J626" s="1"/>
  <c r="H626"/>
  <c r="K625"/>
  <c r="I625"/>
  <c r="J625" s="1"/>
  <c r="H625"/>
  <c r="K624"/>
  <c r="I624"/>
  <c r="J624" s="1"/>
  <c r="H624"/>
  <c r="K623"/>
  <c r="I623"/>
  <c r="J623" s="1"/>
  <c r="H623"/>
  <c r="K622"/>
  <c r="I622"/>
  <c r="J622" s="1"/>
  <c r="H622"/>
  <c r="K621"/>
  <c r="I621"/>
  <c r="J621" s="1"/>
  <c r="H621"/>
  <c r="K620"/>
  <c r="I620"/>
  <c r="J620" s="1"/>
  <c r="H620"/>
  <c r="K619"/>
  <c r="I619"/>
  <c r="J619" s="1"/>
  <c r="H619"/>
  <c r="K618"/>
  <c r="I618"/>
  <c r="J618" s="1"/>
  <c r="H618"/>
  <c r="K617"/>
  <c r="I617"/>
  <c r="J617" s="1"/>
  <c r="H617"/>
  <c r="K616"/>
  <c r="I616"/>
  <c r="J616" s="1"/>
  <c r="H616"/>
  <c r="K615"/>
  <c r="I615"/>
  <c r="J615" s="1"/>
  <c r="H615"/>
  <c r="K614"/>
  <c r="I614"/>
  <c r="J614" s="1"/>
  <c r="H614"/>
  <c r="K613"/>
  <c r="I613"/>
  <c r="J613" s="1"/>
  <c r="H613"/>
  <c r="K612"/>
  <c r="I612"/>
  <c r="J612" s="1"/>
  <c r="H612"/>
  <c r="K611"/>
  <c r="I611"/>
  <c r="J611" s="1"/>
  <c r="H611"/>
  <c r="K610"/>
  <c r="I610"/>
  <c r="J610" s="1"/>
  <c r="H610"/>
  <c r="K609"/>
  <c r="I609"/>
  <c r="J609" s="1"/>
  <c r="H609"/>
  <c r="K608"/>
  <c r="I608"/>
  <c r="J608" s="1"/>
  <c r="H608"/>
  <c r="K607"/>
  <c r="I607"/>
  <c r="J607" s="1"/>
  <c r="H607"/>
  <c r="K606"/>
  <c r="I606"/>
  <c r="J606" s="1"/>
  <c r="H606"/>
  <c r="K605"/>
  <c r="I605"/>
  <c r="J605" s="1"/>
  <c r="H605"/>
  <c r="K604"/>
  <c r="I604"/>
  <c r="J604" s="1"/>
  <c r="H604"/>
  <c r="K603"/>
  <c r="I603"/>
  <c r="J603" s="1"/>
  <c r="H603"/>
  <c r="K602"/>
  <c r="I602"/>
  <c r="J602" s="1"/>
  <c r="H602"/>
  <c r="K601"/>
  <c r="I601"/>
  <c r="J601" s="1"/>
  <c r="H601"/>
  <c r="K600"/>
  <c r="I600"/>
  <c r="J600" s="1"/>
  <c r="H600"/>
  <c r="K599"/>
  <c r="I599"/>
  <c r="J599" s="1"/>
  <c r="H599"/>
  <c r="K598"/>
  <c r="I598"/>
  <c r="J598" s="1"/>
  <c r="H598"/>
  <c r="K597"/>
  <c r="I597"/>
  <c r="J597" s="1"/>
  <c r="H597"/>
  <c r="K596"/>
  <c r="I596"/>
  <c r="J596" s="1"/>
  <c r="H596"/>
  <c r="K595"/>
  <c r="I595"/>
  <c r="J595" s="1"/>
  <c r="H595"/>
  <c r="K594"/>
  <c r="I594"/>
  <c r="J594" s="1"/>
  <c r="H594"/>
  <c r="K593"/>
  <c r="I593"/>
  <c r="J593" s="1"/>
  <c r="H593"/>
  <c r="K592"/>
  <c r="I592"/>
  <c r="J592" s="1"/>
  <c r="H592"/>
  <c r="K591"/>
  <c r="I591"/>
  <c r="J591" s="1"/>
  <c r="H591"/>
  <c r="K590"/>
  <c r="I590"/>
  <c r="J590" s="1"/>
  <c r="H590"/>
  <c r="K589"/>
  <c r="I589"/>
  <c r="J589" s="1"/>
  <c r="H589"/>
  <c r="K588"/>
  <c r="I588"/>
  <c r="J588" s="1"/>
  <c r="H588"/>
  <c r="K587"/>
  <c r="I587"/>
  <c r="J587" s="1"/>
  <c r="H587"/>
  <c r="K586"/>
  <c r="I586"/>
  <c r="J586" s="1"/>
  <c r="H586"/>
  <c r="K585"/>
  <c r="I585"/>
  <c r="J585" s="1"/>
  <c r="H585"/>
  <c r="I584"/>
  <c r="J584" s="1"/>
  <c r="H584"/>
  <c r="I583"/>
  <c r="J583" s="1"/>
  <c r="H583"/>
  <c r="I582"/>
  <c r="J582" s="1"/>
  <c r="H582"/>
  <c r="I581"/>
  <c r="J581" s="1"/>
  <c r="H581"/>
  <c r="I580"/>
  <c r="J580" s="1"/>
  <c r="H580"/>
  <c r="I579"/>
  <c r="J579" s="1"/>
  <c r="H579"/>
  <c r="I578"/>
  <c r="J578" s="1"/>
  <c r="H578"/>
  <c r="K577"/>
  <c r="I577"/>
  <c r="J577" s="1"/>
  <c r="H577"/>
  <c r="K576"/>
  <c r="I576"/>
  <c r="J576" s="1"/>
  <c r="H576"/>
  <c r="K575"/>
  <c r="I575"/>
  <c r="J575" s="1"/>
  <c r="H575"/>
  <c r="K574"/>
  <c r="I574"/>
  <c r="J574" s="1"/>
  <c r="H574"/>
  <c r="K573"/>
  <c r="I573"/>
  <c r="J573" s="1"/>
  <c r="H573"/>
  <c r="K572"/>
  <c r="I572"/>
  <c r="J572" s="1"/>
  <c r="H572"/>
  <c r="K571"/>
  <c r="I571"/>
  <c r="J571" s="1"/>
  <c r="H571"/>
  <c r="K570"/>
  <c r="I570"/>
  <c r="J570" s="1"/>
  <c r="H570"/>
  <c r="K569"/>
  <c r="I569"/>
  <c r="J569" s="1"/>
  <c r="H569"/>
  <c r="K568"/>
  <c r="I568"/>
  <c r="J568" s="1"/>
  <c r="H568"/>
  <c r="K567"/>
  <c r="I567"/>
  <c r="J567" s="1"/>
  <c r="H567"/>
  <c r="K566"/>
  <c r="I566"/>
  <c r="J566" s="1"/>
  <c r="H566"/>
  <c r="K565"/>
  <c r="I565"/>
  <c r="J565" s="1"/>
  <c r="H565"/>
  <c r="K564"/>
  <c r="I564"/>
  <c r="J564" s="1"/>
  <c r="H564"/>
  <c r="K563"/>
  <c r="I563"/>
  <c r="J563" s="1"/>
  <c r="H563"/>
  <c r="K562"/>
  <c r="I562"/>
  <c r="J562" s="1"/>
  <c r="H562"/>
  <c r="K561"/>
  <c r="I561"/>
  <c r="J561" s="1"/>
  <c r="H561"/>
  <c r="K560"/>
  <c r="I560"/>
  <c r="J560" s="1"/>
  <c r="H560"/>
  <c r="K559"/>
  <c r="I559"/>
  <c r="J559" s="1"/>
  <c r="H559"/>
  <c r="K558"/>
  <c r="I558"/>
  <c r="J558" s="1"/>
  <c r="H558"/>
  <c r="K557"/>
  <c r="I557"/>
  <c r="J557" s="1"/>
  <c r="H557"/>
  <c r="K556"/>
  <c r="I556"/>
  <c r="J556" s="1"/>
  <c r="H556"/>
  <c r="K555"/>
  <c r="I555"/>
  <c r="J555" s="1"/>
  <c r="H555"/>
  <c r="K554"/>
  <c r="I554"/>
  <c r="J554" s="1"/>
  <c r="H554"/>
  <c r="K553"/>
  <c r="I553"/>
  <c r="J553" s="1"/>
  <c r="H553"/>
  <c r="K552"/>
  <c r="I552"/>
  <c r="J552" s="1"/>
  <c r="H552"/>
  <c r="K551"/>
  <c r="I551"/>
  <c r="J551" s="1"/>
  <c r="H551"/>
  <c r="K550"/>
  <c r="I550"/>
  <c r="J550" s="1"/>
  <c r="H550"/>
  <c r="K549"/>
  <c r="I549"/>
  <c r="J549" s="1"/>
  <c r="H549"/>
  <c r="K548"/>
  <c r="I548"/>
  <c r="J548" s="1"/>
  <c r="H548"/>
  <c r="K547"/>
  <c r="I547"/>
  <c r="J547" s="1"/>
  <c r="H547"/>
  <c r="I546"/>
  <c r="J546" s="1"/>
  <c r="H546"/>
  <c r="K545"/>
  <c r="I545"/>
  <c r="J545" s="1"/>
  <c r="H545"/>
  <c r="K544"/>
  <c r="I544"/>
  <c r="J544" s="1"/>
  <c r="H544"/>
  <c r="K543"/>
  <c r="I543"/>
  <c r="J543" s="1"/>
  <c r="H543"/>
  <c r="K542"/>
  <c r="I542"/>
  <c r="J542" s="1"/>
  <c r="H542"/>
  <c r="K541"/>
  <c r="I541"/>
  <c r="J541" s="1"/>
  <c r="H541"/>
  <c r="K540"/>
  <c r="I540"/>
  <c r="J540" s="1"/>
  <c r="H540"/>
  <c r="K539"/>
  <c r="I539"/>
  <c r="J539" s="1"/>
  <c r="H539"/>
  <c r="K538"/>
  <c r="I538"/>
  <c r="J538" s="1"/>
  <c r="H538"/>
  <c r="K537"/>
  <c r="I537"/>
  <c r="J537" s="1"/>
  <c r="H537"/>
  <c r="K536"/>
  <c r="I536"/>
  <c r="J536" s="1"/>
  <c r="H536"/>
  <c r="K535"/>
  <c r="I535"/>
  <c r="J535" s="1"/>
  <c r="H535"/>
  <c r="K534"/>
  <c r="I534"/>
  <c r="J534" s="1"/>
  <c r="H534"/>
  <c r="K533"/>
  <c r="I533"/>
  <c r="J533" s="1"/>
  <c r="H533"/>
  <c r="K532"/>
  <c r="I532"/>
  <c r="J532" s="1"/>
  <c r="H532"/>
  <c r="K531"/>
  <c r="I531"/>
  <c r="J531" s="1"/>
  <c r="H531"/>
  <c r="K530"/>
  <c r="I530"/>
  <c r="J530" s="1"/>
  <c r="H530"/>
  <c r="K529"/>
  <c r="I529"/>
  <c r="J529" s="1"/>
  <c r="H529"/>
  <c r="K528"/>
  <c r="I528"/>
  <c r="J528" s="1"/>
  <c r="H528"/>
  <c r="K527"/>
  <c r="I527"/>
  <c r="J527" s="1"/>
  <c r="H527"/>
  <c r="K526"/>
  <c r="I526"/>
  <c r="J526" s="1"/>
  <c r="H526"/>
  <c r="K525"/>
  <c r="I525"/>
  <c r="J525" s="1"/>
  <c r="H525"/>
  <c r="K524"/>
  <c r="I524"/>
  <c r="J524" s="1"/>
  <c r="H524"/>
  <c r="K523"/>
  <c r="I523"/>
  <c r="J523" s="1"/>
  <c r="H523"/>
  <c r="K522"/>
  <c r="I522"/>
  <c r="J522" s="1"/>
  <c r="H522"/>
  <c r="K521"/>
  <c r="I521"/>
  <c r="J521" s="1"/>
  <c r="H521"/>
  <c r="K520"/>
  <c r="I520"/>
  <c r="J520" s="1"/>
  <c r="H520"/>
  <c r="K519"/>
  <c r="I519"/>
  <c r="J519" s="1"/>
  <c r="H519"/>
  <c r="K518"/>
  <c r="I518"/>
  <c r="J518" s="1"/>
  <c r="H518"/>
  <c r="K517"/>
  <c r="I517"/>
  <c r="J517" s="1"/>
  <c r="H517"/>
  <c r="K516"/>
  <c r="I516"/>
  <c r="J516" s="1"/>
  <c r="H516"/>
  <c r="K515"/>
  <c r="I515"/>
  <c r="J515" s="1"/>
  <c r="H515"/>
  <c r="K514"/>
  <c r="I514"/>
  <c r="J514" s="1"/>
  <c r="H514"/>
  <c r="K513"/>
  <c r="I513"/>
  <c r="J513" s="1"/>
  <c r="H513"/>
  <c r="K512"/>
  <c r="I512"/>
  <c r="J512" s="1"/>
  <c r="H512"/>
  <c r="K511"/>
  <c r="I511"/>
  <c r="J511" s="1"/>
  <c r="H511"/>
  <c r="K510"/>
  <c r="I510"/>
  <c r="J510" s="1"/>
  <c r="H510"/>
  <c r="K509"/>
  <c r="I509"/>
  <c r="J509" s="1"/>
  <c r="H509"/>
  <c r="K508"/>
  <c r="I508"/>
  <c r="J508" s="1"/>
  <c r="H508"/>
  <c r="K507"/>
  <c r="I507"/>
  <c r="J507" s="1"/>
  <c r="H507"/>
  <c r="K506"/>
  <c r="I506"/>
  <c r="J506" s="1"/>
  <c r="H506"/>
  <c r="K505"/>
  <c r="I505"/>
  <c r="J505" s="1"/>
  <c r="H505"/>
  <c r="K504"/>
  <c r="I504"/>
  <c r="J504" s="1"/>
  <c r="H504"/>
  <c r="K503"/>
  <c r="I503"/>
  <c r="J503" s="1"/>
  <c r="H503"/>
  <c r="K502"/>
  <c r="I502"/>
  <c r="J502" s="1"/>
  <c r="H502"/>
  <c r="K501"/>
  <c r="I501"/>
  <c r="J501" s="1"/>
  <c r="H501"/>
  <c r="K500"/>
  <c r="I500"/>
  <c r="J500" s="1"/>
  <c r="H500"/>
  <c r="K499"/>
  <c r="I499"/>
  <c r="J499" s="1"/>
  <c r="H499"/>
  <c r="K498"/>
  <c r="I498"/>
  <c r="J498" s="1"/>
  <c r="H498"/>
  <c r="K497"/>
  <c r="I497"/>
  <c r="J497" s="1"/>
  <c r="H497"/>
  <c r="I496"/>
  <c r="J496" s="1"/>
  <c r="H496"/>
  <c r="I495"/>
  <c r="J495" s="1"/>
  <c r="H495"/>
  <c r="I494"/>
  <c r="J494" s="1"/>
  <c r="H494"/>
  <c r="I493"/>
  <c r="J493" s="1"/>
  <c r="H493"/>
  <c r="I492"/>
  <c r="J492" s="1"/>
  <c r="H492"/>
  <c r="I491"/>
  <c r="J491" s="1"/>
  <c r="H491"/>
  <c r="I490"/>
  <c r="J490" s="1"/>
  <c r="H490"/>
  <c r="I489"/>
  <c r="J489" s="1"/>
  <c r="H489"/>
  <c r="K488"/>
  <c r="I488"/>
  <c r="J488" s="1"/>
  <c r="H488"/>
  <c r="K487"/>
  <c r="I487"/>
  <c r="J487" s="1"/>
  <c r="H487"/>
  <c r="K486"/>
  <c r="I486"/>
  <c r="J486" s="1"/>
  <c r="H486"/>
  <c r="K485"/>
  <c r="I485"/>
  <c r="J485" s="1"/>
  <c r="H485"/>
  <c r="K484"/>
  <c r="I484"/>
  <c r="J484" s="1"/>
  <c r="H484"/>
  <c r="K483"/>
  <c r="I483"/>
  <c r="J483" s="1"/>
  <c r="H483"/>
  <c r="K482"/>
  <c r="I482"/>
  <c r="J482" s="1"/>
  <c r="H482"/>
  <c r="K481"/>
  <c r="I481"/>
  <c r="J481" s="1"/>
  <c r="H481"/>
  <c r="K480"/>
  <c r="I480"/>
  <c r="J480" s="1"/>
  <c r="H480"/>
  <c r="K479"/>
  <c r="I479"/>
  <c r="J479" s="1"/>
  <c r="H479"/>
  <c r="K478"/>
  <c r="I478"/>
  <c r="J478" s="1"/>
  <c r="H478"/>
  <c r="K477"/>
  <c r="I477"/>
  <c r="J477" s="1"/>
  <c r="H477"/>
  <c r="K476"/>
  <c r="I476"/>
  <c r="J476" s="1"/>
  <c r="H476"/>
  <c r="K475"/>
  <c r="I475"/>
  <c r="J475" s="1"/>
  <c r="H475"/>
  <c r="K474"/>
  <c r="I474"/>
  <c r="J474" s="1"/>
  <c r="H474"/>
  <c r="K473"/>
  <c r="I473"/>
  <c r="J473" s="1"/>
  <c r="H473"/>
  <c r="K472"/>
  <c r="I472"/>
  <c r="J472" s="1"/>
  <c r="H472"/>
  <c r="K471"/>
  <c r="I471"/>
  <c r="J471" s="1"/>
  <c r="H471"/>
  <c r="K470"/>
  <c r="I470"/>
  <c r="J470" s="1"/>
  <c r="H470"/>
  <c r="K469"/>
  <c r="I469"/>
  <c r="J469" s="1"/>
  <c r="H469"/>
  <c r="K468"/>
  <c r="I468"/>
  <c r="J468" s="1"/>
  <c r="H468"/>
  <c r="K467"/>
  <c r="I467"/>
  <c r="J467" s="1"/>
  <c r="H467"/>
  <c r="K466"/>
  <c r="I466"/>
  <c r="J466" s="1"/>
  <c r="H466"/>
  <c r="K465"/>
  <c r="I465"/>
  <c r="J465" s="1"/>
  <c r="H465"/>
  <c r="K464"/>
  <c r="I464"/>
  <c r="J464" s="1"/>
  <c r="H464"/>
  <c r="K463"/>
  <c r="I463"/>
  <c r="J463" s="1"/>
  <c r="H463"/>
  <c r="K462"/>
  <c r="I462"/>
  <c r="J462" s="1"/>
  <c r="H462"/>
  <c r="K461"/>
  <c r="I461"/>
  <c r="J461" s="1"/>
  <c r="H461"/>
  <c r="K460"/>
  <c r="I460"/>
  <c r="J460" s="1"/>
  <c r="H460"/>
  <c r="K459"/>
  <c r="I459"/>
  <c r="J459" s="1"/>
  <c r="H459"/>
  <c r="K458"/>
  <c r="I458"/>
  <c r="J458" s="1"/>
  <c r="H458"/>
  <c r="K457"/>
  <c r="I457"/>
  <c r="J457" s="1"/>
  <c r="H457"/>
  <c r="K456"/>
  <c r="I456"/>
  <c r="J456" s="1"/>
  <c r="H456"/>
  <c r="K455"/>
  <c r="I455"/>
  <c r="J455" s="1"/>
  <c r="H455"/>
  <c r="K454"/>
  <c r="I454"/>
  <c r="J454" s="1"/>
  <c r="H454"/>
  <c r="K453"/>
  <c r="I453"/>
  <c r="J453" s="1"/>
  <c r="H453"/>
  <c r="K452"/>
  <c r="I452"/>
  <c r="J452" s="1"/>
  <c r="H452"/>
  <c r="K451"/>
  <c r="I451"/>
  <c r="J451" s="1"/>
  <c r="H451"/>
  <c r="K450"/>
  <c r="I450"/>
  <c r="J450" s="1"/>
  <c r="H450"/>
  <c r="K449"/>
  <c r="I449"/>
  <c r="J449" s="1"/>
  <c r="H449"/>
  <c r="K448"/>
  <c r="I448"/>
  <c r="J448" s="1"/>
  <c r="H448"/>
  <c r="K447"/>
  <c r="I447"/>
  <c r="J447" s="1"/>
  <c r="H447"/>
  <c r="K446"/>
  <c r="I446"/>
  <c r="J446" s="1"/>
  <c r="H446"/>
  <c r="K445"/>
  <c r="I445"/>
  <c r="J445" s="1"/>
  <c r="H445"/>
  <c r="K444"/>
  <c r="I444"/>
  <c r="J444" s="1"/>
  <c r="H444"/>
  <c r="K443"/>
  <c r="I443"/>
  <c r="J443" s="1"/>
  <c r="H443"/>
  <c r="K442"/>
  <c r="I442"/>
  <c r="J442" s="1"/>
  <c r="H442"/>
  <c r="K441"/>
  <c r="I441"/>
  <c r="J441" s="1"/>
  <c r="H441"/>
  <c r="K440"/>
  <c r="I440"/>
  <c r="J440" s="1"/>
  <c r="H440"/>
  <c r="K439"/>
  <c r="I439"/>
  <c r="J439" s="1"/>
  <c r="H439"/>
  <c r="K438"/>
  <c r="I438"/>
  <c r="J438" s="1"/>
  <c r="H438"/>
  <c r="K437"/>
  <c r="I437"/>
  <c r="J437" s="1"/>
  <c r="H437"/>
  <c r="K436"/>
  <c r="I436"/>
  <c r="J436" s="1"/>
  <c r="H436"/>
  <c r="K435"/>
  <c r="I435"/>
  <c r="J435" s="1"/>
  <c r="H435"/>
  <c r="K434"/>
  <c r="I434"/>
  <c r="J434" s="1"/>
  <c r="H434"/>
  <c r="K433"/>
  <c r="I433"/>
  <c r="J433" s="1"/>
  <c r="H433"/>
  <c r="K432"/>
  <c r="I432"/>
  <c r="J432" s="1"/>
  <c r="H432"/>
  <c r="K431"/>
  <c r="I431"/>
  <c r="J431" s="1"/>
  <c r="H431"/>
  <c r="K430"/>
  <c r="I430"/>
  <c r="J430" s="1"/>
  <c r="H430"/>
  <c r="K429"/>
  <c r="I429"/>
  <c r="J429" s="1"/>
  <c r="H429"/>
  <c r="K428"/>
  <c r="I428"/>
  <c r="J428" s="1"/>
  <c r="H428"/>
  <c r="K427"/>
  <c r="I427"/>
  <c r="J427" s="1"/>
  <c r="H427"/>
  <c r="K426"/>
  <c r="I426"/>
  <c r="J426" s="1"/>
  <c r="H426"/>
  <c r="K425"/>
  <c r="I425"/>
  <c r="J425" s="1"/>
  <c r="H425"/>
  <c r="K424"/>
  <c r="I424"/>
  <c r="J424" s="1"/>
  <c r="H424"/>
  <c r="K423"/>
  <c r="I423"/>
  <c r="J423" s="1"/>
  <c r="H423"/>
  <c r="K422"/>
  <c r="I422"/>
  <c r="J422" s="1"/>
  <c r="H422"/>
  <c r="K421"/>
  <c r="I421"/>
  <c r="J421" s="1"/>
  <c r="H421"/>
  <c r="K420"/>
  <c r="I420"/>
  <c r="J420" s="1"/>
  <c r="H420"/>
  <c r="K419"/>
  <c r="I419"/>
  <c r="J419" s="1"/>
  <c r="H419"/>
  <c r="K418"/>
  <c r="I418"/>
  <c r="J418" s="1"/>
  <c r="H418"/>
  <c r="K417"/>
  <c r="I417"/>
  <c r="J417" s="1"/>
  <c r="H417"/>
  <c r="K416"/>
  <c r="I416"/>
  <c r="J416" s="1"/>
  <c r="H416"/>
  <c r="K415"/>
  <c r="I415"/>
  <c r="J415" s="1"/>
  <c r="H415"/>
  <c r="K414"/>
  <c r="I414"/>
  <c r="J414" s="1"/>
  <c r="H414"/>
  <c r="K413"/>
  <c r="I413"/>
  <c r="J413" s="1"/>
  <c r="H413"/>
  <c r="K412"/>
  <c r="I412"/>
  <c r="J412" s="1"/>
  <c r="H412"/>
  <c r="K411"/>
  <c r="I411"/>
  <c r="J411" s="1"/>
  <c r="H411"/>
  <c r="K410"/>
  <c r="I410"/>
  <c r="J410" s="1"/>
  <c r="H410"/>
  <c r="K409"/>
  <c r="I409"/>
  <c r="J409" s="1"/>
  <c r="H409"/>
  <c r="K408"/>
  <c r="I408"/>
  <c r="J408" s="1"/>
  <c r="H408"/>
  <c r="K407"/>
  <c r="I407"/>
  <c r="J407" s="1"/>
  <c r="H407"/>
  <c r="K406"/>
  <c r="I406"/>
  <c r="J406" s="1"/>
  <c r="H406"/>
  <c r="K405"/>
  <c r="I405"/>
  <c r="J405" s="1"/>
  <c r="H405"/>
  <c r="K404"/>
  <c r="I404"/>
  <c r="J404" s="1"/>
  <c r="H404"/>
  <c r="K403"/>
  <c r="I403"/>
  <c r="J403" s="1"/>
  <c r="H403"/>
  <c r="K402"/>
  <c r="I402"/>
  <c r="J402" s="1"/>
  <c r="H402"/>
  <c r="K401"/>
  <c r="I401"/>
  <c r="J401" s="1"/>
  <c r="H401"/>
  <c r="K400"/>
  <c r="I400"/>
  <c r="J400" s="1"/>
  <c r="H400"/>
  <c r="K399"/>
  <c r="I399"/>
  <c r="J399" s="1"/>
  <c r="H399"/>
  <c r="K398"/>
  <c r="I398"/>
  <c r="J398" s="1"/>
  <c r="H398"/>
  <c r="K397"/>
  <c r="I397"/>
  <c r="J397" s="1"/>
  <c r="H397"/>
  <c r="K396"/>
  <c r="I396"/>
  <c r="J396" s="1"/>
  <c r="H396"/>
  <c r="K395"/>
  <c r="I395"/>
  <c r="J395" s="1"/>
  <c r="H395"/>
  <c r="K394"/>
  <c r="I394"/>
  <c r="J394" s="1"/>
  <c r="H394"/>
  <c r="K393"/>
  <c r="I393"/>
  <c r="J393" s="1"/>
  <c r="H393"/>
  <c r="K392"/>
  <c r="I392"/>
  <c r="J392" s="1"/>
  <c r="H392"/>
  <c r="K391"/>
  <c r="I391"/>
  <c r="J391" s="1"/>
  <c r="H391"/>
  <c r="K390"/>
  <c r="I390"/>
  <c r="J390" s="1"/>
  <c r="H390"/>
  <c r="K389"/>
  <c r="I389"/>
  <c r="J389" s="1"/>
  <c r="H389"/>
  <c r="K388"/>
  <c r="I388"/>
  <c r="J388" s="1"/>
  <c r="H388"/>
  <c r="K387"/>
  <c r="I387"/>
  <c r="J387" s="1"/>
  <c r="H387"/>
  <c r="K386"/>
  <c r="I386"/>
  <c r="J386" s="1"/>
  <c r="H386"/>
  <c r="K385"/>
  <c r="I385"/>
  <c r="J385" s="1"/>
  <c r="H385"/>
  <c r="K384"/>
  <c r="I384"/>
  <c r="J384" s="1"/>
  <c r="H384"/>
  <c r="K383"/>
  <c r="I383"/>
  <c r="J383" s="1"/>
  <c r="H383"/>
  <c r="K382"/>
  <c r="I382"/>
  <c r="J382" s="1"/>
  <c r="H382"/>
  <c r="K381"/>
  <c r="I381"/>
  <c r="J381" s="1"/>
  <c r="H381"/>
  <c r="K380"/>
  <c r="I380"/>
  <c r="J380" s="1"/>
  <c r="H380"/>
  <c r="K379"/>
  <c r="I379"/>
  <c r="J379" s="1"/>
  <c r="H379"/>
  <c r="K378"/>
  <c r="I378"/>
  <c r="J378" s="1"/>
  <c r="H378"/>
  <c r="K377"/>
  <c r="I377"/>
  <c r="J377" s="1"/>
  <c r="H377"/>
  <c r="K376"/>
  <c r="I376"/>
  <c r="J376" s="1"/>
  <c r="H376"/>
  <c r="K375"/>
  <c r="I375"/>
  <c r="J375" s="1"/>
  <c r="H375"/>
  <c r="K374"/>
  <c r="I374"/>
  <c r="J374" s="1"/>
  <c r="H374"/>
  <c r="K373"/>
  <c r="I373"/>
  <c r="J373" s="1"/>
  <c r="H373"/>
  <c r="K372"/>
  <c r="I372"/>
  <c r="J372" s="1"/>
  <c r="H372"/>
  <c r="K371"/>
  <c r="I371"/>
  <c r="J371" s="1"/>
  <c r="H371"/>
  <c r="K370"/>
  <c r="I370"/>
  <c r="J370" s="1"/>
  <c r="H370"/>
  <c r="K369"/>
  <c r="I369"/>
  <c r="J369" s="1"/>
  <c r="H369"/>
  <c r="K368"/>
  <c r="I368"/>
  <c r="J368" s="1"/>
  <c r="H368"/>
  <c r="K367"/>
  <c r="I367"/>
  <c r="J367" s="1"/>
  <c r="H367"/>
  <c r="K366"/>
  <c r="I366"/>
  <c r="J366" s="1"/>
  <c r="H366"/>
  <c r="K365"/>
  <c r="I365"/>
  <c r="J365" s="1"/>
  <c r="H365"/>
  <c r="K364"/>
  <c r="I364"/>
  <c r="J364" s="1"/>
  <c r="H364"/>
  <c r="K363"/>
  <c r="I363"/>
  <c r="J363" s="1"/>
  <c r="H363"/>
  <c r="K362"/>
  <c r="I362"/>
  <c r="J362" s="1"/>
  <c r="H362"/>
  <c r="K361"/>
  <c r="I361"/>
  <c r="J361" s="1"/>
  <c r="H361"/>
  <c r="K360"/>
  <c r="I360"/>
  <c r="J360" s="1"/>
  <c r="H360"/>
  <c r="K359"/>
  <c r="I359"/>
  <c r="J359" s="1"/>
  <c r="H359"/>
  <c r="K358"/>
  <c r="I358"/>
  <c r="J358" s="1"/>
  <c r="H358"/>
  <c r="K357"/>
  <c r="I357"/>
  <c r="J357" s="1"/>
  <c r="H357"/>
  <c r="K356"/>
  <c r="I356"/>
  <c r="J356" s="1"/>
  <c r="H356"/>
  <c r="K355"/>
  <c r="I355"/>
  <c r="J355" s="1"/>
  <c r="H355"/>
  <c r="K354"/>
  <c r="I354"/>
  <c r="J354" s="1"/>
  <c r="H354"/>
  <c r="K353"/>
  <c r="I353"/>
  <c r="J353" s="1"/>
  <c r="H353"/>
  <c r="K352"/>
  <c r="I352"/>
  <c r="J352" s="1"/>
  <c r="H352"/>
  <c r="K351"/>
  <c r="I351"/>
  <c r="J351" s="1"/>
  <c r="H351"/>
  <c r="K350"/>
  <c r="I350"/>
  <c r="J350" s="1"/>
  <c r="H350"/>
  <c r="K349"/>
  <c r="I349"/>
  <c r="J349" s="1"/>
  <c r="H349"/>
  <c r="K348"/>
  <c r="I348"/>
  <c r="J348" s="1"/>
  <c r="H348"/>
  <c r="K347"/>
  <c r="I347"/>
  <c r="J347" s="1"/>
  <c r="H347"/>
  <c r="K346"/>
  <c r="I346"/>
  <c r="J346" s="1"/>
  <c r="H346"/>
  <c r="K345"/>
  <c r="I345"/>
  <c r="J345" s="1"/>
  <c r="H345"/>
  <c r="K344"/>
  <c r="I344"/>
  <c r="J344" s="1"/>
  <c r="H344"/>
  <c r="K343"/>
  <c r="I343"/>
  <c r="J343" s="1"/>
  <c r="H343"/>
  <c r="K342"/>
  <c r="I342"/>
  <c r="J342" s="1"/>
  <c r="H342"/>
  <c r="K341"/>
  <c r="I341"/>
  <c r="J341" s="1"/>
  <c r="H341"/>
  <c r="K340"/>
  <c r="I340"/>
  <c r="J340" s="1"/>
  <c r="H340"/>
  <c r="K339"/>
  <c r="I339"/>
  <c r="J339" s="1"/>
  <c r="H339"/>
  <c r="K338"/>
  <c r="I338"/>
  <c r="J338" s="1"/>
  <c r="H338"/>
  <c r="K337"/>
  <c r="I337"/>
  <c r="J337" s="1"/>
  <c r="H337"/>
  <c r="K336"/>
  <c r="I336"/>
  <c r="J336" s="1"/>
  <c r="H336"/>
  <c r="K335"/>
  <c r="I335"/>
  <c r="J335" s="1"/>
  <c r="H335"/>
  <c r="K334"/>
  <c r="I334"/>
  <c r="J334" s="1"/>
  <c r="H334"/>
  <c r="K333"/>
  <c r="I333"/>
  <c r="J333" s="1"/>
  <c r="H333"/>
  <c r="K332"/>
  <c r="I332"/>
  <c r="J332" s="1"/>
  <c r="H332"/>
  <c r="K331"/>
  <c r="I331"/>
  <c r="J331" s="1"/>
  <c r="H331"/>
  <c r="K330"/>
  <c r="I330"/>
  <c r="J330" s="1"/>
  <c r="H330"/>
  <c r="K329"/>
  <c r="I329"/>
  <c r="J329" s="1"/>
  <c r="H329"/>
  <c r="K328"/>
  <c r="I328"/>
  <c r="J328" s="1"/>
  <c r="H328"/>
  <c r="K327"/>
  <c r="I327"/>
  <c r="J327" s="1"/>
  <c r="H327"/>
  <c r="K326"/>
  <c r="I326"/>
  <c r="J326" s="1"/>
  <c r="H326"/>
  <c r="K325"/>
  <c r="I325"/>
  <c r="J325" s="1"/>
  <c r="H325"/>
  <c r="K324"/>
  <c r="I324"/>
  <c r="J324" s="1"/>
  <c r="H324"/>
  <c r="K323"/>
  <c r="I323"/>
  <c r="J323" s="1"/>
  <c r="H323"/>
  <c r="K322"/>
  <c r="I322"/>
  <c r="J322" s="1"/>
  <c r="H322"/>
  <c r="K321"/>
  <c r="I321"/>
  <c r="J321" s="1"/>
  <c r="H321"/>
  <c r="K320"/>
  <c r="I320"/>
  <c r="J320" s="1"/>
  <c r="H320"/>
  <c r="K319"/>
  <c r="I319"/>
  <c r="J319" s="1"/>
  <c r="H319"/>
  <c r="K318"/>
  <c r="I318"/>
  <c r="J318" s="1"/>
  <c r="H318"/>
  <c r="K317"/>
  <c r="I317"/>
  <c r="J317" s="1"/>
  <c r="H317"/>
  <c r="K316"/>
  <c r="I316"/>
  <c r="J316" s="1"/>
  <c r="H316"/>
  <c r="K315"/>
  <c r="I315"/>
  <c r="J315" s="1"/>
  <c r="H315"/>
  <c r="K314"/>
  <c r="I314"/>
  <c r="J314" s="1"/>
  <c r="H314"/>
  <c r="K313"/>
  <c r="I313"/>
  <c r="J313" s="1"/>
  <c r="H313"/>
  <c r="K312"/>
  <c r="I312"/>
  <c r="J312" s="1"/>
  <c r="H312"/>
  <c r="K311"/>
  <c r="I311"/>
  <c r="J311" s="1"/>
  <c r="H311"/>
  <c r="K310"/>
  <c r="I310"/>
  <c r="J310" s="1"/>
  <c r="H310"/>
  <c r="K309"/>
  <c r="I309"/>
  <c r="J309" s="1"/>
  <c r="H309"/>
  <c r="K308"/>
  <c r="I308"/>
  <c r="J308" s="1"/>
  <c r="H308"/>
  <c r="K307"/>
  <c r="I307"/>
  <c r="J307" s="1"/>
  <c r="H307"/>
  <c r="K306"/>
  <c r="I306"/>
  <c r="J306" s="1"/>
  <c r="H306"/>
  <c r="K305"/>
  <c r="I305"/>
  <c r="J305" s="1"/>
  <c r="H305"/>
  <c r="I304"/>
  <c r="J304" s="1"/>
  <c r="H304"/>
  <c r="I303"/>
  <c r="J303" s="1"/>
  <c r="H303"/>
  <c r="I302"/>
  <c r="J302" s="1"/>
  <c r="H302"/>
  <c r="I301"/>
  <c r="J301" s="1"/>
  <c r="H301"/>
  <c r="I300"/>
  <c r="J300" s="1"/>
  <c r="H300"/>
  <c r="I299"/>
  <c r="J299" s="1"/>
  <c r="H299"/>
  <c r="I298"/>
  <c r="J298" s="1"/>
  <c r="H298"/>
  <c r="I297"/>
  <c r="J297" s="1"/>
  <c r="H297"/>
  <c r="I296"/>
  <c r="J296" s="1"/>
  <c r="H296"/>
  <c r="I295"/>
  <c r="J295" s="1"/>
  <c r="H295"/>
  <c r="I294"/>
  <c r="J294" s="1"/>
  <c r="H294"/>
  <c r="I293"/>
  <c r="J293" s="1"/>
  <c r="H293"/>
  <c r="I292"/>
  <c r="J292" s="1"/>
  <c r="H292"/>
  <c r="I291"/>
  <c r="J291" s="1"/>
  <c r="H291"/>
  <c r="I290"/>
  <c r="J290" s="1"/>
  <c r="H290"/>
  <c r="I289"/>
  <c r="J289" s="1"/>
  <c r="H289"/>
  <c r="I288"/>
  <c r="J288" s="1"/>
  <c r="H288"/>
  <c r="I287"/>
  <c r="J287" s="1"/>
  <c r="H287"/>
  <c r="I286"/>
  <c r="J286" s="1"/>
  <c r="H286"/>
  <c r="I285"/>
  <c r="J285" s="1"/>
  <c r="H285"/>
  <c r="I284"/>
  <c r="J284" s="1"/>
  <c r="H284"/>
  <c r="I283"/>
  <c r="J283" s="1"/>
  <c r="H283"/>
  <c r="I282"/>
  <c r="J282" s="1"/>
  <c r="H282"/>
  <c r="I281"/>
  <c r="J281" s="1"/>
  <c r="H281"/>
  <c r="I280"/>
  <c r="J280" s="1"/>
  <c r="H280"/>
  <c r="I279"/>
  <c r="J279" s="1"/>
  <c r="H279"/>
  <c r="I278"/>
  <c r="J278" s="1"/>
  <c r="H278"/>
  <c r="I277"/>
  <c r="J277" s="1"/>
  <c r="H277"/>
  <c r="I276"/>
  <c r="J276" s="1"/>
  <c r="H276"/>
  <c r="K275"/>
  <c r="I275"/>
  <c r="J275" s="1"/>
  <c r="H275"/>
  <c r="K274"/>
  <c r="I274"/>
  <c r="J274" s="1"/>
  <c r="H274"/>
  <c r="K273"/>
  <c r="I273"/>
  <c r="J273" s="1"/>
  <c r="H273"/>
  <c r="K272"/>
  <c r="I272"/>
  <c r="J272" s="1"/>
  <c r="H272"/>
  <c r="K271"/>
  <c r="I271"/>
  <c r="J271" s="1"/>
  <c r="H271"/>
  <c r="K270"/>
  <c r="I270"/>
  <c r="J270" s="1"/>
  <c r="H270"/>
  <c r="K269"/>
  <c r="I269"/>
  <c r="J269" s="1"/>
  <c r="H269"/>
  <c r="K268"/>
  <c r="I268"/>
  <c r="J268" s="1"/>
  <c r="H268"/>
  <c r="K267"/>
  <c r="I267"/>
  <c r="J267" s="1"/>
  <c r="H267"/>
  <c r="K266"/>
  <c r="I266"/>
  <c r="J266" s="1"/>
  <c r="H266"/>
  <c r="K265"/>
  <c r="I265"/>
  <c r="J265" s="1"/>
  <c r="H265"/>
  <c r="K264"/>
  <c r="I264"/>
  <c r="J264" s="1"/>
  <c r="H264"/>
  <c r="K263"/>
  <c r="I263"/>
  <c r="J263" s="1"/>
  <c r="H263"/>
  <c r="K262"/>
  <c r="I262"/>
  <c r="J262" s="1"/>
  <c r="H262"/>
  <c r="K261"/>
  <c r="I261"/>
  <c r="J261" s="1"/>
  <c r="H261"/>
  <c r="K260"/>
  <c r="I260"/>
  <c r="J260" s="1"/>
  <c r="H260"/>
  <c r="K259"/>
  <c r="I259"/>
  <c r="J259" s="1"/>
  <c r="H259"/>
  <c r="K258"/>
  <c r="I258"/>
  <c r="J258" s="1"/>
  <c r="H258"/>
  <c r="K257"/>
  <c r="I257"/>
  <c r="J257" s="1"/>
  <c r="H257"/>
  <c r="K256"/>
  <c r="I256"/>
  <c r="J256" s="1"/>
  <c r="H256"/>
  <c r="K255"/>
  <c r="I255"/>
  <c r="J255" s="1"/>
  <c r="H255"/>
  <c r="K254"/>
  <c r="I254"/>
  <c r="J254" s="1"/>
  <c r="H254"/>
  <c r="K253"/>
  <c r="I253"/>
  <c r="J253" s="1"/>
  <c r="H253"/>
  <c r="K252"/>
  <c r="I252"/>
  <c r="J252" s="1"/>
  <c r="H252"/>
  <c r="K251"/>
  <c r="I251"/>
  <c r="J251" s="1"/>
  <c r="H251"/>
  <c r="K250"/>
  <c r="I250"/>
  <c r="J250" s="1"/>
  <c r="H250"/>
  <c r="K249"/>
  <c r="I249"/>
  <c r="J249" s="1"/>
  <c r="H249"/>
  <c r="K248"/>
  <c r="I248"/>
  <c r="J248" s="1"/>
  <c r="H248"/>
  <c r="K247"/>
  <c r="I247"/>
  <c r="J247" s="1"/>
  <c r="H247"/>
  <c r="K246"/>
  <c r="I246"/>
  <c r="J246" s="1"/>
  <c r="H246"/>
  <c r="K245"/>
  <c r="I245"/>
  <c r="J245" s="1"/>
  <c r="H245"/>
  <c r="K244"/>
  <c r="I244"/>
  <c r="J244" s="1"/>
  <c r="H244"/>
  <c r="K243"/>
  <c r="I243"/>
  <c r="J243" s="1"/>
  <c r="H243"/>
  <c r="K242"/>
  <c r="I242"/>
  <c r="J242" s="1"/>
  <c r="H242"/>
  <c r="K241"/>
  <c r="I241"/>
  <c r="J241" s="1"/>
  <c r="H241"/>
  <c r="K240"/>
  <c r="I240"/>
  <c r="J240" s="1"/>
  <c r="H240"/>
  <c r="K239"/>
  <c r="I239"/>
  <c r="J239" s="1"/>
  <c r="H239"/>
  <c r="K238"/>
  <c r="I238"/>
  <c r="J238" s="1"/>
  <c r="H238"/>
  <c r="K237"/>
  <c r="I237"/>
  <c r="J237" s="1"/>
  <c r="H237"/>
  <c r="K236"/>
  <c r="I236"/>
  <c r="J236" s="1"/>
  <c r="H236"/>
  <c r="K235"/>
  <c r="I235"/>
  <c r="J235" s="1"/>
  <c r="H235"/>
  <c r="K234"/>
  <c r="I234"/>
  <c r="J234" s="1"/>
  <c r="H234"/>
  <c r="K233"/>
  <c r="I233"/>
  <c r="J233" s="1"/>
  <c r="H233"/>
  <c r="K232"/>
  <c r="I232"/>
  <c r="J232" s="1"/>
  <c r="H232"/>
  <c r="K231"/>
  <c r="I231"/>
  <c r="J231" s="1"/>
  <c r="H231"/>
  <c r="K230"/>
  <c r="I230"/>
  <c r="J230" s="1"/>
  <c r="H230"/>
  <c r="K229"/>
  <c r="I229"/>
  <c r="J229" s="1"/>
  <c r="H229"/>
  <c r="K228"/>
  <c r="I228"/>
  <c r="J228" s="1"/>
  <c r="H228"/>
  <c r="K227"/>
  <c r="I227"/>
  <c r="J227" s="1"/>
  <c r="H227"/>
  <c r="K226"/>
  <c r="I226"/>
  <c r="J226" s="1"/>
  <c r="H226"/>
  <c r="K225"/>
  <c r="I225"/>
  <c r="J225" s="1"/>
  <c r="H225"/>
  <c r="K224"/>
  <c r="I224"/>
  <c r="J224" s="1"/>
  <c r="H224"/>
  <c r="K223"/>
  <c r="I223"/>
  <c r="J223" s="1"/>
  <c r="H223"/>
  <c r="K222"/>
  <c r="I222"/>
  <c r="J222" s="1"/>
  <c r="H222"/>
  <c r="K221"/>
  <c r="I221"/>
  <c r="J221" s="1"/>
  <c r="H221"/>
  <c r="K220"/>
  <c r="I220"/>
  <c r="J220" s="1"/>
  <c r="H220"/>
  <c r="K219"/>
  <c r="I219"/>
  <c r="J219" s="1"/>
  <c r="H219"/>
  <c r="K218"/>
  <c r="I218"/>
  <c r="J218" s="1"/>
  <c r="H218"/>
  <c r="K217"/>
  <c r="I217"/>
  <c r="J217" s="1"/>
  <c r="H217"/>
  <c r="K216"/>
  <c r="I216"/>
  <c r="J216" s="1"/>
  <c r="H216"/>
  <c r="K215"/>
  <c r="I215"/>
  <c r="J215" s="1"/>
  <c r="H215"/>
  <c r="K214"/>
  <c r="I214"/>
  <c r="J214" s="1"/>
  <c r="H214"/>
  <c r="K213"/>
  <c r="I213"/>
  <c r="J213" s="1"/>
  <c r="H213"/>
  <c r="K212"/>
  <c r="I212"/>
  <c r="J212" s="1"/>
  <c r="H212"/>
  <c r="K211"/>
  <c r="I211"/>
  <c r="J211" s="1"/>
  <c r="H211"/>
  <c r="K210"/>
  <c r="I210"/>
  <c r="J210" s="1"/>
  <c r="H210"/>
  <c r="K209"/>
  <c r="I209"/>
  <c r="J209" s="1"/>
  <c r="H209"/>
  <c r="K208"/>
  <c r="I208"/>
  <c r="J208" s="1"/>
  <c r="H208"/>
  <c r="K207"/>
  <c r="I207"/>
  <c r="J207" s="1"/>
  <c r="H207"/>
  <c r="K206"/>
  <c r="I206"/>
  <c r="J206" s="1"/>
  <c r="H206"/>
  <c r="K205"/>
  <c r="I205"/>
  <c r="J205" s="1"/>
  <c r="H205"/>
  <c r="K204"/>
  <c r="I204"/>
  <c r="J204" s="1"/>
  <c r="H204"/>
  <c r="K203"/>
  <c r="I203"/>
  <c r="J203" s="1"/>
  <c r="H203"/>
  <c r="K202"/>
  <c r="I202"/>
  <c r="J202" s="1"/>
  <c r="H202"/>
  <c r="K201"/>
  <c r="I201"/>
  <c r="J201" s="1"/>
  <c r="H201"/>
  <c r="K200"/>
  <c r="I200"/>
  <c r="J200" s="1"/>
  <c r="H200"/>
  <c r="K199"/>
  <c r="I199"/>
  <c r="J199" s="1"/>
  <c r="H199"/>
  <c r="K198"/>
  <c r="I198"/>
  <c r="J198" s="1"/>
  <c r="H198"/>
  <c r="K197"/>
  <c r="I197"/>
  <c r="J197" s="1"/>
  <c r="H197"/>
  <c r="K196"/>
  <c r="I196"/>
  <c r="J196" s="1"/>
  <c r="H196"/>
  <c r="K195"/>
  <c r="I195"/>
  <c r="J195" s="1"/>
  <c r="H195"/>
  <c r="K194"/>
  <c r="I194"/>
  <c r="J194" s="1"/>
  <c r="H194"/>
  <c r="K193"/>
  <c r="I193"/>
  <c r="J193" s="1"/>
  <c r="H193"/>
  <c r="K192"/>
  <c r="I192"/>
  <c r="J192" s="1"/>
  <c r="H192"/>
  <c r="K191"/>
  <c r="I191"/>
  <c r="J191" s="1"/>
  <c r="H191"/>
  <c r="K190"/>
  <c r="I190"/>
  <c r="J190" s="1"/>
  <c r="H190"/>
  <c r="K189"/>
  <c r="I189"/>
  <c r="J189" s="1"/>
  <c r="H189"/>
  <c r="K188"/>
  <c r="I188"/>
  <c r="J188" s="1"/>
  <c r="H188"/>
  <c r="K187"/>
  <c r="I187"/>
  <c r="J187" s="1"/>
  <c r="H187"/>
  <c r="K186"/>
  <c r="I186"/>
  <c r="J186" s="1"/>
  <c r="H186"/>
  <c r="K185"/>
  <c r="I185"/>
  <c r="J185" s="1"/>
  <c r="H185"/>
  <c r="K184"/>
  <c r="I184"/>
  <c r="J184" s="1"/>
  <c r="H184"/>
  <c r="K183"/>
  <c r="I183"/>
  <c r="J183" s="1"/>
  <c r="H183"/>
  <c r="K182"/>
  <c r="I182"/>
  <c r="J182" s="1"/>
  <c r="H182"/>
  <c r="K181"/>
  <c r="I181"/>
  <c r="J181" s="1"/>
  <c r="H181"/>
  <c r="K180"/>
  <c r="I180"/>
  <c r="J180" s="1"/>
  <c r="H180"/>
  <c r="K179"/>
  <c r="I179"/>
  <c r="J179" s="1"/>
  <c r="H179"/>
  <c r="K178"/>
  <c r="I178"/>
  <c r="J178" s="1"/>
  <c r="H178"/>
  <c r="K177"/>
  <c r="I177"/>
  <c r="J177" s="1"/>
  <c r="H177"/>
  <c r="K176"/>
  <c r="I176"/>
  <c r="J176" s="1"/>
  <c r="H176"/>
  <c r="K175"/>
  <c r="I175"/>
  <c r="J175" s="1"/>
  <c r="H175"/>
  <c r="K174"/>
  <c r="I174"/>
  <c r="J174" s="1"/>
  <c r="H174"/>
  <c r="K173"/>
  <c r="I173"/>
  <c r="J173" s="1"/>
  <c r="H173"/>
  <c r="K172"/>
  <c r="I172"/>
  <c r="J172" s="1"/>
  <c r="H172"/>
  <c r="K171"/>
  <c r="I171"/>
  <c r="J171" s="1"/>
  <c r="H171"/>
  <c r="K170"/>
  <c r="I170"/>
  <c r="J170" s="1"/>
  <c r="H170"/>
  <c r="K169"/>
  <c r="I169"/>
  <c r="J169" s="1"/>
  <c r="H169"/>
  <c r="K168"/>
  <c r="I168"/>
  <c r="J168" s="1"/>
  <c r="H168"/>
  <c r="K167"/>
  <c r="I167"/>
  <c r="J167" s="1"/>
  <c r="H167"/>
  <c r="K166"/>
  <c r="I166"/>
  <c r="J166" s="1"/>
  <c r="H166"/>
  <c r="K165"/>
  <c r="I165"/>
  <c r="J165" s="1"/>
  <c r="H165"/>
  <c r="K164"/>
  <c r="I164"/>
  <c r="J164" s="1"/>
  <c r="H164"/>
  <c r="K163"/>
  <c r="I163"/>
  <c r="J163" s="1"/>
  <c r="H163"/>
  <c r="K162"/>
  <c r="I162"/>
  <c r="J162" s="1"/>
  <c r="H162"/>
  <c r="K161"/>
  <c r="I161"/>
  <c r="J161" s="1"/>
  <c r="H161"/>
  <c r="K160"/>
  <c r="I160"/>
  <c r="J160" s="1"/>
  <c r="H160"/>
  <c r="K159"/>
  <c r="I159"/>
  <c r="J159" s="1"/>
  <c r="H159"/>
  <c r="K158"/>
  <c r="I158"/>
  <c r="J158" s="1"/>
  <c r="H158"/>
  <c r="K157"/>
  <c r="I157"/>
  <c r="J157" s="1"/>
  <c r="H157"/>
  <c r="K156"/>
  <c r="I156"/>
  <c r="J156" s="1"/>
  <c r="H156"/>
  <c r="K155"/>
  <c r="I155"/>
  <c r="J155" s="1"/>
  <c r="H155"/>
  <c r="K154"/>
  <c r="I154"/>
  <c r="J154" s="1"/>
  <c r="H154"/>
  <c r="K153"/>
  <c r="I153"/>
  <c r="J153" s="1"/>
  <c r="H153"/>
  <c r="K152"/>
  <c r="I152"/>
  <c r="J152" s="1"/>
  <c r="H152"/>
  <c r="K151"/>
  <c r="I151"/>
  <c r="J151" s="1"/>
  <c r="H151"/>
  <c r="K150"/>
  <c r="I150"/>
  <c r="J150" s="1"/>
  <c r="H150"/>
  <c r="K149"/>
  <c r="I149"/>
  <c r="J149" s="1"/>
  <c r="H149"/>
  <c r="K148"/>
  <c r="I148"/>
  <c r="J148" s="1"/>
  <c r="H148"/>
  <c r="K147"/>
  <c r="I147"/>
  <c r="J147" s="1"/>
  <c r="H147"/>
  <c r="K146"/>
  <c r="I146"/>
  <c r="J146" s="1"/>
  <c r="H146"/>
  <c r="K145"/>
  <c r="I145"/>
  <c r="J145" s="1"/>
  <c r="H145"/>
  <c r="K144"/>
  <c r="I144"/>
  <c r="J144" s="1"/>
  <c r="H144"/>
  <c r="K143"/>
  <c r="I143"/>
  <c r="J143" s="1"/>
  <c r="H143"/>
  <c r="K142"/>
  <c r="I142"/>
  <c r="J142" s="1"/>
  <c r="H142"/>
  <c r="K141"/>
  <c r="I141"/>
  <c r="J141" s="1"/>
  <c r="H141"/>
  <c r="K140"/>
  <c r="I140"/>
  <c r="J140" s="1"/>
  <c r="H140"/>
  <c r="K139"/>
  <c r="I139"/>
  <c r="J139" s="1"/>
  <c r="H139"/>
  <c r="K138"/>
  <c r="I138"/>
  <c r="J138" s="1"/>
  <c r="H138"/>
  <c r="K137"/>
  <c r="I137"/>
  <c r="J137" s="1"/>
  <c r="H137"/>
  <c r="K136"/>
  <c r="I136"/>
  <c r="J136" s="1"/>
  <c r="H136"/>
  <c r="K135"/>
  <c r="I135"/>
  <c r="J135" s="1"/>
  <c r="H135"/>
  <c r="K134"/>
  <c r="I134"/>
  <c r="J134" s="1"/>
  <c r="H134"/>
  <c r="K133"/>
  <c r="I133"/>
  <c r="J133" s="1"/>
  <c r="H133"/>
  <c r="K132"/>
  <c r="I132"/>
  <c r="J132" s="1"/>
  <c r="H132"/>
  <c r="K131"/>
  <c r="I131"/>
  <c r="J131" s="1"/>
  <c r="H131"/>
  <c r="K130"/>
  <c r="I130"/>
  <c r="J130" s="1"/>
  <c r="H130"/>
  <c r="K129"/>
  <c r="I129"/>
  <c r="J129" s="1"/>
  <c r="H129"/>
  <c r="K128"/>
  <c r="I128"/>
  <c r="J128" s="1"/>
  <c r="H128"/>
  <c r="K127"/>
  <c r="I127"/>
  <c r="J127" s="1"/>
  <c r="H127"/>
  <c r="K126"/>
  <c r="I126"/>
  <c r="J126" s="1"/>
  <c r="H126"/>
  <c r="K125"/>
  <c r="I125"/>
  <c r="J125" s="1"/>
  <c r="H125"/>
  <c r="K124"/>
  <c r="I124"/>
  <c r="J124" s="1"/>
  <c r="H124"/>
  <c r="K123"/>
  <c r="I123"/>
  <c r="J123" s="1"/>
  <c r="H123"/>
  <c r="K122"/>
  <c r="I122"/>
  <c r="J122" s="1"/>
  <c r="H122"/>
  <c r="K121"/>
  <c r="I121"/>
  <c r="J121" s="1"/>
  <c r="H121"/>
  <c r="K120"/>
  <c r="I120"/>
  <c r="J120" s="1"/>
  <c r="H120"/>
  <c r="K119"/>
  <c r="I119"/>
  <c r="J119" s="1"/>
  <c r="H119"/>
  <c r="K118"/>
  <c r="I118"/>
  <c r="J118" s="1"/>
  <c r="H118"/>
  <c r="K117"/>
  <c r="I117"/>
  <c r="J117" s="1"/>
  <c r="H117"/>
  <c r="K116"/>
  <c r="I116"/>
  <c r="J116" s="1"/>
  <c r="H116"/>
  <c r="K115"/>
  <c r="I115"/>
  <c r="J115" s="1"/>
  <c r="H115"/>
  <c r="K114"/>
  <c r="I114"/>
  <c r="J114" s="1"/>
  <c r="H114"/>
  <c r="K113"/>
  <c r="I113"/>
  <c r="J113" s="1"/>
  <c r="H113"/>
  <c r="K112"/>
  <c r="I112"/>
  <c r="J112" s="1"/>
  <c r="H112"/>
  <c r="K111"/>
  <c r="I111"/>
  <c r="J111" s="1"/>
  <c r="H111"/>
  <c r="K110"/>
  <c r="I110"/>
  <c r="J110" s="1"/>
  <c r="H110"/>
  <c r="K109"/>
  <c r="I109"/>
  <c r="J109" s="1"/>
  <c r="H109"/>
  <c r="K108"/>
  <c r="I108"/>
  <c r="J108" s="1"/>
  <c r="H108"/>
  <c r="K107"/>
  <c r="I107"/>
  <c r="J107" s="1"/>
  <c r="H107"/>
  <c r="K106"/>
  <c r="I106"/>
  <c r="J106" s="1"/>
  <c r="H106"/>
  <c r="K105"/>
  <c r="I105"/>
  <c r="J105" s="1"/>
  <c r="H105"/>
  <c r="K104"/>
  <c r="I104"/>
  <c r="J104" s="1"/>
  <c r="H104"/>
  <c r="K103"/>
  <c r="I103"/>
  <c r="J103" s="1"/>
  <c r="H103"/>
  <c r="K102"/>
  <c r="I102"/>
  <c r="J102" s="1"/>
  <c r="H102"/>
  <c r="K101"/>
  <c r="I101"/>
  <c r="J101" s="1"/>
  <c r="H101"/>
  <c r="K100"/>
  <c r="I100"/>
  <c r="J100" s="1"/>
  <c r="H100"/>
  <c r="K99"/>
  <c r="I99"/>
  <c r="J99" s="1"/>
  <c r="H99"/>
  <c r="K98"/>
  <c r="I98"/>
  <c r="J98" s="1"/>
  <c r="H98"/>
  <c r="K97"/>
  <c r="I97"/>
  <c r="J97" s="1"/>
  <c r="H97"/>
  <c r="K96"/>
  <c r="I96"/>
  <c r="J96" s="1"/>
  <c r="H96"/>
  <c r="K95"/>
  <c r="I95"/>
  <c r="J95" s="1"/>
  <c r="H95"/>
  <c r="K94"/>
  <c r="I94"/>
  <c r="J94" s="1"/>
  <c r="H94"/>
  <c r="K93"/>
  <c r="I93"/>
  <c r="J93" s="1"/>
  <c r="H93"/>
  <c r="K92"/>
  <c r="I92"/>
  <c r="J92" s="1"/>
  <c r="H92"/>
  <c r="K91"/>
  <c r="I91"/>
  <c r="J91" s="1"/>
  <c r="H91"/>
  <c r="K90"/>
  <c r="I90"/>
  <c r="J90" s="1"/>
  <c r="H90"/>
  <c r="K89"/>
  <c r="I89"/>
  <c r="J89" s="1"/>
  <c r="H89"/>
  <c r="K88"/>
  <c r="I88"/>
  <c r="J88" s="1"/>
  <c r="H88"/>
  <c r="K87"/>
  <c r="I87"/>
  <c r="J87" s="1"/>
  <c r="H87"/>
  <c r="K86"/>
  <c r="I86"/>
  <c r="J86" s="1"/>
  <c r="H86"/>
  <c r="K85"/>
  <c r="I85"/>
  <c r="J85" s="1"/>
  <c r="H85"/>
  <c r="K84"/>
  <c r="I84"/>
  <c r="J84" s="1"/>
  <c r="H84"/>
  <c r="K83"/>
  <c r="I83"/>
  <c r="J83" s="1"/>
  <c r="H83"/>
  <c r="K82"/>
  <c r="I82"/>
  <c r="J82" s="1"/>
  <c r="H82"/>
  <c r="K81"/>
  <c r="I81"/>
  <c r="J81" s="1"/>
  <c r="H81"/>
  <c r="K80"/>
  <c r="I80"/>
  <c r="J80" s="1"/>
  <c r="H80"/>
  <c r="K79"/>
  <c r="I79"/>
  <c r="J79" s="1"/>
  <c r="H79"/>
  <c r="K78"/>
  <c r="I78"/>
  <c r="J78" s="1"/>
  <c r="H78"/>
  <c r="K77"/>
  <c r="I77"/>
  <c r="J77" s="1"/>
  <c r="H77"/>
  <c r="K76"/>
  <c r="I76"/>
  <c r="J76" s="1"/>
  <c r="H76"/>
  <c r="K75"/>
  <c r="I75"/>
  <c r="J75" s="1"/>
  <c r="H75"/>
  <c r="K74"/>
  <c r="I74"/>
  <c r="J74" s="1"/>
  <c r="H74"/>
  <c r="K73"/>
  <c r="I73"/>
  <c r="J73" s="1"/>
  <c r="H73"/>
  <c r="K72"/>
  <c r="I72"/>
  <c r="J72" s="1"/>
  <c r="H72"/>
  <c r="K71"/>
  <c r="I71"/>
  <c r="J71" s="1"/>
  <c r="H71"/>
  <c r="K70"/>
  <c r="I70"/>
  <c r="J70" s="1"/>
  <c r="H70"/>
  <c r="K69"/>
  <c r="I69"/>
  <c r="J69" s="1"/>
  <c r="H69"/>
  <c r="K68"/>
  <c r="I68"/>
  <c r="J68" s="1"/>
  <c r="H68"/>
  <c r="K67"/>
  <c r="I67"/>
  <c r="J67" s="1"/>
  <c r="H67"/>
  <c r="K66"/>
  <c r="I66"/>
  <c r="J66" s="1"/>
  <c r="H66"/>
  <c r="K65"/>
  <c r="I65"/>
  <c r="J65" s="1"/>
  <c r="H65"/>
  <c r="K64"/>
  <c r="I64"/>
  <c r="J64" s="1"/>
  <c r="H64"/>
  <c r="K63"/>
  <c r="I63"/>
  <c r="J63" s="1"/>
  <c r="H63"/>
  <c r="K62"/>
  <c r="I62"/>
  <c r="J62" s="1"/>
  <c r="H62"/>
  <c r="K61"/>
  <c r="I61"/>
  <c r="J61" s="1"/>
  <c r="H61"/>
  <c r="K60"/>
  <c r="I60"/>
  <c r="J60" s="1"/>
  <c r="H60"/>
  <c r="K59"/>
  <c r="I59"/>
  <c r="J59" s="1"/>
  <c r="H59"/>
  <c r="K58"/>
  <c r="I58"/>
  <c r="J58" s="1"/>
  <c r="H58"/>
  <c r="K57"/>
  <c r="I57"/>
  <c r="J57" s="1"/>
  <c r="H57"/>
  <c r="K56"/>
  <c r="I56"/>
  <c r="J56" s="1"/>
  <c r="H56"/>
  <c r="K55"/>
  <c r="I55"/>
  <c r="J55" s="1"/>
  <c r="H55"/>
  <c r="K54"/>
  <c r="I54"/>
  <c r="J54" s="1"/>
  <c r="H54"/>
  <c r="K53"/>
  <c r="I53"/>
  <c r="J53" s="1"/>
  <c r="H53"/>
  <c r="K52"/>
  <c r="I52"/>
  <c r="J52" s="1"/>
  <c r="H52"/>
  <c r="K51"/>
  <c r="I51"/>
  <c r="J51" s="1"/>
  <c r="H51"/>
  <c r="K50"/>
  <c r="I50"/>
  <c r="J50" s="1"/>
  <c r="H50"/>
  <c r="K49"/>
  <c r="I49"/>
  <c r="J49" s="1"/>
  <c r="H49"/>
  <c r="K48"/>
  <c r="I48"/>
  <c r="J48" s="1"/>
  <c r="H48"/>
  <c r="K47"/>
  <c r="I47"/>
  <c r="J47" s="1"/>
  <c r="H47"/>
  <c r="K46"/>
  <c r="I46"/>
  <c r="J46" s="1"/>
  <c r="H46"/>
  <c r="K45"/>
  <c r="I45"/>
  <c r="J45" s="1"/>
  <c r="H45"/>
  <c r="K44"/>
  <c r="I44"/>
  <c r="J44" s="1"/>
  <c r="H44"/>
  <c r="K43"/>
  <c r="I43"/>
  <c r="J43" s="1"/>
  <c r="H43"/>
  <c r="K42"/>
  <c r="I42"/>
  <c r="J42" s="1"/>
  <c r="H42"/>
  <c r="K41"/>
  <c r="I41"/>
  <c r="J41" s="1"/>
  <c r="H41"/>
  <c r="K40"/>
  <c r="I40"/>
  <c r="J40" s="1"/>
  <c r="H40"/>
  <c r="K39"/>
  <c r="I39"/>
  <c r="J39" s="1"/>
  <c r="H39"/>
  <c r="K38"/>
  <c r="I38"/>
  <c r="J38" s="1"/>
  <c r="H38"/>
  <c r="K37"/>
  <c r="I37"/>
  <c r="J37" s="1"/>
  <c r="H37"/>
  <c r="K36"/>
  <c r="I36"/>
  <c r="J36" s="1"/>
  <c r="H36"/>
  <c r="K35"/>
  <c r="I35"/>
  <c r="J35" s="1"/>
  <c r="H35"/>
  <c r="K34"/>
  <c r="I34"/>
  <c r="J34" s="1"/>
  <c r="H34"/>
  <c r="K33"/>
  <c r="I33"/>
  <c r="J33" s="1"/>
  <c r="H33"/>
  <c r="K32"/>
  <c r="I32"/>
  <c r="J32" s="1"/>
  <c r="H32"/>
  <c r="K31"/>
  <c r="I31"/>
  <c r="J31" s="1"/>
  <c r="H31"/>
  <c r="K30"/>
  <c r="I30"/>
  <c r="J30" s="1"/>
  <c r="H30"/>
  <c r="K29"/>
  <c r="I29"/>
  <c r="J29" s="1"/>
  <c r="H29"/>
  <c r="K28"/>
  <c r="I28"/>
  <c r="J28" s="1"/>
  <c r="H28"/>
  <c r="K27"/>
  <c r="I27"/>
  <c r="J27" s="1"/>
  <c r="H27"/>
  <c r="K26"/>
  <c r="I26"/>
  <c r="J26" s="1"/>
  <c r="H26"/>
  <c r="K25"/>
  <c r="I25"/>
  <c r="J25" s="1"/>
  <c r="H25"/>
  <c r="K24"/>
  <c r="I24"/>
  <c r="J24" s="1"/>
  <c r="H24"/>
  <c r="K23"/>
  <c r="I23"/>
  <c r="J23" s="1"/>
  <c r="H23"/>
  <c r="K22"/>
  <c r="I22"/>
  <c r="J22" s="1"/>
  <c r="H22"/>
  <c r="K21"/>
  <c r="I21"/>
  <c r="J21" s="1"/>
  <c r="H21"/>
  <c r="K20"/>
  <c r="I20"/>
  <c r="J20" s="1"/>
  <c r="H20"/>
  <c r="K19"/>
  <c r="I19"/>
  <c r="J19" s="1"/>
  <c r="H19"/>
  <c r="K18"/>
  <c r="I18"/>
  <c r="J18" s="1"/>
  <c r="H18"/>
  <c r="K17"/>
  <c r="I17"/>
  <c r="J17" s="1"/>
  <c r="H17"/>
  <c r="K16"/>
  <c r="I16"/>
  <c r="J16" s="1"/>
  <c r="H16"/>
  <c r="K15"/>
  <c r="I15"/>
  <c r="J15" s="1"/>
  <c r="H15"/>
  <c r="K14"/>
  <c r="I14"/>
  <c r="J14" s="1"/>
  <c r="H14"/>
  <c r="K13"/>
  <c r="I13"/>
  <c r="J13" s="1"/>
  <c r="H13"/>
  <c r="K12"/>
  <c r="I12"/>
  <c r="J12" s="1"/>
  <c r="H12"/>
  <c r="K11"/>
  <c r="I11"/>
  <c r="J11" s="1"/>
  <c r="H11"/>
  <c r="K10"/>
  <c r="I10"/>
  <c r="J10" s="1"/>
  <c r="H10"/>
  <c r="K9"/>
  <c r="I9"/>
  <c r="J9" s="1"/>
  <c r="H9"/>
  <c r="K8"/>
  <c r="I8"/>
  <c r="J8" s="1"/>
  <c r="H8"/>
  <c r="K7"/>
  <c r="I7"/>
  <c r="J7" s="1"/>
  <c r="H7"/>
  <c r="K6"/>
  <c r="I6"/>
  <c r="J6" s="1"/>
  <c r="H6"/>
  <c r="K5"/>
  <c r="I5"/>
  <c r="J5" s="1"/>
  <c r="H5"/>
  <c r="K4"/>
  <c r="I4"/>
  <c r="J4" s="1"/>
  <c r="H4"/>
</calcChain>
</file>

<file path=xl/comments1.xml><?xml version="1.0" encoding="utf-8"?>
<comments xmlns="http://schemas.openxmlformats.org/spreadsheetml/2006/main">
  <authors>
    <author>Author</author>
  </authors>
  <commentList>
    <comment ref="D5879" authorId="0">
      <text>
        <r>
          <rPr>
            <b/>
            <sz val="8"/>
            <color indexed="81"/>
            <rFont val="Tahoma"/>
            <family val="2"/>
          </rPr>
          <t>Author:</t>
        </r>
        <r>
          <rPr>
            <sz val="8"/>
            <color indexed="81"/>
            <rFont val="Tahoma"/>
            <family val="2"/>
          </rPr>
          <t xml:space="preserve">
කොළඹ දිස්ත්‍රික්කයේ කුඩා වැව් ප්‍රතිසංස්කරණය</t>
        </r>
      </text>
    </comment>
    <comment ref="D5905" authorId="0">
      <text>
        <r>
          <rPr>
            <b/>
            <sz val="8"/>
            <color indexed="81"/>
            <rFont val="Tahoma"/>
            <family val="2"/>
          </rPr>
          <t>Author:</t>
        </r>
        <r>
          <rPr>
            <sz val="8"/>
            <color indexed="81"/>
            <rFont val="Tahoma"/>
            <family val="2"/>
          </rPr>
          <t xml:space="preserve">
කැස්බෑව වැව
</t>
        </r>
      </text>
    </comment>
    <comment ref="D6044" authorId="0">
      <text>
        <r>
          <rPr>
            <b/>
            <sz val="8"/>
            <color indexed="81"/>
            <rFont val="Tahoma"/>
            <family val="2"/>
          </rPr>
          <t>Author:</t>
        </r>
        <r>
          <rPr>
            <sz val="8"/>
            <color indexed="81"/>
            <rFont val="Tahoma"/>
            <family val="2"/>
          </rPr>
          <t xml:space="preserve">
සංශෝධනය කර 1500000ක් කැස්බෑව වැවට ගන්න</t>
        </r>
      </text>
    </comment>
  </commentList>
</comments>
</file>

<file path=xl/sharedStrings.xml><?xml version="1.0" encoding="utf-8"?>
<sst xmlns="http://schemas.openxmlformats.org/spreadsheetml/2006/main" count="27534" uniqueCount="10906">
  <si>
    <t>තත්වය</t>
  </si>
  <si>
    <t>ව්‍යාපෘති අංකය</t>
  </si>
  <si>
    <t>ව්‍යාපෘති නාමය</t>
  </si>
  <si>
    <t>2013 ට අනුමත මුදල රු.</t>
  </si>
  <si>
    <t>ව්‍යාපෘති බලධාරියා</t>
  </si>
  <si>
    <t>ක්‍රියාත්මක බලධාරියා</t>
  </si>
  <si>
    <t>අනු/සං/අව දිනය</t>
  </si>
  <si>
    <t>සංරචකය</t>
  </si>
  <si>
    <t>ප්‍රා.ලේ. කොට්ඨාශය</t>
  </si>
  <si>
    <t>දිස්ත්‍රික්කය</t>
  </si>
  <si>
    <t>වැ.වි. අංකය</t>
  </si>
  <si>
    <t>EA</t>
  </si>
  <si>
    <t>A36161101001</t>
  </si>
  <si>
    <t>Maditiyawala P.V. – Repairing of 60x20 building.</t>
  </si>
  <si>
    <t>DCS(Engineering)</t>
  </si>
  <si>
    <t>Divisional Eng.</t>
  </si>
  <si>
    <t xml:space="preserve"> 2013.06.06/Revised Approved Name-2013.09.09</t>
  </si>
  <si>
    <t>A36161101002</t>
  </si>
  <si>
    <t>Hunumulla M.V.- Repairs of roof of Music class room</t>
  </si>
  <si>
    <t>Approved/Revised Approved Amount - 2013.06.06</t>
  </si>
  <si>
    <t>XE</t>
  </si>
  <si>
    <t>A36161101003</t>
  </si>
  <si>
    <t>Batepola K.V.-Roof repair of 100x20  building</t>
  </si>
  <si>
    <t>2013.06.06</t>
  </si>
  <si>
    <t>A36161101004</t>
  </si>
  <si>
    <t>Horampalle P.V. – Laying Interlocks of the internal road from the gate</t>
  </si>
  <si>
    <t>2013.04.22</t>
  </si>
  <si>
    <t>EN</t>
  </si>
  <si>
    <t>F36161201005</t>
  </si>
  <si>
    <t>Nawana M.V.- Supply  of Children Desks 30 &amp; 30 Children chairs</t>
  </si>
  <si>
    <t>PDE</t>
  </si>
  <si>
    <t>ZDE</t>
  </si>
  <si>
    <t>2013.03.20</t>
  </si>
  <si>
    <t>F36161201006</t>
  </si>
  <si>
    <t>Horagasmulla P.V.-Supply of 10 furniture (Primary student)</t>
  </si>
  <si>
    <t>F36161201007</t>
  </si>
  <si>
    <t>kodeniyawa M.V.-Supply  of Photocopy  Machine</t>
  </si>
  <si>
    <t>2013.03.20/Revised Approved Amount - 2013.12.26</t>
  </si>
  <si>
    <t>F36161201008</t>
  </si>
  <si>
    <t>Banduragoda M.V.-Supply  of Photocopy  Machine</t>
  </si>
  <si>
    <t>A36161401020</t>
  </si>
  <si>
    <t>Sri Gnanodaya M.M.V. – Construction of Disable Toilet</t>
  </si>
  <si>
    <t>DCS (Eng)</t>
  </si>
  <si>
    <t>Divisional Eng. (Minuwangoda)</t>
  </si>
  <si>
    <t>2013.07.19/Revised Approved Name &amp; Amount - 2013.08.26</t>
  </si>
  <si>
    <t>A36161102001</t>
  </si>
  <si>
    <t>Udammita Dr.Kulasinghe - Construction of new building 2nd stage</t>
  </si>
  <si>
    <t>A36161102002</t>
  </si>
  <si>
    <t>Heenatiyana Dhammaloka M.V. - Balance work of the Building 2nd stage</t>
  </si>
  <si>
    <t>2013.03.20/Revised Approved Name - 2013.11.21</t>
  </si>
  <si>
    <t>A36161102005</t>
  </si>
  <si>
    <t>Amandoluwa R.C.V. – Repair office room</t>
  </si>
  <si>
    <t>Divisional Eng</t>
  </si>
  <si>
    <t>2013.05.30/Revised Approved Amount-2013.12.26</t>
  </si>
  <si>
    <t>A36161102006</t>
  </si>
  <si>
    <t>Alawatupitiya K.V. (secondary) roof repair of primary section.</t>
  </si>
  <si>
    <t>A36161102007</t>
  </si>
  <si>
    <t>Alawatupitiya K.V. (secondary) roof repair of home science room</t>
  </si>
  <si>
    <t>A36161102008</t>
  </si>
  <si>
    <t>Seeduwa R.C.K.V. – Renovation of Building</t>
  </si>
  <si>
    <t>2013.06.17</t>
  </si>
  <si>
    <t>A36161402009</t>
  </si>
  <si>
    <t>Amandoluwa R.C.K.V. – Laying interlock &amp; Improvement to a Class room.</t>
  </si>
  <si>
    <t>2013.06.17/Revised Approved Name &amp; Amount - 2013.08.26</t>
  </si>
  <si>
    <t>G36161202010</t>
  </si>
  <si>
    <t>Amandoluwa R.C.P.V. – Supply Photocopy machine</t>
  </si>
  <si>
    <t>P.D.E.</t>
  </si>
  <si>
    <t>Z.D.E.</t>
  </si>
  <si>
    <t>2013.07.03</t>
  </si>
  <si>
    <t>A36161103001</t>
  </si>
  <si>
    <r>
      <t>Pallansena P.V.- Modernization of building (2</t>
    </r>
    <r>
      <rPr>
        <vertAlign val="superscript"/>
        <sz val="13"/>
        <color theme="1"/>
        <rFont val="Calibri"/>
        <family val="2"/>
        <scheme val="minor"/>
      </rPr>
      <t>nd</t>
    </r>
    <r>
      <rPr>
        <sz val="13"/>
        <color theme="1"/>
        <rFont val="Calibri"/>
        <family val="2"/>
        <scheme val="minor"/>
      </rPr>
      <t xml:space="preserve"> Stage)</t>
    </r>
  </si>
  <si>
    <t>2013.03.20/Revised Approved Name - 2013.09.17/Revised Approved Amount-2013.12.26</t>
  </si>
  <si>
    <t>A36161103002</t>
  </si>
  <si>
    <t>Pitipana Mv. Construction of Building - 2nd Stage</t>
  </si>
  <si>
    <t>2013.03.20/Revised Approved Amount-2013.12.11</t>
  </si>
  <si>
    <t>A36161103003</t>
  </si>
  <si>
    <r>
      <t>St Sebastian JSV. Construction of Building – 1</t>
    </r>
    <r>
      <rPr>
        <vertAlign val="superscript"/>
        <sz val="13"/>
        <color theme="1"/>
        <rFont val="Calibri"/>
        <family val="2"/>
        <scheme val="minor"/>
      </rPr>
      <t>st</t>
    </r>
    <r>
      <rPr>
        <sz val="13"/>
        <color theme="1"/>
        <rFont val="Calibri"/>
        <family val="2"/>
        <scheme val="minor"/>
      </rPr>
      <t xml:space="preserve">  Stage</t>
    </r>
  </si>
  <si>
    <t>2013.06.17/Revised Approved Amount-2013.12.26</t>
  </si>
  <si>
    <t>A36161103004</t>
  </si>
  <si>
    <t>Vidyalankara MV - Balance work of the building</t>
  </si>
  <si>
    <t>2013.03.20/Revised Approved Amount-2013.12.26</t>
  </si>
  <si>
    <t>A36161104001</t>
  </si>
  <si>
    <t>Hangawaththa K.V. -Repair of roof  of Main hall</t>
  </si>
  <si>
    <t>A36161104002</t>
  </si>
  <si>
    <t>Tammita M.V. - Repair of roof of 120*20 building consisting of the  library</t>
  </si>
  <si>
    <t>A36161104003</t>
  </si>
  <si>
    <t>Yatiyana R.C.K.V.- Repair of roof  of Main hall</t>
  </si>
  <si>
    <t>A36161104004</t>
  </si>
  <si>
    <t>Asgiriya K.V.- Repair of roof of Main hall</t>
  </si>
  <si>
    <t>A36161104005</t>
  </si>
  <si>
    <t>Asgiriwalpola P.V.- Repair of roof of Main hall</t>
  </si>
  <si>
    <t xml:space="preserve"> 2013.06.06</t>
  </si>
  <si>
    <t>A36161104006</t>
  </si>
  <si>
    <t>Balabowa K.V. – Repair roof of 2 storied building &amp; converting to 20x20 class room to a computer room.</t>
  </si>
  <si>
    <t xml:space="preserve"> 2013.08.16</t>
  </si>
  <si>
    <t>A36161104007</t>
  </si>
  <si>
    <t>Wigoda M.V. - Repair of Grade 9 class room &amp; Science Lab</t>
  </si>
  <si>
    <t>2013.06.20</t>
  </si>
  <si>
    <t>A36161104008</t>
  </si>
  <si>
    <t>Nilpanagoda M.V. -Repair of roof</t>
  </si>
  <si>
    <t>A36161104009</t>
  </si>
  <si>
    <t>Asgiriya  Sudarshana K.V.- Repair of Library building</t>
  </si>
  <si>
    <t>F36161204010</t>
  </si>
  <si>
    <t>Korase Ranasinghe M.V.-Supply  of  Children's chairs</t>
  </si>
  <si>
    <t>F36161204011</t>
  </si>
  <si>
    <t>Watinapaha R.C.P.V.- Supply  of Children's Desks and  chairs</t>
  </si>
  <si>
    <t>F36161204012</t>
  </si>
  <si>
    <t>Wigoda M.V.- Supply of Library Furniture</t>
  </si>
  <si>
    <t>F36161204013</t>
  </si>
  <si>
    <t xml:space="preserve">supply of Furniture for Schools in Minuwangoda education division </t>
  </si>
  <si>
    <t>A36161404023</t>
  </si>
  <si>
    <t>Kalahugoda Madawala Combind K.V. – Providing of Sanitary Facilities.</t>
  </si>
  <si>
    <t>2013.06.17/Revised Approved Name 2013.09.09</t>
  </si>
  <si>
    <t>A36161104024</t>
  </si>
  <si>
    <t>Uggalboda K.V. – Modernisation of Fence</t>
  </si>
  <si>
    <t>A36161404025</t>
  </si>
  <si>
    <t>Udugampola P.V. – Modernization of Special commod Toilet</t>
  </si>
  <si>
    <t>Divisional Eng (Minuwangoda)</t>
  </si>
  <si>
    <t>2013.07.19</t>
  </si>
  <si>
    <t>A36161105001</t>
  </si>
  <si>
    <t>Borukgamuwa M.V.- Repair of roof of building consisting of grade 1&amp;2</t>
  </si>
  <si>
    <t xml:space="preserve"> 2013.05.22/Revised Approved Amount - 2013.09.20</t>
  </si>
  <si>
    <t>A36161105002</t>
  </si>
  <si>
    <t>Henepola K.V.- Roof repair of class room building</t>
  </si>
  <si>
    <t>A36161105003</t>
  </si>
  <si>
    <t>Dorowwa M.V.- Repair of roof</t>
  </si>
  <si>
    <t>F36161205004</t>
  </si>
  <si>
    <t>Giriulla Mahinda P.V.-Supply of 20 furniture (Primary student)</t>
  </si>
  <si>
    <t>F36161205005</t>
  </si>
  <si>
    <t>Weweldeniya  P.V.-Supply of 05 furniture (Primary student)</t>
  </si>
  <si>
    <t>F36161205006</t>
  </si>
  <si>
    <t>Kadangamuwa M.V.-Supply  of Photocopy Machine</t>
  </si>
  <si>
    <t>A36161105010</t>
  </si>
  <si>
    <t>Imbulanwala P.V. –  Balance Work and Payment for extra, Excess Work of Building.</t>
  </si>
  <si>
    <t>2013.07.31/Revised Approved Name-2013.10.22</t>
  </si>
  <si>
    <t>A36161106001</t>
  </si>
  <si>
    <t>Nittabuwa Buddhist MV- Roof Repair of the building'</t>
  </si>
  <si>
    <t>2013.03.20/Revised Approved Amount-2013.10.07</t>
  </si>
  <si>
    <t>A36161106002</t>
  </si>
  <si>
    <t>Paththalagedara Vidyalokaya V-Balance work of building</t>
  </si>
  <si>
    <t>A36161106003</t>
  </si>
  <si>
    <t>Walagamba K.V. – Roof Repairs of 60x20 building.</t>
  </si>
  <si>
    <t xml:space="preserve"> 2013.05.02/Revised Approved Amount-2013.11.13</t>
  </si>
  <si>
    <t>A36161106004</t>
  </si>
  <si>
    <t>Urapola M.M.V-Completion of building.</t>
  </si>
  <si>
    <t>A36161106005</t>
  </si>
  <si>
    <t>Al-Ashar MMV-Repair of  80X20 Building.</t>
  </si>
  <si>
    <t>A36161106006</t>
  </si>
  <si>
    <t>Ellakkala MV- Fixing Weld Mesh of building.</t>
  </si>
  <si>
    <t>A36161106007</t>
  </si>
  <si>
    <t>Orchadwattha Muslim V-Repairs of mian hall building.</t>
  </si>
  <si>
    <t>2013.03.20/Revised Approved Amount-2013.12.02</t>
  </si>
  <si>
    <t>A36161106008</t>
  </si>
  <si>
    <t>Kuruwamulla MV-  Construction of Children park.</t>
  </si>
  <si>
    <t>G36161206009</t>
  </si>
  <si>
    <t>Ranpokunugama M.V.-Supply of Multimedia projector</t>
  </si>
  <si>
    <t>G36161206010</t>
  </si>
  <si>
    <t>Rathabale KV-Supply of one Computer</t>
  </si>
  <si>
    <t>2013.03.20/Revised Approved Amount-2013.12.18</t>
  </si>
  <si>
    <t>G36161206011</t>
  </si>
  <si>
    <t>Kitthammahara MV--Supply of Musicl Instrument.</t>
  </si>
  <si>
    <t>G36161206012</t>
  </si>
  <si>
    <t>Dhadagamuwa KV-Supply of Westren band Instrument</t>
  </si>
  <si>
    <t>F36161206013</t>
  </si>
  <si>
    <t>St"Marrys MV- Supply of  Furniture</t>
  </si>
  <si>
    <t>2013.03.21</t>
  </si>
  <si>
    <t>F36161206014</t>
  </si>
  <si>
    <t>Udugahawalpola Combined V- Supply of  Furniture for Mathmatics lab.</t>
  </si>
  <si>
    <t>2013.03.22</t>
  </si>
  <si>
    <t>F36161206015</t>
  </si>
  <si>
    <t>Mathalana KV- Supply of Loudspeakeer.</t>
  </si>
  <si>
    <t>2013.03.23</t>
  </si>
  <si>
    <t>A36161106027</t>
  </si>
  <si>
    <t>Al-Azhar MMV – Balance work of the building</t>
  </si>
  <si>
    <t>2013.06.06/Revised Approved Amount-2013.10.07</t>
  </si>
  <si>
    <t>A36161106028</t>
  </si>
  <si>
    <t>Arafa MV – Balance work of the building</t>
  </si>
  <si>
    <t>A36161106029</t>
  </si>
  <si>
    <t>Veyangoda Janadipathi V. - roof repair of the main hall</t>
  </si>
  <si>
    <t>2013.06.06/Revised Approved Amount-2013.12.26</t>
  </si>
  <si>
    <t>A36161107001</t>
  </si>
  <si>
    <t xml:space="preserve">Kudabollatha Sri Sumangala V-Roof repair. </t>
  </si>
  <si>
    <t>A36161107002</t>
  </si>
  <si>
    <t>Imbulgoda Sujatha V-Balance work of building.</t>
  </si>
  <si>
    <t>A36161107021</t>
  </si>
  <si>
    <t>Horagolla Sri lanka V- Roof repairs of The Main hall  building.</t>
  </si>
  <si>
    <t>G36161207003</t>
  </si>
  <si>
    <t>Supply Computer &amp; Printers for Zonal Education Office - Gampaha</t>
  </si>
  <si>
    <t xml:space="preserve"> 2013.07.03</t>
  </si>
  <si>
    <t>A36161107004</t>
  </si>
  <si>
    <t>Sujatha K.V. – Balance work of building.</t>
  </si>
  <si>
    <t xml:space="preserve"> 2013.05.02/Revised Approved Amount - 2013.10.07</t>
  </si>
  <si>
    <t>A36161107005</t>
  </si>
  <si>
    <t>Moragoda Wimaladharmasooriya KV-Converting  a Classroom to a Home Seience Room.</t>
  </si>
  <si>
    <t>2013.03.20/Revised Approved Amount -2013.10.07/2013.10.22</t>
  </si>
  <si>
    <t>A36161107006</t>
  </si>
  <si>
    <t>Kossinna Sri Seelananda V.-Build the retention Wall for the library building.</t>
  </si>
  <si>
    <t>2013.03.20/Revised Approved Amount - 2013.10.07</t>
  </si>
  <si>
    <t>F36161207007</t>
  </si>
  <si>
    <t>Supply of  Furniture( student chairs  &amp; desks) for Selected Schools in Gampaha Division</t>
  </si>
  <si>
    <t>F36161207008</t>
  </si>
  <si>
    <t>Supply Infant pairs to Selected Schools in Gampaha Division</t>
  </si>
  <si>
    <t>F36161207009</t>
  </si>
  <si>
    <t>Supply of Library  Equipment  to Selected Schools of Gampaha Division</t>
  </si>
  <si>
    <t>A36161107017</t>
  </si>
  <si>
    <t>Essential repair of Zonal Education Office Gampaha</t>
  </si>
  <si>
    <t>2013.07.03/Cancelled - 2013.09.25</t>
  </si>
  <si>
    <t>A36161107018</t>
  </si>
  <si>
    <t>Siddaratha Kumara V-roof repair of the main hall</t>
  </si>
  <si>
    <t>2013.07.30/Revised Approved Amount-2013.12.26</t>
  </si>
  <si>
    <t>A36161108001</t>
  </si>
  <si>
    <t>Hapugoda St Mary's - Repair of Building</t>
  </si>
  <si>
    <t xml:space="preserve"> 2013.05.09</t>
  </si>
  <si>
    <t>A36161108002</t>
  </si>
  <si>
    <t>Wewala PV- Repair principal's office building</t>
  </si>
  <si>
    <t>A36161108003</t>
  </si>
  <si>
    <r>
      <t>Wewala P.V. – Repair Principal’s office building 2</t>
    </r>
    <r>
      <rPr>
        <vertAlign val="superscript"/>
        <sz val="13"/>
        <color theme="1"/>
        <rFont val="Calibri"/>
        <family val="2"/>
        <scheme val="minor"/>
      </rPr>
      <t>nd</t>
    </r>
    <r>
      <rPr>
        <sz val="13"/>
        <color theme="1"/>
        <rFont val="Calibri"/>
        <family val="2"/>
        <scheme val="minor"/>
      </rPr>
      <t xml:space="preserve">  stage</t>
    </r>
  </si>
  <si>
    <t xml:space="preserve"> 2013.06.17/Revised Approved Name-2013.08.26/Revised Approved Amount-2013.12.26</t>
  </si>
  <si>
    <t>A36161108004</t>
  </si>
  <si>
    <t>Ihalagama Dharmarakshitha -  Improvement of Main Hall Building</t>
  </si>
  <si>
    <t>2013.05.09</t>
  </si>
  <si>
    <t>A36161108005</t>
  </si>
  <si>
    <t xml:space="preserve">Peralanda Vid.  Completion of Building </t>
  </si>
  <si>
    <t>A36161108006</t>
  </si>
  <si>
    <t>Narangodapaluwa PV - Completion of building 2nd stage</t>
  </si>
  <si>
    <t xml:space="preserve"> 2013.05.09/Revised Approved Amount-2013.12.26</t>
  </si>
  <si>
    <t>F36161208007</t>
  </si>
  <si>
    <t>Wewala PV-  supply of sound system</t>
  </si>
  <si>
    <t>A36161108013</t>
  </si>
  <si>
    <t>Niwandagama Jinaraja V. – roof for open stage</t>
  </si>
  <si>
    <t>A36161608014</t>
  </si>
  <si>
    <t>Niwandagama Jinaraja V. – balance work of volleyball court.</t>
  </si>
  <si>
    <t>A36161108015</t>
  </si>
  <si>
    <t>Construction of wall Neg/Keleieya P.V.</t>
  </si>
  <si>
    <t>2013.08.01/Revised Approved Amount-2013.12.26</t>
  </si>
  <si>
    <t>A36161108016</t>
  </si>
  <si>
    <t>Yakkaduwa P.V. – Balance work of wall</t>
  </si>
  <si>
    <t>A36161408017</t>
  </si>
  <si>
    <t>Repair of Toilets - WP/NEG Kanuwana st. Joseph K.V.</t>
  </si>
  <si>
    <t>Divisional Eng (Wattala)</t>
  </si>
  <si>
    <t xml:space="preserve"> 2013.07.29</t>
  </si>
  <si>
    <t>A36161109001</t>
  </si>
  <si>
    <t>WP/Karunarathne Buddhist M.V. - Laboratory   repair</t>
  </si>
  <si>
    <t>A36161109002</t>
  </si>
  <si>
    <t>WP//Ke/st. Mary's M.V. -Building &amp; roof  repair</t>
  </si>
  <si>
    <t>A36161109003</t>
  </si>
  <si>
    <t>WP//Ke/Thelagapatha Sri Rathanapala  M.V. -Building &amp; roof  repair</t>
  </si>
  <si>
    <t>F36161209004</t>
  </si>
  <si>
    <t xml:space="preserve">WP/Kela/Heenkenda  M.V. - Supply furniture </t>
  </si>
  <si>
    <t>A36161110001</t>
  </si>
  <si>
    <t>WP/Kela/Kirikithta  K.V. -Repair building</t>
  </si>
  <si>
    <t>A36161110002</t>
  </si>
  <si>
    <t>WP/Kela/Sri Sangamithta   M.V. - Building  repair</t>
  </si>
  <si>
    <t xml:space="preserve"> 2013.06.08</t>
  </si>
  <si>
    <t>A36161110003</t>
  </si>
  <si>
    <t>WP/Kela/Udupila K.V. -Balance work of three storeyed building</t>
  </si>
  <si>
    <t>F36161210004</t>
  </si>
  <si>
    <t>WP/Kela/Buthpitiya  M.V. - Supply of furniture</t>
  </si>
  <si>
    <t>F36161210005</t>
  </si>
  <si>
    <t>WP/Kela/Kadawatha M.M.V. - Supply furniture</t>
  </si>
  <si>
    <t>F36161210006</t>
  </si>
  <si>
    <t xml:space="preserve">WP/Kela/Sooriyaarachchi M.V. - Supply of furniture </t>
  </si>
  <si>
    <t>F36161210007</t>
  </si>
  <si>
    <t>WP/Kela/Sooriyaarachchi M.V. - Supply of  Office Equipment</t>
  </si>
  <si>
    <t>A36161111001</t>
  </si>
  <si>
    <t xml:space="preserve">Ovitigama P.V.- Roof repair. </t>
  </si>
  <si>
    <t>A36161111002</t>
  </si>
  <si>
    <t xml:space="preserve">Sangamitta BMV- Roof repair. </t>
  </si>
  <si>
    <t>A36161111003</t>
  </si>
  <si>
    <t>Hiswella KV-Roof repairs of the  Multipurpose building.</t>
  </si>
  <si>
    <t>A36161411004</t>
  </si>
  <si>
    <t>Werahera Bandaranayake M.V.-Construction of Water Supply system.</t>
  </si>
  <si>
    <t>A36161111005</t>
  </si>
  <si>
    <t>Dompe PV-Construction the main gate boundry wall &amp; Control Soil Erosion.</t>
  </si>
  <si>
    <t>A36161111006</t>
  </si>
  <si>
    <t>Dompe MV-Repair of the Pavements.</t>
  </si>
  <si>
    <t>A36161111007</t>
  </si>
  <si>
    <t>Devi Balika MV- Building the boundry fence around the playground.</t>
  </si>
  <si>
    <t>F36161211008</t>
  </si>
  <si>
    <t>Supply of Library  Cupboard  to Selected School in Dompe  Division</t>
  </si>
  <si>
    <t>F36161211009</t>
  </si>
  <si>
    <t>Supply of Furniture to Selected School in Dompe  Division</t>
  </si>
  <si>
    <t>A36161111017</t>
  </si>
  <si>
    <t>Kalukondayawa P.V. - roof repair of 80x20 building</t>
  </si>
  <si>
    <t>2013.06.27/Revised Approved Amount-2013.11.13</t>
  </si>
  <si>
    <t>A36161111018</t>
  </si>
  <si>
    <t>Ovitigama Bodhiraja M.V. – Improvement of the 20x14 room for Teacher’s Rest room.</t>
  </si>
  <si>
    <t>Divisional Eng (Gampaha)</t>
  </si>
  <si>
    <t>A36161112001</t>
  </si>
  <si>
    <t>WP/Kela/Sapugaskanda M.V. - Repair of Main Building</t>
  </si>
  <si>
    <t>2012.04.26</t>
  </si>
  <si>
    <t>A36161112002</t>
  </si>
  <si>
    <t>WP/Kela/Kelanitissa K.V. - Building repair</t>
  </si>
  <si>
    <t>A36161112003</t>
  </si>
  <si>
    <t>WP/Kela/Baptist P.V. - Roof  repair</t>
  </si>
  <si>
    <t>A36161112004</t>
  </si>
  <si>
    <t>WP/Kela/Subashi Rajakiya M.V. - Roof  repair</t>
  </si>
  <si>
    <t>A36161112005</t>
  </si>
  <si>
    <t>WP/Kela/Pamunuwila  M.V. - Roof  repair</t>
  </si>
  <si>
    <t>G36161212006</t>
  </si>
  <si>
    <t>WP/Kela/Kelanitissa K.V. - Supply Musical Instrument</t>
  </si>
  <si>
    <t>G36161212007</t>
  </si>
  <si>
    <t>WP/Kela/Vishaka  B.M.V. - Supply Laboratory equipment</t>
  </si>
  <si>
    <t>F36161212008</t>
  </si>
  <si>
    <t>WP/Kela/Biyagama M.M.V. - Supply of furniture</t>
  </si>
  <si>
    <t>F36161212009</t>
  </si>
  <si>
    <t>WP/Kela/Daranagama M.V. - Supply of furniture</t>
  </si>
  <si>
    <t>F36161212010</t>
  </si>
  <si>
    <t>WP/Kela/Mahinda  M.V. - Supply of furniture &amp; Computers</t>
  </si>
  <si>
    <t>F36161212011</t>
  </si>
  <si>
    <t>WP/Kela/Mahamaya B.M.V. - Supply of furniture</t>
  </si>
  <si>
    <t>A36161112021</t>
  </si>
  <si>
    <t>2013.06.08</t>
  </si>
  <si>
    <t>A36161113001</t>
  </si>
  <si>
    <t>WP/Kela/Hunupitiya Bandaranayake   M.V. - Building &amp; roof   repair</t>
  </si>
  <si>
    <t>A36161113002</t>
  </si>
  <si>
    <t>WP/Kela/Hunupitiya  K.V. - Building &amp; roof   repair</t>
  </si>
  <si>
    <t>A36161113003</t>
  </si>
  <si>
    <t>WP/Kela/Peliyagoda Dutugemunu    M.V. - roof   repair</t>
  </si>
  <si>
    <t>A36161113004</t>
  </si>
  <si>
    <t xml:space="preserve">WP/Kelaniya MV. Repair of the roof </t>
  </si>
  <si>
    <t>A36161113005</t>
  </si>
  <si>
    <t>WP/Kela/Sri Sambodhi   K.V. - Building &amp; roof   repair</t>
  </si>
  <si>
    <t>A36161113006</t>
  </si>
  <si>
    <t xml:space="preserve">WP/Kela/Helena Primary school - Balance work of the building                   </t>
  </si>
  <si>
    <t>F36161213007</t>
  </si>
  <si>
    <t>WP/Kela/Deshamaanya H.K.Dharmadasa M.V. - Supply of furniture</t>
  </si>
  <si>
    <t>F36161213008</t>
  </si>
  <si>
    <t>WP/Kela/Deshamaanya H.K.Dharmadasa M.V. - Supply of office Equipement</t>
  </si>
  <si>
    <t>F36161213009</t>
  </si>
  <si>
    <t>WP/Kela/ Sri Sumangala M.V. - Supply furniture</t>
  </si>
  <si>
    <t>A36161113015</t>
  </si>
  <si>
    <t>H.K. Dharmadasa V. – Repairs of the roof</t>
  </si>
  <si>
    <t>2013.05.09/Revised Approved Amount-2013.12.11</t>
  </si>
  <si>
    <t>A36161113016</t>
  </si>
  <si>
    <t>Eriyawetiya Sri Sumangala P.V. – Repairs of the Roof</t>
  </si>
  <si>
    <t>A36161113017</t>
  </si>
  <si>
    <t>St. Francis M.V. – Repaired of Boundary Wall</t>
  </si>
  <si>
    <t>2013.06.17/Revised Approved Amount-2013.12.11</t>
  </si>
  <si>
    <t>A36161113019</t>
  </si>
  <si>
    <t>WP/Kela/Dutugamunu M.V. – Repair building.</t>
  </si>
  <si>
    <t>2013.07.03/Revised Approved Amount-2013.12.11</t>
  </si>
  <si>
    <t>A36161121001</t>
  </si>
  <si>
    <t>Repair of boundary wall &amp; water tap of st. Andrew V, Cl-15</t>
  </si>
  <si>
    <t>2013.06.17/Revised Approved Amount-2013.09.26</t>
  </si>
  <si>
    <t>A36161121002</t>
  </si>
  <si>
    <t>Repair of Building and Construction of  Drainage Line of Sri Sangabodhi V.,Col-14</t>
  </si>
  <si>
    <t>2013.07.19/Revised Approved Amount-2013.12.02</t>
  </si>
  <si>
    <t>A36161121003</t>
  </si>
  <si>
    <t>Repair of roof of Building of Kotahena Methodist T.V.Col-13</t>
  </si>
  <si>
    <t>2013.03.20/Revised Approved Amount-2013.10.22</t>
  </si>
  <si>
    <t>A36161121004</t>
  </si>
  <si>
    <t>Repair of  Main Hall Building of Mihindumawatha Sin.V. Col-12</t>
  </si>
  <si>
    <t>2013.04.08/Revised Approved Amount-2013.12.02</t>
  </si>
  <si>
    <t>A36161121005</t>
  </si>
  <si>
    <t>Constuction of roof of  Main Hall Building St. Lucia M.V.,Col-15</t>
  </si>
  <si>
    <t>2013.07.19/Revised Approved  Amount - 2013.09.26</t>
  </si>
  <si>
    <t>A36161121006</t>
  </si>
  <si>
    <t>Repair of Main Hall  Bloemandhal Sin.V., Col-14</t>
  </si>
  <si>
    <t>2013.07.19/Revised Approved Amount - 2013.09.26</t>
  </si>
  <si>
    <t>A36161121007</t>
  </si>
  <si>
    <t>Constuction of 3 Storeyed Building St. Anthony's T.V. Mahawatta. Col-15-First Stage</t>
  </si>
  <si>
    <t>2013.07.19/Revised Approved Amount - 2013.10.22</t>
  </si>
  <si>
    <t>A36161121012</t>
  </si>
  <si>
    <t>Roof repair of Building Clipton Balika Vidyalaya.</t>
  </si>
  <si>
    <t>2013.04.10</t>
  </si>
  <si>
    <t>A36141221013</t>
  </si>
  <si>
    <t>New electrical supply for fixing fans for Harward Vidyalaya, Colombo.</t>
  </si>
  <si>
    <t>2013.04.10/Revised Approved Amount-2013.09.26</t>
  </si>
  <si>
    <t>A36161421014</t>
  </si>
  <si>
    <t>Repair of sewage system of Sangaraja Vidyalaya</t>
  </si>
  <si>
    <t>2013.06.19</t>
  </si>
  <si>
    <t>A36161121015</t>
  </si>
  <si>
    <t>Jayanthi V. – Repair of Wall</t>
  </si>
  <si>
    <t>2013.06.17/Revised Approved Amount-2013.10.22</t>
  </si>
  <si>
    <t>A36161121016</t>
  </si>
  <si>
    <t>Mihidu Mw. Sinhala V. – Repair of Wall &amp; weld mesh</t>
  </si>
  <si>
    <t>2013.06.17/Revised Approved Amount-2013.12.02</t>
  </si>
  <si>
    <t>A36161121017</t>
  </si>
  <si>
    <t>Renovation of the buildings of provincial department of education</t>
  </si>
  <si>
    <t>Divisional Eng. (Colombo)</t>
  </si>
  <si>
    <t>2013.07.10</t>
  </si>
  <si>
    <t>A36161121018</t>
  </si>
  <si>
    <t>Repair of Outer drain and other work of Sri Saripuththa Vidyalaya</t>
  </si>
  <si>
    <t>2013.07.12/Revised Approved Amount-2013.12.02</t>
  </si>
  <si>
    <t>A36161121019</t>
  </si>
  <si>
    <t>Repair of Boundary wall of Dr. Badiuddin Mahumud College</t>
  </si>
  <si>
    <t>Divisional Eng (Colombo)</t>
  </si>
  <si>
    <t>A36161121020</t>
  </si>
  <si>
    <t>Balance work of 3 storied building – Mahawatta St. Anthony Sinhala Vidyalaya.</t>
  </si>
  <si>
    <t>A36161421021</t>
  </si>
  <si>
    <t>Repair Toilets &amp; Drainage system of Modara Ananda Vidyalaya.</t>
  </si>
  <si>
    <t>2013.08.05/Revised Approved Amount-2013.12.02/2013.12.11</t>
  </si>
  <si>
    <t>A36161122001</t>
  </si>
  <si>
    <t>Gothatuwa M.V. - Repairs of building</t>
  </si>
  <si>
    <t>2013.07.24/Revised Approved Amount-2013.09.26</t>
  </si>
  <si>
    <t>A36161122002</t>
  </si>
  <si>
    <t>Somadevi B.V. - Repair of building</t>
  </si>
  <si>
    <t>A36161122003</t>
  </si>
  <si>
    <t>Angoda Rahula V. - Repair of building</t>
  </si>
  <si>
    <t>A36161122014</t>
  </si>
  <si>
    <t>St. Josephs B.V. - Repairs of Roof</t>
  </si>
  <si>
    <t>2013.03.27/Revised Approved Amount-2013.12.02</t>
  </si>
  <si>
    <t>A36161123001</t>
  </si>
  <si>
    <t>St Thomas V. - Repair of main hall</t>
  </si>
  <si>
    <t>A36161123003</t>
  </si>
  <si>
    <t>Samudradevi B.V. – Repairs of roof of Dancing room</t>
  </si>
  <si>
    <t>2013.04.10/Revised Approved Amount-2013.12.02</t>
  </si>
  <si>
    <t>A36161123004</t>
  </si>
  <si>
    <t>Samudradevi V. – Repair Wall</t>
  </si>
  <si>
    <t>A36161123005</t>
  </si>
  <si>
    <t>Sri Jayawardanapura Boy’s College – Repair of Building</t>
  </si>
  <si>
    <t>A36161124001</t>
  </si>
  <si>
    <t>Munidasa Kumarathunga V. - Balance work of building</t>
  </si>
  <si>
    <t>2013.07.23/Revised Approved Amount-2013.12.02</t>
  </si>
  <si>
    <t>A36161124002</t>
  </si>
  <si>
    <t xml:space="preserve">Renovation of the Sri Jayawardhanapura Zonal Education office </t>
  </si>
  <si>
    <t>F36161224003</t>
  </si>
  <si>
    <t xml:space="preserve">supply furniture to Schools in Sri Jayawardhanapura Zonal Education office </t>
  </si>
  <si>
    <t>F36161224004</t>
  </si>
  <si>
    <t>Sri Jayawardhanapura Zonal Education office - Supply of Equipment.</t>
  </si>
  <si>
    <t>A36161124021</t>
  </si>
  <si>
    <t>Munidasa Kumarathunga V. – Balance work of Building</t>
  </si>
  <si>
    <t>A36161125001</t>
  </si>
  <si>
    <t>Kottawa Dharmapala Model P.V. - Development work</t>
  </si>
  <si>
    <t>2013.03.20/Revised Approved Amount-2013.09.26</t>
  </si>
  <si>
    <t>A36161125002</t>
  </si>
  <si>
    <t>Vidyakara B.V. - Balance work of building</t>
  </si>
  <si>
    <t>A36161125010</t>
  </si>
  <si>
    <t>Kottawa Dharmapala M.V. – Essential Repairs</t>
  </si>
  <si>
    <t xml:space="preserve">Divisional Eng </t>
  </si>
  <si>
    <t>2013.07.24/Revised Approved Amount-2013.12.02</t>
  </si>
  <si>
    <t>A36161126001</t>
  </si>
  <si>
    <t>St Anthony Vidyalaya Anthony Rd Mt Lavinia Repair of  building</t>
  </si>
  <si>
    <t>A36161126002</t>
  </si>
  <si>
    <t>Kothalawalapura M.V - Repair of Library Building.</t>
  </si>
  <si>
    <t>2013.07.23</t>
  </si>
  <si>
    <t>A36161126006</t>
  </si>
  <si>
    <t>Buddist Balika V. Mt Lavinia – Repair of Electricity system</t>
  </si>
  <si>
    <t>2013.07.03/Revised Approved Amount-2013.12.26</t>
  </si>
  <si>
    <t>A36161126009</t>
  </si>
  <si>
    <t>Egoda Uyana Sunandopananda V. – Construction of Gate Columns &amp; Balance work of Security wall.</t>
  </si>
  <si>
    <t>Divisional Eng (Rathmalana)</t>
  </si>
  <si>
    <t>2013.07.24/Revised Approved Amount-2013.12.11</t>
  </si>
  <si>
    <t>A36161127001</t>
  </si>
  <si>
    <t>St John V. (Kalubovila Model K.V. ) - Repair of 2 storeyed building</t>
  </si>
  <si>
    <t>2013.03.20/Revised Approved Amount-2013.11.28</t>
  </si>
  <si>
    <t>A36161127002</t>
  </si>
  <si>
    <t>Dehiwala methodist V. - Repair of Library Building.</t>
  </si>
  <si>
    <t>2013.07.24</t>
  </si>
  <si>
    <t>A36161127003</t>
  </si>
  <si>
    <t>Repair of Divisional Education office Dehiwala</t>
  </si>
  <si>
    <t>F36161227004</t>
  </si>
  <si>
    <t>Holly Family Convent Supply of Furniture</t>
  </si>
  <si>
    <t>F36161227005</t>
  </si>
  <si>
    <t>St Joseph B.V Supply of Musical &amp; School Equipment</t>
  </si>
  <si>
    <t>A36161127006</t>
  </si>
  <si>
    <r>
      <t>Dehiwala Methodist Vidyalaya – Repair of 90x25 3</t>
    </r>
    <r>
      <rPr>
        <vertAlign val="superscript"/>
        <sz val="13"/>
        <color theme="1"/>
        <rFont val="Calibri"/>
        <family val="2"/>
        <scheme val="minor"/>
      </rPr>
      <t>st</t>
    </r>
    <r>
      <rPr>
        <sz val="13"/>
        <color theme="1"/>
        <rFont val="Calibri"/>
        <family val="2"/>
        <scheme val="minor"/>
      </rPr>
      <t xml:space="preserve"> Building</t>
    </r>
  </si>
  <si>
    <t>2013.06.27/Revised Approved Amount-2013.12.02</t>
  </si>
  <si>
    <t>A36161127007</t>
  </si>
  <si>
    <t>Punyakami Vidyalaya Mt Lavinia – Repair of roof – 90x25 3st building</t>
  </si>
  <si>
    <t>2013.06.27</t>
  </si>
  <si>
    <t>A36161128001</t>
  </si>
  <si>
    <t>Willorawatta Gnanissara buddhist K. V. - repair of 3 storeyed building</t>
  </si>
  <si>
    <t>213.03.20/Revised Approved Amount-2013.09.26</t>
  </si>
  <si>
    <t>A36161128002</t>
  </si>
  <si>
    <t>Methodist high school - Repairs of dental</t>
  </si>
  <si>
    <t>F36161228003</t>
  </si>
  <si>
    <t>Sugatha Dharmadara V. - Supply of office equipment</t>
  </si>
  <si>
    <t>213.03.20</t>
  </si>
  <si>
    <t>F36161228004</t>
  </si>
  <si>
    <t>St Sebasthian B.V. - Supply of school equipment</t>
  </si>
  <si>
    <t>A36161128008</t>
  </si>
  <si>
    <t>WP/PI/Puwakarmba Methodist School Repairing roof of 110*33 building.</t>
  </si>
  <si>
    <t>2013.05.22</t>
  </si>
  <si>
    <t>A36161128009</t>
  </si>
  <si>
    <t>Laxapathiya Shixadana Vidyalaya – Repair of roof</t>
  </si>
  <si>
    <t xml:space="preserve"> 2013.06.27/Revised Approved Amount-2013.12.02</t>
  </si>
  <si>
    <t>A36161128010</t>
  </si>
  <si>
    <t>Moratuwa Sugathadharmadhara Vidyalaya – Repair of Building</t>
  </si>
  <si>
    <t>A36161129001</t>
  </si>
  <si>
    <t>Arawwala Dharmapala V. -  Repair of roof</t>
  </si>
  <si>
    <t>A36161129002</t>
  </si>
  <si>
    <t>Dharmasena Artigala B. V. -  Repair of roof of science lab</t>
  </si>
  <si>
    <t>A36161129003</t>
  </si>
  <si>
    <t>Sir John Kothalawala V. - Repair of colomns in 3 storeyed building</t>
  </si>
  <si>
    <t>2013.07.19/Revised Approved Amount-2013.11.28</t>
  </si>
  <si>
    <t>A36161129005</t>
  </si>
  <si>
    <t>Raththanapitiya Ananda K.V. - Repair of drain system</t>
  </si>
  <si>
    <t xml:space="preserve"> 2013.04.16</t>
  </si>
  <si>
    <t>A36161129006</t>
  </si>
  <si>
    <t>Boralasgamuwa M.V. - Construction of drain system</t>
  </si>
  <si>
    <t>A36161129007</t>
  </si>
  <si>
    <t>Construction of a dranage systems to prevent water logging in the playground. ( Bokundara Mahinda V.)</t>
  </si>
  <si>
    <t>2013.04.26/Revised Approved Amount-2013.09.26</t>
  </si>
  <si>
    <t>A36161129008</t>
  </si>
  <si>
    <t>Dampe K.V. - Construction of security fence</t>
  </si>
  <si>
    <t>A36161429004</t>
  </si>
  <si>
    <t>Batuwandara K.V. - Construction of toilets</t>
  </si>
  <si>
    <t>F36161229009</t>
  </si>
  <si>
    <t>Makandana Sri Sudharshana V. - Supply of a Duplo Machine</t>
  </si>
  <si>
    <t>F36161229010</t>
  </si>
  <si>
    <t>Sunethradevi B.V. - Supply of plastic chairs</t>
  </si>
  <si>
    <t>F36161229011</t>
  </si>
  <si>
    <t>Mampe Dharmaraja V. - Supply of school equipment</t>
  </si>
  <si>
    <t>F36161229012</t>
  </si>
  <si>
    <t>Hadigama Sri Sudharshana V. - Supply of school equipment</t>
  </si>
  <si>
    <t>F36161229013</t>
  </si>
  <si>
    <t>Mampe K. V.. - Supply of school eqvipment</t>
  </si>
  <si>
    <t>F36161229014</t>
  </si>
  <si>
    <t>Piliyandala Zonal education office - Supply of  office eqipment</t>
  </si>
  <si>
    <t>F36161229015</t>
  </si>
  <si>
    <t>Makuluduwa K.V.  Supply of Higher order Assets.</t>
  </si>
  <si>
    <t>A36161129021</t>
  </si>
  <si>
    <t>Makuluduwa K.V. – Repairs of roof.</t>
  </si>
  <si>
    <t>A36161129027</t>
  </si>
  <si>
    <t>Boralesgamuwa Maha Vidyalaya – Repair of 90x25 3st Building.</t>
  </si>
  <si>
    <t>2013.06.27/Revised Approved Amount-2013.12.11</t>
  </si>
  <si>
    <t>A36161130001</t>
  </si>
  <si>
    <t>Panaluwa K.V-Repairs of Buildings.</t>
  </si>
  <si>
    <t>2013.07.03/Revised Approved Amount -2013.09.26</t>
  </si>
  <si>
    <t>A36161130002</t>
  </si>
  <si>
    <t>Repair of the main Hall-Jalthara M.V.</t>
  </si>
  <si>
    <t>A36161130003</t>
  </si>
  <si>
    <t>Repair of the primary section  building -Jalthara M.V.</t>
  </si>
  <si>
    <t>2013.03.20/Revised Approved Amount - 2013.09.26</t>
  </si>
  <si>
    <t>A36161130004</t>
  </si>
  <si>
    <t>Homagama Zonal office- Construction of Boundary wall &amp; Repair the main Building.</t>
  </si>
  <si>
    <t>F36161230005</t>
  </si>
  <si>
    <t>Supply of Furniture to Schools in Homagama Educatinal Zone.</t>
  </si>
  <si>
    <t>A36161130018</t>
  </si>
  <si>
    <t>Essenstial Repairs of Homagama Zonal Education Office.</t>
  </si>
  <si>
    <t>2013.07.03/Revised Approved Amount-2013.12.02</t>
  </si>
  <si>
    <t>A36161131001</t>
  </si>
  <si>
    <t>Repair of two storeyed - Building-St.John Bosco M.V.</t>
  </si>
  <si>
    <t>A36161132002</t>
  </si>
  <si>
    <t>Repair of the roof of 90x25’ 2 storied Building of S.W.R.D.Bandaranayake Vidyalaya.</t>
  </si>
  <si>
    <t>2013.04.08/Revised Approved Amount-2013.09.26</t>
  </si>
  <si>
    <t>A36161132003</t>
  </si>
  <si>
    <t>Roof and building repair of 60x20 single storied building – Sangamitta Balika Vidyalaya</t>
  </si>
  <si>
    <t>A36161132004</t>
  </si>
  <si>
    <t>Roof and building repair of 60x20 single storied building – Sujatha Balika Vidyalaya</t>
  </si>
  <si>
    <t>2013.04.10/Revised Approved Amount-2013.10.22</t>
  </si>
  <si>
    <t>A36161132005</t>
  </si>
  <si>
    <t>Repair roof of the building of Susamyawardhana Vidyalaya.</t>
  </si>
  <si>
    <t>Divisional Eng.(Colombo)</t>
  </si>
  <si>
    <t xml:space="preserve"> 2013.08.05/Revised Approved Amount-2013.12.02</t>
  </si>
  <si>
    <t>A36161133001</t>
  </si>
  <si>
    <t>Repair of the Dental Clinic-Siri Piyaratana V.</t>
  </si>
  <si>
    <t>A36161133002</t>
  </si>
  <si>
    <t xml:space="preserve">Repair of the Building-Madoluwawa M.V </t>
  </si>
  <si>
    <t>A36161141001</t>
  </si>
  <si>
    <t>Agamethi Balika M.V-Repair of  the "BHAGYA" Hall</t>
  </si>
  <si>
    <t>A36161141002</t>
  </si>
  <si>
    <t>Ambalanduwa Muslim V-Construction of boundary wall &amp; roof repair of the building</t>
  </si>
  <si>
    <t xml:space="preserve"> 2013.04.15</t>
  </si>
  <si>
    <t>A36161141003</t>
  </si>
  <si>
    <t>Pinwatta P.V-Roof repair of the main hall</t>
  </si>
  <si>
    <t>A36161141004</t>
  </si>
  <si>
    <t>Upadyaya v-Roof repair of the 90x20 building</t>
  </si>
  <si>
    <t xml:space="preserve"> 2013.04.20</t>
  </si>
  <si>
    <t>A36161141005</t>
  </si>
  <si>
    <t>Sarikkamulla Sri Thaksala M.V-Roof repair of the No 1 building</t>
  </si>
  <si>
    <t>A36161141015</t>
  </si>
  <si>
    <t>Royal College Panadura – Completion of part of the balance work of the building under construction.</t>
  </si>
  <si>
    <t>A36161141016</t>
  </si>
  <si>
    <t>Kuruppumulla Sri Parakrama K.V. – New Construction of a 60x20, 2 storeyed building</t>
  </si>
  <si>
    <t>A36161142001</t>
  </si>
  <si>
    <t>Uggalboda M.V-Roof repair</t>
  </si>
  <si>
    <t>2013.03.20/Revised Approved Amount-2013.09.25</t>
  </si>
  <si>
    <t>A36161142002</t>
  </si>
  <si>
    <t>Gnanodaya M.V-Balance work of the new building</t>
  </si>
  <si>
    <t>2013.03.20/Revised Approved Amount-2013.11.13</t>
  </si>
  <si>
    <t>A36161142003</t>
  </si>
  <si>
    <t>St.John's  M.V- Kalutara-Balance work of the new building</t>
  </si>
  <si>
    <t>A36161142004</t>
  </si>
  <si>
    <t>Kalutara Muslim Balika M.V-New Construction of a 90x25 three storeyed building</t>
  </si>
  <si>
    <t xml:space="preserve"> 2013.05.02/Revised Approved Amount-2013.12.11</t>
  </si>
  <si>
    <t>A36161142005</t>
  </si>
  <si>
    <t>Kalapugama K.V-Roof repair</t>
  </si>
  <si>
    <t>A36161143001</t>
  </si>
  <si>
    <t>Kindelpitiya Sri Saralankara M.V-Roof repair of 100x20 building</t>
  </si>
  <si>
    <t>2013.04.29</t>
  </si>
  <si>
    <t>A36161143002</t>
  </si>
  <si>
    <t>Aluthgama P.V - repair 20x20 class room building &amp; fixing Weld mesh</t>
  </si>
  <si>
    <t>A36161143003</t>
  </si>
  <si>
    <t>Repair of Bandaragama Divisional Education Office  (Stage 2)</t>
  </si>
  <si>
    <t>A36161143004</t>
  </si>
  <si>
    <t>Mahabellana Samaranayaka V-Fixing Gate &amp; Name board</t>
  </si>
  <si>
    <t>A36161143005</t>
  </si>
  <si>
    <t>Walgama Sri Saddhatissa M.V-fixing Weld mesh  to New Building</t>
  </si>
  <si>
    <t>F36161243006</t>
  </si>
  <si>
    <t>Galthude Dammakiththi P.V.-Supply  of Furniture</t>
  </si>
  <si>
    <t>A36161144001</t>
  </si>
  <si>
    <t>Wavulugala P.V.-renovation of office room</t>
  </si>
  <si>
    <t>2013.06.17/Revised Approved Amount-2013.11.28</t>
  </si>
  <si>
    <t>A36161144002</t>
  </si>
  <si>
    <t>Hegalla P.V-renovation of office room</t>
  </si>
  <si>
    <t>A36161144003</t>
  </si>
  <si>
    <t>Pokunuwita Sirimewan M.V-Roof repair of Library Building</t>
  </si>
  <si>
    <t>A36161144004</t>
  </si>
  <si>
    <t>Hegalla P.V- construction of class room building and expansion of facilities.</t>
  </si>
  <si>
    <t>F36161244005</t>
  </si>
  <si>
    <t>Handupelpola K.V-Supply of office equipment</t>
  </si>
  <si>
    <t>F36161244006</t>
  </si>
  <si>
    <t>Hegalla P.V-Supply of equipment for the activity unit</t>
  </si>
  <si>
    <t>A36161145001</t>
  </si>
  <si>
    <t>Horana Zonal Education Office-Repair of buildings</t>
  </si>
  <si>
    <t>A36161145003</t>
  </si>
  <si>
    <t>Ballapitiya K.V- Fixing Weld mesh &amp; doors &amp; windows of 40x20 building</t>
  </si>
  <si>
    <t>A36161645002</t>
  </si>
  <si>
    <r>
      <t>Pahala karannagoda V- Construction of 3 storied Building (1</t>
    </r>
    <r>
      <rPr>
        <vertAlign val="superscript"/>
        <sz val="13"/>
        <color rgb="FFFF0000"/>
        <rFont val="Calibri"/>
        <family val="2"/>
        <scheme val="minor"/>
      </rPr>
      <t>st</t>
    </r>
    <r>
      <rPr>
        <sz val="13"/>
        <color rgb="FFFF0000"/>
        <rFont val="Calibri"/>
        <family val="2"/>
        <scheme val="minor"/>
      </rPr>
      <t xml:space="preserve"> stage)</t>
    </r>
  </si>
  <si>
    <t>2013.08.06/Cancelled - 2013.09.17</t>
  </si>
  <si>
    <t>G36161245004</t>
  </si>
  <si>
    <t>Weherawatta K.V-Supply music instrument.</t>
  </si>
  <si>
    <t>F36161245005</t>
  </si>
  <si>
    <t>Keselhenawa K.V-Supply of furniture &amp; office equipment.</t>
  </si>
  <si>
    <t>A36161146001</t>
  </si>
  <si>
    <t>Mahagama V-Construction of 2 storeyed building (1st stage)</t>
  </si>
  <si>
    <t>G36161246002</t>
  </si>
  <si>
    <t>Diwalakada K.V- Supply Musical Instrument.</t>
  </si>
  <si>
    <t>A36161147007</t>
  </si>
  <si>
    <t>Dodangoda M.V. – Roof repairing of the 90x20 building.</t>
  </si>
  <si>
    <t>2013.04.10/Revised Approved Amount-2013.09.25</t>
  </si>
  <si>
    <t>A36161148001</t>
  </si>
  <si>
    <t>Padagoda M.V- (primary Section)-Roof repair</t>
  </si>
  <si>
    <t xml:space="preserve"> 2013.04.10</t>
  </si>
  <si>
    <t>A36161149001</t>
  </si>
  <si>
    <t>Galleniyakanda P.V.-Balance Work of   30X20 Multi-purpose  Unit.</t>
  </si>
  <si>
    <t>A36161149002</t>
  </si>
  <si>
    <t>Mathugama ST.Mary's V.- Repair of Science Section  Building(130x33ft) -second stage.</t>
  </si>
  <si>
    <t>A36161149003</t>
  </si>
  <si>
    <t>Aluthgamgoda K.V.- Roof  Repair of the 100X20 building and Supply Electricity.</t>
  </si>
  <si>
    <t>A36161149004</t>
  </si>
  <si>
    <t xml:space="preserve">Walagedara Siri Niwasa V- Balance Work of 50x20 Building. </t>
  </si>
  <si>
    <t>A36161149007</t>
  </si>
  <si>
    <t>To Restore caused by the disaster – Ovitigala P.V.</t>
  </si>
  <si>
    <t>A36161149008</t>
  </si>
  <si>
    <t>To Restore caused by the disaster. – aluthgamgoda K.V.</t>
  </si>
  <si>
    <t>2013.06.20/Revised Approved Amount-2013.12.11</t>
  </si>
  <si>
    <t>A36161150006</t>
  </si>
  <si>
    <t>To Restore caused by the disaster – Udawala Piyarathana M.V.</t>
  </si>
  <si>
    <t>A36161151004</t>
  </si>
  <si>
    <t>To Restore caused by the disaster. – Meegahathanna Meril Kariyawasam M.M.V.</t>
  </si>
  <si>
    <t>2013.06.20/Revised Approved Amount-2013.06.09</t>
  </si>
  <si>
    <t>A36161151005</t>
  </si>
  <si>
    <t>To Restore damages caused by the disaster – Walallavita M.V.</t>
  </si>
  <si>
    <t>Divisional Eng (Mathugama)</t>
  </si>
  <si>
    <t>2013.07.24/Cancelled-2013.09.26</t>
  </si>
  <si>
    <t>A36161153001</t>
  </si>
  <si>
    <t>Yatawara K.V- Renovation of  a Class room for a Library.</t>
  </si>
  <si>
    <t>A36161153002</t>
  </si>
  <si>
    <t>Paragasthota Vidyaloka MV- Fixing Weld mesh to 100x20 building.</t>
  </si>
  <si>
    <t>A36161653003</t>
  </si>
  <si>
    <t>Thalahitiya K.V-Constrction of a playing compound.</t>
  </si>
  <si>
    <t>A36161154001</t>
  </si>
  <si>
    <t>Batugampola P.V-Repair of buildings.</t>
  </si>
  <si>
    <t>A36161154002</t>
  </si>
  <si>
    <t>Sagarapalansooriya M.V-Repair of buildings.</t>
  </si>
  <si>
    <t>A36161154003</t>
  </si>
  <si>
    <t>Getakosgahahena Dharmashoka P.V- Repair of roof.</t>
  </si>
  <si>
    <t>G36161254004</t>
  </si>
  <si>
    <t>Sagarapalansooriya M.V-Supply Science equipment.</t>
  </si>
  <si>
    <t>G36161254005</t>
  </si>
  <si>
    <t>Kalupahana K.V-Supply Agriculture equipment.</t>
  </si>
  <si>
    <t>F36161254006</t>
  </si>
  <si>
    <t>Batugampola P.V-Supply of furniture &amp; other equipment for the  English Unit.</t>
  </si>
  <si>
    <t>F36161254007</t>
  </si>
  <si>
    <t>Getakosgahahena Dharmashoka P.V- Supply of equipment for activity unit.</t>
  </si>
  <si>
    <t>A36161162001</t>
  </si>
  <si>
    <t>New electrical supply for fixing fans for the Dept. of Education.</t>
  </si>
  <si>
    <t>A36161162002</t>
  </si>
  <si>
    <t>Renovation of the buildings of provincial department of education.</t>
  </si>
  <si>
    <t>F36161262007</t>
  </si>
  <si>
    <t>Provision of furniture to selected schools.</t>
  </si>
  <si>
    <t>F36161662006</t>
  </si>
  <si>
    <t>Provision of sports equipment for 50 schools.</t>
  </si>
  <si>
    <t>G36161262004</t>
  </si>
  <si>
    <t>Provision of one laptop computer to Diyagama V.</t>
  </si>
  <si>
    <t>G36161262005</t>
  </si>
  <si>
    <t>Development of 3 geography resource centres.</t>
  </si>
  <si>
    <t>EC</t>
  </si>
  <si>
    <t>Udugahawalpola M.V. - Construction of retaining wall.</t>
  </si>
  <si>
    <t>2013.03.20/Revised Approved Amount-2013.12.05</t>
  </si>
  <si>
    <t>Imbulanwila P.V. - Repairs of roof.</t>
  </si>
  <si>
    <t xml:space="preserve">Kehel Ella Buddhist P.V. - Roof Repairs of 60*20 building. </t>
  </si>
  <si>
    <t>Andimulla K.V - Repairs of Roof.</t>
  </si>
  <si>
    <t>Ja-Ela Divisional Education Office - Balance work of Building</t>
  </si>
  <si>
    <t>Pitipana M.V. - Construction of new Buiding - 1st Stage</t>
  </si>
  <si>
    <t>Periyamulla Al-Hilal Muslim M.V. - Repair of Playground</t>
  </si>
  <si>
    <t>Weerapuranappu V. - Repairs of 50*20 building.</t>
  </si>
  <si>
    <t>Weerapuranappu V. - Repairs of 55*17  museum building</t>
  </si>
  <si>
    <t>Moratuwa Methodist High School - Balance work of 3 storeyed building.</t>
  </si>
  <si>
    <t>Karagampitiya Sumaga V. - Repairs of roof &amp; building</t>
  </si>
  <si>
    <t xml:space="preserve">Pamankada Sri Sangamiththa V. - Construction of boundary wall </t>
  </si>
  <si>
    <t>2013.04.24/Revised Approved Amount-2013.11.13</t>
  </si>
  <si>
    <t>Construction of 90x20 three storeyed building in Rawathawaththa Methodist Vidyalaya.</t>
  </si>
  <si>
    <t>2013.06.24</t>
  </si>
  <si>
    <t>RRA</t>
  </si>
  <si>
    <t>D36152301012</t>
  </si>
  <si>
    <t>මීරිගම හල්පේ කටුකුරුදුගස්යාය නව මාතෘ සායනය ඉදිවෙන සියඹලා ගහමුල සිට ගම ඇතුලට ඇති මාර්ගය (රසික මහතාගේ නිවසට යන මාර්ගය) සංවර්ධනය කිරීම.</t>
  </si>
  <si>
    <t>ප.පා.කො.</t>
  </si>
  <si>
    <t>ප්‍රා.ස.- දිවුලපිටිය</t>
  </si>
  <si>
    <t>2013.03.22/Revised Approved Amount-2013.12.04</t>
  </si>
  <si>
    <t>D36152301013</t>
  </si>
  <si>
    <t xml:space="preserve">කඩවල පාසල් හංදියේ සිට බී. හෙක්ටර් ප්‍රනාන්දු මහතාගේ නිවස අසල ඇති මාර්ගය සංවර්ධනය කිරීම. </t>
  </si>
  <si>
    <t>2013.03.22//Revised Approved Amount-2013.12.04</t>
  </si>
  <si>
    <t>D36152301014</t>
  </si>
  <si>
    <t>බල්ලපාන මංසන්දියේ පිහිටි කුර්ණෑගල කොළඹ මාර්ගය හා වටිනපහ මාර්ගය යා කරන රෝයල් ටෙරස් ගම්මානය හරහා වැටී ඇති මාර්ගය සංවර්ධනය කිරීම</t>
  </si>
  <si>
    <t>D36152301015</t>
  </si>
  <si>
    <t>හල්පෙ අධිකාරම් වත්ත බංගලාව ඉදිරිපිට මාර්ගය සංවර්ධනය කිරීම</t>
  </si>
  <si>
    <t>RRN</t>
  </si>
  <si>
    <t>D36152301016</t>
  </si>
  <si>
    <t>දකුණු  කෙහෙල්ඇල්ල බතලහේන  ජනපද (බුදු මැදුර අසල සිට වසන්ත මහතාගේ නිවස අසලට)  මාර්ගය සංවර්ධනය කිරීම.</t>
  </si>
  <si>
    <t>D36152301017</t>
  </si>
  <si>
    <t>මඩිතියවල ප්‍රජාශාලාව අසල දයාරත්න මහතාගේ  නිවස දක්වා ඇති මාර්ගය සංවර්ධනය කිරීම.</t>
  </si>
  <si>
    <t>D36152301018</t>
  </si>
  <si>
    <t>අස්වැන්නවත්ත වැව මාර්ගයේ බැකෝ අජිත් මහතාගේ නිවස ඉදිරිපිට මාර්ගය සංවර්ධනය කිරීම</t>
  </si>
  <si>
    <t>2013.04.29/Revised Approved Amount-2013.12.30</t>
  </si>
  <si>
    <t>D36152302003</t>
  </si>
  <si>
    <t>ඇත් ගාල ඇත් මාවත මිල්ලගහවත්ත පී.ඇන්ටනි ප්‍රනාන්දුපුල්ලේ මහතාගේ නිවසට යන අතුරු මාවත සංවර්ධනය කිරීම</t>
  </si>
  <si>
    <t>ප්‍රා.ස.-කටාන</t>
  </si>
  <si>
    <t>D36152302004</t>
  </si>
  <si>
    <t>ඇත් ගාල ඇත් මාවත තේක්ක වත්ත ජේමිස් ඇන්ටනි මහතාගේ නිවස අසලින් ඇති අතුරු මාවත සංවර්ධනය කිරීම</t>
  </si>
  <si>
    <t>D36152303006</t>
  </si>
  <si>
    <t>නො. 40  6 තක්කියා පාර පෝරතොට කොච්චිකඩේ පදිංචි අබ්දුල් හයිර් මහතාගේ නිවස ඉදිරිපිට මාර්ගය සංවර්ධනය කිරීම</t>
  </si>
  <si>
    <t>ප්‍රා.ස. - මීගමුව</t>
  </si>
  <si>
    <t>D36152303007</t>
  </si>
  <si>
    <t>මීගමුව, ඇලපාර , අතුරු මාර්ගය සංවර්ධනය කිරීම</t>
  </si>
  <si>
    <t>D36152303008</t>
  </si>
  <si>
    <t>89/5,ඇන්ඩර්සන් පාරේ අතුරු මාර්ගය සංවර්ධනය කිරීම</t>
  </si>
  <si>
    <t>D36152303009</t>
  </si>
  <si>
    <t>නො. 72 3 ඒ යෝනක වීදිය පෙරියමුල්ල මීගමුව පදිංචි හුසෙයින් මහතාගේ නිවස ඉදිරිපිට මාර්ගය සංවර්ධනය කිරීම සඳහා</t>
  </si>
  <si>
    <t>D36152303010</t>
  </si>
  <si>
    <t>යෝනක වීදිය ෆවුජාන් මහතාගේ නිවස ඉදිරිපිට මාර්ගය සංවර්ධනය කිරීම</t>
  </si>
  <si>
    <t>D36152304014</t>
  </si>
  <si>
    <t>පොල්වත්ත බෝධිරාජ මාවතේ සුනිල් මහතාගේ නිවස අසල  මාර්ගය සංවර්ධනය කිරීම</t>
  </si>
  <si>
    <t>ප්‍රා.ස.-මිනුවන්ගොඩ</t>
  </si>
  <si>
    <t>D36152304015</t>
  </si>
  <si>
    <t>මහගම රෝයල් ටෙරන්ස් ප්‍රධාන මාර්ගයෙහි අතුල මහතාගේ නිවස අසල සිට ඉදිරියට සංවර්ධනය කිරීම</t>
  </si>
  <si>
    <t>D36152304016</t>
  </si>
  <si>
    <t xml:space="preserve">මිනුවන්ගොඩ හදිරම හන්දියේ සිට යූ.බී. ප්‍රේමතිලක මහතාගේ නිවස අසල මාර්ගය සංවර්ධනය කිරීම </t>
  </si>
  <si>
    <t>D36152304017</t>
  </si>
  <si>
    <t xml:space="preserve">බලබෝව පරණ සමූපකාරය අසල සිට මාර්ගය ඉතිරි කොටස සංවර්ධනය කිරීම </t>
  </si>
  <si>
    <t>D36152304018</t>
  </si>
  <si>
    <t xml:space="preserve">කුඩාගොඩ ජයමාවතේ  වින්කලය ඉදිරිපිට කොටස  සංවර්ධනය කිරීම. </t>
  </si>
  <si>
    <t>XRR</t>
  </si>
  <si>
    <t>D36152304019</t>
  </si>
  <si>
    <t xml:space="preserve"> 2013.04.29</t>
  </si>
  <si>
    <t>D36152304020</t>
  </si>
  <si>
    <t>ගල්ඔළුව සුසිල් හේමන්ත මාවත සංවර්ධනය කිරීම</t>
  </si>
  <si>
    <t>D36152304021</t>
  </si>
  <si>
    <t>අංක 105/1  උතුරු හොරම්පැල්ල ග්‍රා.නි. වසමේ කහටගහවත්ත පාර සංවර්ධනය කිරීම</t>
  </si>
  <si>
    <t>D36152305007</t>
  </si>
  <si>
    <t>ලෝලුවාගොඩ තැපැල් වත්ත පාර සංවර්ධනය කිරීම</t>
  </si>
  <si>
    <t>ප්‍රා.ස.-මීරිගම</t>
  </si>
  <si>
    <t>D36152305008</t>
  </si>
  <si>
    <t>විල්වත්ත අබේකෝන් මාවත සංවර්ධනය කිරීම</t>
  </si>
  <si>
    <t>D36152305009</t>
  </si>
  <si>
    <t>අංක 337 ඒ මාලිගාතැන්න ග්‍රා.නි. වසමේ ගුනසේන මහතාගේ නිවස ඉදිරිපිට මාර්ගය සංවර්ධනය කිරීම (දයානි මියගේ නිවස ඉදිරිපිට සිට පහලට)</t>
  </si>
  <si>
    <t>D36152306017</t>
  </si>
  <si>
    <t>නිට්ටඹුව පින්නගොල්ල පාරේ බුදු පිළිමය අසල මාර්ගය සංවර්ධනය කිරීම.</t>
  </si>
  <si>
    <t>ප්‍රා.ස.-අත්තනගල්ල</t>
  </si>
  <si>
    <t>D36152306018</t>
  </si>
  <si>
    <t>වෙලගෙදර නිදහස් මාවත සංවර්ධනය කිරීම</t>
  </si>
  <si>
    <t>D36152306019</t>
  </si>
  <si>
    <t>වේයන්ගොඩ වටද්දර කනත්ත පාර සංවර්ධනය කිරීම</t>
  </si>
  <si>
    <t>D36152306020</t>
  </si>
  <si>
    <t>පරණ වේයන්ගොඩ ගමමැද පාර මෛත්‍රිපාල මහතාගේ නිවෙස් මාර්ගය සංවර්ධනය කිරීම</t>
  </si>
  <si>
    <t>D36152306021</t>
  </si>
  <si>
    <t>රතඹලේ සුනිල් රත්නායක මහතාගේ නිවෙස් දක්වා දිවෙන මාර්ගය සංවර්ධනය කිරීම</t>
  </si>
  <si>
    <t>D36152306022</t>
  </si>
  <si>
    <t>අංගන්තැන්න අලවල මාර්ගය සංවර්ධනය කිරීම</t>
  </si>
  <si>
    <t>D36152306023</t>
  </si>
  <si>
    <t>කොස්කඳවල ඉඳුර මාර්ගයේ අතුරු මාර්ගය සංවර්ධනය කිරීම</t>
  </si>
  <si>
    <t>D36152306024</t>
  </si>
  <si>
    <t>හුඹුටියාව බ/තල්ගගහයාය මාර්ගය සංවර්ධනය කිරීම</t>
  </si>
  <si>
    <t>D36152306025</t>
  </si>
  <si>
    <t xml:space="preserve">එළුවාපිටිය වීර මාවත (දූපත පාර) චමින්ද මහතාගේ නිවසට යන පොදු පාර සංවර්ධනය කිරීම. </t>
  </si>
  <si>
    <t>2013.07.19/Revised Approved Amount-2013.12.04</t>
  </si>
  <si>
    <t>D36152307011</t>
  </si>
  <si>
    <t>ඒ.කේ.සී. අමරසිංහ මාවතේ අතුරු මාර්ගය සංවර්ධනය කිරීම</t>
  </si>
  <si>
    <t>ප්‍රා.ස.-ගම්පහ</t>
  </si>
  <si>
    <t>D36152307012</t>
  </si>
  <si>
    <t>ගම්පහ කොළඹ පාරේ රත්නාවලී විදුහල ලඟින් ගම්පහ සිට යන විට දකුණට තිබෙන පාර සංවර්ධනය කිරීම</t>
  </si>
  <si>
    <t>ම.න.ස.-ගම්පහ</t>
  </si>
  <si>
    <t>2013.04.08/Revised Approved Amount-2013.12.04</t>
  </si>
  <si>
    <t>D36152307013</t>
  </si>
  <si>
    <t>ගම්පහ නගර සභා බල ප්‍රදේශයේ කළගෙඩිහේන දේවාල මාවත සංවර්ධනය කිරීම.</t>
  </si>
  <si>
    <t xml:space="preserve"> 2013.04.08</t>
  </si>
  <si>
    <t>D36152307014</t>
  </si>
  <si>
    <t>මුදුන්ගොඩ විජේසේකර මාවතේ ගොවි නියාමක නිවස ඉදිරියෙන් යන පාර සංවර්ධනය කිරීම</t>
  </si>
  <si>
    <t>D36152307016</t>
  </si>
  <si>
    <t>ඇඔරළුව උතුරු සර්වෝදය මාවතේ වමට ඇති පළමු අතුරු මාර්ගය සංවර්ධනය කිරීම.</t>
  </si>
  <si>
    <t>2013.05.17/Revised Approved Amount-2013.12.04</t>
  </si>
  <si>
    <t>D36152308010</t>
  </si>
  <si>
    <t>ඒකල ඇලෙක්සැන්ද්‍රා වත්ත කුරුඳුවත්ත 1 වන පටුමග සංවර්ධනය කිරීම</t>
  </si>
  <si>
    <t>ප්‍රා.ස.-ජා-ඇල</t>
  </si>
  <si>
    <t>D36152308011</t>
  </si>
  <si>
    <t>ඒකල ගැමුණු මාවත සංවර්ධනය කිරීම</t>
  </si>
  <si>
    <t>D36152308012</t>
  </si>
  <si>
    <t>ඒකල දඹුව වෛද්‍ය දිල්රුක් මහතාගේ නිවස පාර සංවර්ධනය කිරීම</t>
  </si>
  <si>
    <t>D36152309005</t>
  </si>
  <si>
    <t>ගුණසේකර මාවත ඇන්ටන් අමරසේකර මාවත විල්බට් මහතාගේ නිවසට යන පාර සංවර්ධනය කිරීම</t>
  </si>
  <si>
    <t>ප්‍රා.ස.-වත්තල</t>
  </si>
  <si>
    <t>D36152309006</t>
  </si>
  <si>
    <t>සිරිවර්ධන පාරේ වමට ඇති 1 පටුමග සංවර්ධනය කිරීම</t>
  </si>
  <si>
    <t>D36152309007</t>
  </si>
  <si>
    <t>හොරපේ සිරිවර්ධන පාරේ දකුණට  ඇති 1 පටුමග සංවර්ධනය කිරීම</t>
  </si>
  <si>
    <t>D36152309008</t>
  </si>
  <si>
    <t>උස්වැටකෙයියාව පට්ටියවල ශාන්ත නිකුලස් මාවත හරස් මාර්ගය සංවර්ධනය කිරීම</t>
  </si>
  <si>
    <t>D36152309010</t>
  </si>
  <si>
    <t>වත්තල උස්වැටකෙයියාව , පට්ටියවල, ෆාම් වත්තට යන ප්‍රධාන පාර කොන්ක්‍රීට් කිරීම.</t>
  </si>
  <si>
    <t>ප්‍රා.ස. - වත්තල</t>
  </si>
  <si>
    <t>2013.05.23/Revised Approved Amount-2013.12.04</t>
  </si>
  <si>
    <t>D36152309011</t>
  </si>
  <si>
    <t>වත්තල උස්වැටකෙයියාව , මෝලවත්තේ ප්‍රධාන පාරේ ඇති පළමුවන පටුමඟ , දෙවන පටුමඟ , තුන්වන පටුමඟ කොන්ක්‍රීට් කිරීම.</t>
  </si>
  <si>
    <t>D36152310008</t>
  </si>
  <si>
    <t>ඉහළ කරගහමුණ කුරුඳුහේන මාර්ගය සංවර්ධනය කිරීම</t>
  </si>
  <si>
    <t>ප්‍රා.ස.-මහර</t>
  </si>
  <si>
    <t>D36152310009</t>
  </si>
  <si>
    <t>ඉහළ කරගහමුණ රන්මුතු පෙදෙස මාර්ගය සංවර්ධනය කිරීම</t>
  </si>
  <si>
    <t>D36152310010</t>
  </si>
  <si>
    <t>විළිඹුල රංජි මහතාගේ කඩය අසල සිට සිරිමෙවන් මහතාගේ නිවස අසලින් දිවෙන මාර්ගය සංවර්ධනය කිරීම</t>
  </si>
  <si>
    <t>D36152310011</t>
  </si>
  <si>
    <t>කිරිල්ලවල වෑබඩ ඌරුවල් මාවත මඩුගහවත්ත අතුරු මාර්ගය සංවර්ධනය කිරීම</t>
  </si>
  <si>
    <t>D36152310012</t>
  </si>
  <si>
    <t>එඩේරමුල්ල ශාන්ත ජූඩ් මාවත 2 වන පටුමග නිහාල් දයාරත්න මහතාගේ නිවස අසල සිට සංවර්ධනය කිරීම සංවර්ධනය කිරීම</t>
  </si>
  <si>
    <t>D36152310013</t>
  </si>
  <si>
    <t>සූරිය පාළුව දකුණ 245ඊ ඇල්දෙණිය පෙරමුණ මාවතේ බණ්ඩාරවත්ත දෙසට යොමුවන අතුරු මාර්ගය</t>
  </si>
  <si>
    <t>D36152310014</t>
  </si>
  <si>
    <t>ඇල්හේනවත්ත ග්‍රාමයේ 6 හා 7 පටුමග යාවන මාර්ගය හා 6 පටුමගේ ඉතිරි කොටස</t>
  </si>
  <si>
    <t>D36152310015</t>
  </si>
  <si>
    <t>කිරිකිත්ත හල්වත්ත ලකී ලෑන්ඩ්වත්ත 1 පටුමග</t>
  </si>
  <si>
    <t>D36152310016</t>
  </si>
  <si>
    <t>වෑබඩ දකුණ කනත්ත පාරේ දකුණට ඇති අතුරු මාර්ගය සංවර්ධනය කිරීම</t>
  </si>
  <si>
    <t>D36152310017</t>
  </si>
  <si>
    <t>කැන්දලියද්ද පාළුව නුගහේන වත්ත පාරේ 4 පටුමග සංවර්ධනය කිරීම.</t>
  </si>
  <si>
    <t>2013.05.18/Revised Approved Amount-2013.12.04</t>
  </si>
  <si>
    <t>D36152311010</t>
  </si>
  <si>
    <t xml:space="preserve">වතුරුගම ඉඳුරුගල්ල ග්‍රා.නි.ව.කෑරගල මාවත සංවර්ධනය කිරීම </t>
  </si>
  <si>
    <t>ප්‍රා.ස.-දොම්පේ</t>
  </si>
  <si>
    <t>D36152311011</t>
  </si>
  <si>
    <t>පැපිලියවල අමුහේන විජේසේකර මාවත සංවර්ධනය කිරීම</t>
  </si>
  <si>
    <t>D36152311012</t>
  </si>
  <si>
    <t>දියවාල උ/දන්කනත්ත ගල්බෝක්කුව සිට කොන්ක්‍රීට් නොකරන ලද ඉතිරි කොටස සංවර්ධනය කිරීම</t>
  </si>
  <si>
    <t>D36152311013</t>
  </si>
  <si>
    <t>401/සී, නාමළුව, කටුලන්ද කන්දෙවත්ත පාර සංවර්ධනය කිරීම</t>
  </si>
  <si>
    <t>D36152311014</t>
  </si>
  <si>
    <t>405, දොම්පේ, දොම්පේ ගැමුණු මාවත සංවර්ධනය කිරීම (පටන්ගැන්ම මාපිටිගම පාර දෙස සිට)</t>
  </si>
  <si>
    <t>D36152311015</t>
  </si>
  <si>
    <t>409, ගුරුවල කොට්ටකන්ද පාර සංවර්ධනය කිරීම (ගුරුවල බහුකාර්ය ගොඩනැගිල්ල අසල)</t>
  </si>
  <si>
    <t>D36152312012</t>
  </si>
  <si>
    <t>මාවරමණ්ඩිය ට්‍රාන්ස්ෆෝමරයට නුදුරින් ඇති රණසිංහ වීරසිංහ මහතාගේ නිවස දෙසට ඇති පොදු මාර්ගය සංවර්ධනය කිරීම</t>
  </si>
  <si>
    <t>ප්‍රා.ස.-බියගම</t>
  </si>
  <si>
    <t>D36152312013</t>
  </si>
  <si>
    <t>පමුණුවිල විද්‍යාල මාවත ඉතිරි කොටස සංවර්ධනය කිරීම</t>
  </si>
  <si>
    <t>D36152312014</t>
  </si>
  <si>
    <t>රග්ගහවත්ත හන්දියේ සිට ගලබඩවත්ත දක්වා ඇති මාර්ගය සංවර්ධනය කිරීම</t>
  </si>
  <si>
    <t>D36152312015</t>
  </si>
  <si>
    <t>මල්වාන විදානගොඩ පල්ලිය අසල මාර්ගය සංවර්ධනය කිරීම</t>
  </si>
  <si>
    <t>D36152312016</t>
  </si>
  <si>
    <t>බියගම පමුණුවිල හල්ගහවත්ත පාර ආරම්භය සංවර්ධනය කිරීම.</t>
  </si>
  <si>
    <t>D36152312017</t>
  </si>
  <si>
    <t>ගෝනවල කඳුරුකැටිය පාර 2 වන පටුමග සංවර්ධනය කිරීම</t>
  </si>
  <si>
    <t xml:space="preserve"> 2013.04.29/Revised Approved Amount-2013.12.04</t>
  </si>
  <si>
    <t>D36152312019</t>
  </si>
  <si>
    <t>පොල්හේන නිවාස ක්‍රමයේ අතුරු මාර්ගය සංවර්ධනය කිරීම.</t>
  </si>
  <si>
    <t>ප්‍රා.ස. - බියගම</t>
  </si>
  <si>
    <t>2013.04.08/Cancelled-2013.10.07</t>
  </si>
  <si>
    <t>D36152312020</t>
  </si>
  <si>
    <t>තල්වත්ත කෝන්ගහවත්ත පාරේ රේන්බෝ ළදරු පාසල ඉදිරියෙන් ඇති මාර්ගය සංවර්ධනය කිරීම.</t>
  </si>
  <si>
    <t>2013.04.10/Revised Approved Amount-2013.12.04</t>
  </si>
  <si>
    <t>D36152313010</t>
  </si>
  <si>
    <t>දළුගම ප්‍රැන්සිස් මාවතේ අතුරු මාර්ගය සංවර්ධනය කිරීම</t>
  </si>
  <si>
    <t>ප්‍රා.ස.-කැළණිය</t>
  </si>
  <si>
    <t>D36152313011</t>
  </si>
  <si>
    <t>කැළණිය පොල්හේන විෂ වෙද රෝහල මාර්ගය සංවර්ධනය කිරීම.</t>
  </si>
  <si>
    <t>2013.06.20/Revised Approved Name-2013.09.05/Revised Approved Amount-2013.12.04</t>
  </si>
  <si>
    <t>D36152313012</t>
  </si>
  <si>
    <t>නො.250 විහාර මාවත හුණුපිටිය වත්තල පදිංචි එම්. රිස්මි මහතාගේ නිවස ඉදිරිපිට මාර්ගය සංවර්ධනය කිරීම සඳහා</t>
  </si>
  <si>
    <t>D36152313013</t>
  </si>
  <si>
    <t>ඥාණරතන  මාවතේ ඒ.ඩී.අමරාවතී මහත්මියගේ වෙළඳසල අසල ඇති අතුරු මාර්ගය සංවර්ධනය කිරීම</t>
  </si>
  <si>
    <t>න.ස. - පෑලියගොඩ</t>
  </si>
  <si>
    <t xml:space="preserve"> 2013.05.03</t>
  </si>
  <si>
    <t>D36152313014</t>
  </si>
  <si>
    <t>ඥාණරතන  මාවතේ එච්.ඩී.අයිරාංගනී මහත්මියගේ නිවස අසල ඇති අතුරු මාර්ගය සංවර්ධනය කිරීම</t>
  </si>
  <si>
    <t>2013.05.03</t>
  </si>
  <si>
    <t>D36152313018</t>
  </si>
  <si>
    <t>වරාගොඩ බෝධි ග්‍රාමයට යන මාර්ගයේ ඉතිරි කොටස සංවර්ධනය කිරීම.</t>
  </si>
  <si>
    <t>ප්‍රා.ස. - කැළණිය</t>
  </si>
  <si>
    <t>2013.06.19/Revised Approved Amount-2013.12.04</t>
  </si>
  <si>
    <t>D36152321008</t>
  </si>
  <si>
    <t>කොළඹ 15 අලුත් මාවත පාර 610 වත්තට පිවිසෙන මාර්ගය  සංවර්ධනය කිරීම</t>
  </si>
  <si>
    <t>ප.පා.කො</t>
  </si>
  <si>
    <t>ප්‍රා.ලේ.</t>
  </si>
  <si>
    <t>D36152321009</t>
  </si>
  <si>
    <t>කොළඹ 15 මට්ටක්කුලිය ශාන්ත මරියා පාර 71 වත්තට පිවිසෙන  මාර්ගය  සංවර්ධනය කිරීම</t>
  </si>
  <si>
    <t>2013.04.17</t>
  </si>
  <si>
    <t>D36152321010</t>
  </si>
  <si>
    <t>කොළඹ 15 මට්ටක්කුලිය එකමුතුපුර කදිරාන වත්තටපිවිසෙන  මාර්ගය(1/3A1 සිට1/3A38 දක්වා) සංවර්ධනය කිරීම</t>
  </si>
  <si>
    <t xml:space="preserve"> 2013.04.18</t>
  </si>
  <si>
    <t>D36152321011</t>
  </si>
  <si>
    <t>කොළඹ 13 ආදුරැප්පු වීදිය කොපියාවත්ත මාර්ගය සංවර්ධන කිරිම</t>
  </si>
  <si>
    <t>අමා.ලේ.</t>
  </si>
  <si>
    <t>D36152322004</t>
  </si>
  <si>
    <t>අංක 67/K වත්ත හා 26C වත්තට යන ඩොනල්ඩ් පෙරේරා මාවත හා කොහිලවත්ත පාර සංවර්ධනය කිරීම</t>
  </si>
  <si>
    <t>කො. මුල්ලේරියාව ප්‍රා.ස.</t>
  </si>
  <si>
    <t>2013.06.17/Revised Implementation Auth.-2013.08.28/Revised Approved Amount-2013.12.04</t>
  </si>
  <si>
    <t>D36152322005</t>
  </si>
  <si>
    <t>අංක 302/4E බ්‍රැන්ඩ්යාවත්ත වැල්ලම්පිටිය යන ස්ථානය කොන්ක්‍රිට් අතුරා  සංවර්ධනය කිරීම</t>
  </si>
  <si>
    <t>D36152322006</t>
  </si>
  <si>
    <t>අංක 40/3අඔගහ හන්දිය ගොතටුව යන ස්ථානය කොන්ක්‍රිට් අතුරා  සංවර්ධනය කිරීම</t>
  </si>
  <si>
    <t>2013.06.17/Revised Implementation Auth.-2013.08.28</t>
  </si>
  <si>
    <t>D36152322007</t>
  </si>
  <si>
    <t>වැල්ලම්පිටිය මෙගොඩ කොලොන්නාව ග්‍රාමසේවන මාර්ගය  සංවර්ධනය කිරීම</t>
  </si>
  <si>
    <t>කො.මුල්ලේරියාව ප්‍රා.ස</t>
  </si>
  <si>
    <t>D36152322008</t>
  </si>
  <si>
    <t>පුවක්ගහවත්ත පාර කොන්ක්‍රිට් කිරීම</t>
  </si>
  <si>
    <t>කොලොන්නාව න.ස</t>
  </si>
  <si>
    <t>2013.03.22/Revised Approved Amount-2013.12.04/Revised Approved Amount-2013.12.24</t>
  </si>
  <si>
    <t>D36152322009</t>
  </si>
  <si>
    <t>වැල්ලම්පිටිය නවගම්පුර2 අදියර මාර්ගය  සංවර්ධනය කිරීම</t>
  </si>
  <si>
    <t>D36152322010</t>
  </si>
  <si>
    <t>හිමුටාන ශාන්තා මාවත අවසාන කොටස කොන්ක්‍රිට් කිරීම</t>
  </si>
  <si>
    <t>/Revised Approved Amount-2013.12.04</t>
  </si>
  <si>
    <t>D36152322011</t>
  </si>
  <si>
    <t>හල්බරාව හරස් පාර කොන්ක්‍රිට් කිරීම</t>
  </si>
  <si>
    <t>D36152322012</t>
  </si>
  <si>
    <t>හල්බරාව 4 වන පටුමග සංවර්ධනය කිරීම (492/10 සිට 492/5 දක්වා)</t>
  </si>
  <si>
    <t>2013.04.16</t>
  </si>
  <si>
    <t>D36152322013</t>
  </si>
  <si>
    <t>කොටිකාවත්ත - මුල්ලේරියාව/රාජසිංහගම/පුබුදුගම අතුරු මාර්ගය සංවර්ධනය කිරීම</t>
  </si>
  <si>
    <t>2013.06.17/Revised Approved Name-2013.10.09</t>
  </si>
  <si>
    <t>D36152323002</t>
  </si>
  <si>
    <t>රාඡගිරිය නාවල පාර කොස්වත්ත ව.අ 09,.9/7,.9/1, 9/2 යන නිවාස වලට යන මාර්ගය  සංවර්ධනය කිරීම</t>
  </si>
  <si>
    <t>D36152324006</t>
  </si>
  <si>
    <t>මාලඹේ නුගගහවත්ත පාර සංවර්ධනය කිරීම (කඩුවෙල මාලඹේ පාරේ අංක: 746/3 නිවස අසලින් ඇති මාර්ගය)</t>
  </si>
  <si>
    <t>කඩුවෙල  ම.න.ස</t>
  </si>
  <si>
    <t>D36152324007</t>
  </si>
  <si>
    <t>ගැමුණුපුර කොතලාවල 2 වන පටුමග කොන්ක්‍රිට් කිරීම</t>
  </si>
  <si>
    <t>2013.05.30/Revised Approved Amount-2013.12.04</t>
  </si>
  <si>
    <t>D36152324008</t>
  </si>
  <si>
    <t>කඩුවෙල ඉසුරැ පුර 9 හා 11 පටුමග වල ඉතිරි කොටස් කොන්ක්‍රිට් කිරීම</t>
  </si>
  <si>
    <t>D36152324009</t>
  </si>
  <si>
    <t>තුංඅදහේන පාරෙහි රසාංග හෝටලය අසලින් ඇති පාර කොන්ක්‍රිට් කිරීම</t>
  </si>
  <si>
    <t>2013.05.30/Revised Approved Amount-2013.12.24</t>
  </si>
  <si>
    <t>D36152324010</t>
  </si>
  <si>
    <t>හෝකන්දර වානගුරු මාවත 7 වන පටුමග සංවර්ධනය කිරීම.</t>
  </si>
  <si>
    <t>2013.06.14/Revised Approved Name-2013.09.05</t>
  </si>
  <si>
    <t>D36152324011</t>
  </si>
  <si>
    <t>ගොඩැල්ලවත්ත මාර්ගය  සංවර්ධනය කිරීම</t>
  </si>
  <si>
    <t>D36152324012</t>
  </si>
  <si>
    <t>මාලසිංහගොඩ අතුරැ මාර්ගය  සංවර්ධනය කිරීම</t>
  </si>
  <si>
    <t>D36152324013</t>
  </si>
  <si>
    <t>මිහිදු මාවත 35වන පටුමගසංවර්ධනය කිරීම</t>
  </si>
  <si>
    <t>D36152324014</t>
  </si>
  <si>
    <t>පැලවත්ත පෙරේරා මාවත නො 10 නිවස ඉදිරිපිට මාර්ගය  සංවර්ධනය කිරීම</t>
  </si>
  <si>
    <t>D36152324015</t>
  </si>
  <si>
    <t>පැලවත්ත විමුක්ති මාවත පී.පී ලීලාරත්න මහතාගේ නිවස ඉදිරිපිට මාර්ගය  සංවර්ධනය කිරීම</t>
  </si>
  <si>
    <t>D36152324016</t>
  </si>
  <si>
    <t>හෝකන්දර නැගෙනහිර හොරහේන මාර්ගයේ සගසි පැෂන් ආයතතනය ඉදිරිපිට මාර්ගය  සංවර්ධනය කිරීම</t>
  </si>
  <si>
    <t>D36152324017</t>
  </si>
  <si>
    <t>හෝකන්දර නැගෙනහිර ශාන්ත කැතරින්වත්ත 5වන පටුමග 84/3 නිවස දක්වා මාර්ගය  සංවර්ධනය කිරීම</t>
  </si>
  <si>
    <t>D36152324018</t>
  </si>
  <si>
    <t>හෝකන්දර නැගෙනහිර පුවක්ගහදෙනිය  4වන පටුමග  සංවර්ධනය කිරීම</t>
  </si>
  <si>
    <t>D36152324019</t>
  </si>
  <si>
    <t>කොරතොට රණවකමුල්ල 407/2  නිවස දක්වා මාර්ගය  සංවර්ධනය කිරීම</t>
  </si>
  <si>
    <t>2013.05.30/Revised Approved Amount-2013.12.09</t>
  </si>
  <si>
    <t>D36152324020</t>
  </si>
  <si>
    <t>හෝකන්දර දකුන මංගල මාවත 74/ F නිවස ඉදිරිපිට මාර්ගය  සංවර්ධනය කිරීම</t>
  </si>
  <si>
    <t>2013.06.17/Revised Approved Amount-2013.12.04</t>
  </si>
  <si>
    <t>D36152325003</t>
  </si>
  <si>
    <t>මිරිහාන රඡමහාවිහාර පාරේ ලංකා මහතාගේ නිවස අසල  මාර්ගය සංවර්ධන කිරිම</t>
  </si>
  <si>
    <t>2013.03.22/Revised Project Auth.2013.09.05</t>
  </si>
  <si>
    <t>D36152325004</t>
  </si>
  <si>
    <t>නුගගහලන්ද 5වන මාවත සංවර්ධන කිරිම</t>
  </si>
  <si>
    <t>මහරගම න.ස</t>
  </si>
  <si>
    <t>D36152325005</t>
  </si>
  <si>
    <t>රුක්මලේ වෑකඩ පාර  අතුරැ මාර්ගය  සංවර්ධන කිරිම</t>
  </si>
  <si>
    <t>D36152325006</t>
  </si>
  <si>
    <t>උඩහමුල්ල ජයපාරේ දකුණට ඇති වෙන්දේසීවත්ත පාර අසල විශ්වජිත් මහතාගේ ගරාජය අසල පාර සංවර්ධනය කිරීම.</t>
  </si>
  <si>
    <t>පා.පා.කො.</t>
  </si>
  <si>
    <t>2013.05.02</t>
  </si>
  <si>
    <t>D36152325007</t>
  </si>
  <si>
    <t>මාදිවෙල සුමුදු මාවත සංවර්ධනය කිරීම.</t>
  </si>
  <si>
    <t>D36152325008</t>
  </si>
  <si>
    <t>පතිරගොඩ විහාරවත්ත පාරේ සංවර්ධනය නොවී ඇති අතුරු මාර්ගය සංවර්ධනය කිරීම.</t>
  </si>
  <si>
    <t>D36152325009</t>
  </si>
  <si>
    <t>මහරගම ප්‍රා/ලේ කො. මිරිහාන උතුර වසමේ සේනාධිලංකාර ගමට පිවිසෙන ගල් අල්ලා ඇති පාර කෙළවරින් දකුණට ඇති පොදු මාර්ගය කොන්ක්‍රීට් ස්ලැබ් ආවරණ යොදා ඉතිරි කොටස කොන්ක්‍රිට් කිරීම.</t>
  </si>
  <si>
    <t>2013.05.03/Revised Project Auth.2013.09.05</t>
  </si>
  <si>
    <t>D36152326003</t>
  </si>
  <si>
    <t>රත්මලාන බොරුපන පාර ,අංක 39 A නිවස අසලින් පටන් ගන්නා මාර්ගය සංවර්ධන කිරිම</t>
  </si>
  <si>
    <t>2013.07.12</t>
  </si>
  <si>
    <t>D36152326004</t>
  </si>
  <si>
    <t>රත්මලාන ඡයසුමනාර පා‍රේ  අංක 80 සිට අංක 76A /3 දක්වා මාර්ගය සංවර්ධන කිරිම</t>
  </si>
  <si>
    <t>D36152326005</t>
  </si>
  <si>
    <t>රත්මලාන ශ්‍රී ඥානානන්ද පාරේ ලා.කො. පුෂ්පකුමාර ද සිල්වා  මාර්ගය සංවර්ධන කිරිම</t>
  </si>
  <si>
    <t>ප්‍රා.ලේ. - රත්මලාන</t>
  </si>
  <si>
    <t>D36152326007</t>
  </si>
  <si>
    <t>රත්මලාන ශ්‍රී ඥානානන්ද පාරේ තිලකරත්නාරාම විහාරයට පිවිසෙන මාර්ගය සංවර්ධනය කිරීම.</t>
  </si>
  <si>
    <t>රත්මලාන ප්‍රා.ලේ.</t>
  </si>
  <si>
    <t>D36152326008</t>
  </si>
  <si>
    <t>රත්මලාන ශ්‍රී ඥානානන්ද පාරේ මාවත ශ්‍රී ඥනානන්ද විද්‍යාලයට පිවිසෙන මාර්ගය සංවර්ධනය කිරීම.</t>
  </si>
  <si>
    <t>D36152328005</t>
  </si>
  <si>
    <t>බොරැපන සෙත්සිරි මාවත සංවර්ධන කිරිම</t>
  </si>
  <si>
    <t>මොරටුව ම.න.ස</t>
  </si>
  <si>
    <t>2013.03.22/Revised Approved Amount-2013.11.28</t>
  </si>
  <si>
    <t>D36152328006</t>
  </si>
  <si>
    <t>තෙලවල 1වන පටුමග  සංවර්ධන කිරිම</t>
  </si>
  <si>
    <t>D36152328007</t>
  </si>
  <si>
    <t>කටුබැද්ද පන්සල පාර චූලාලංකාර මාවත සංවර්ධන කිරිම</t>
  </si>
  <si>
    <t>D36152329016</t>
  </si>
  <si>
    <t>පොල්හේන ආරාම පාරේ සිට මිල්ලගහවත්ත මාර්ගය දක්වා කොටස  සංවර්ධනය කිරීම අදියර 1</t>
  </si>
  <si>
    <t xml:space="preserve">කැස්බෑව  න.ස </t>
  </si>
  <si>
    <t>D36152329017</t>
  </si>
  <si>
    <t>පොල්හේන ආරාම පාරේ සිට මිල්ලගහවත්ත මාර්ගය දක්වා කොටස  සංවර්ධනය කිරීම අදියර 11</t>
  </si>
  <si>
    <t>D36152329018</t>
  </si>
  <si>
    <t>පොල්හේන ප්‍රඡා ශාලාව පාර සංවර්ධනය කිරීම</t>
  </si>
  <si>
    <t>D36152329019</t>
  </si>
  <si>
    <t>ඇරැව්වල අරලිය පෙදෙස කෙරවල කොටස  සංවර්ධනය කිරීම</t>
  </si>
  <si>
    <t>D36152329020</t>
  </si>
  <si>
    <t>10 කනුව පාර 5වන පටුමග සංවර්ධනය කිරීම</t>
  </si>
  <si>
    <t>බොරලැස්ගමුව න.ස</t>
  </si>
  <si>
    <t>D36152329022</t>
  </si>
  <si>
    <t>මාවිත්තර 6 වන පටුමග 2 වන අතුරු මාර්ගය තාර දමා සංවර්ධනය කිරීම.</t>
  </si>
  <si>
    <t>කැස්බෑව මහ නගර සභාව</t>
  </si>
  <si>
    <t>2013.05.17</t>
  </si>
  <si>
    <t>D36152329023</t>
  </si>
  <si>
    <t xml:space="preserve">පැලැන්වත්ත එදිරිසිංහගොඩ වෙල මැද කොටස තාර දමා සංවර්ධනය කිරීම. </t>
  </si>
  <si>
    <t xml:space="preserve"> 2013.07.10/Revised Approved Amount-2013.11.28</t>
  </si>
  <si>
    <t>D36152329024</t>
  </si>
  <si>
    <t>ගොරකපිටිය පාරේ මිහිදුපුරට ප්‍රතිවිරුද්ධ අතුරු මාර්ගය නිවාස අංක: 349/73 දක්වා තාර දමා සංවර්ධනය කිරීම.</t>
  </si>
  <si>
    <t>2013.05.17/Revised Approved Amount-2013.11.28</t>
  </si>
  <si>
    <t>D36152329025</t>
  </si>
  <si>
    <t>කටුවාවල 10 කණුව 1 වන හරස් පාර සංවර්ධනය කිරීම.</t>
  </si>
  <si>
    <t>බොරලැස්ගමුව න.ස.</t>
  </si>
  <si>
    <t>D36152329026</t>
  </si>
  <si>
    <t>හොන්නන්තර ජයන්ති විද්‍යාල මාවත සංවර්ධනය කිරීම.</t>
  </si>
  <si>
    <t>කැස්බෑව න.ස.</t>
  </si>
  <si>
    <t>D36152329028</t>
  </si>
  <si>
    <t>ඇරැව්වල නිසංසල පෙදෙස කොන්ක්‍රීට් කිරීම.</t>
  </si>
  <si>
    <t>කැස්බෑව නගර සභා</t>
  </si>
  <si>
    <t>2013.07.12/Revised Approved Name - 2013.08.26/Revised Approved Amount-2013.11.28</t>
  </si>
  <si>
    <t>D36152330006</t>
  </si>
  <si>
    <t>හෝමාගම පිංකෙත පාර කහටගහවත්ත ඉඩමේ 638/2,638/3,638/2B,637/6,637,637/6Aයන නිවාස වලට යන මාර්ගය  සංවර්ධනය කිරීම</t>
  </si>
  <si>
    <t>හෝමාගම ප්‍රා.ස</t>
  </si>
  <si>
    <t>D36152330007</t>
  </si>
  <si>
    <t>කහතුඩුව දහම් මාවත කොන්ක්‍රිට් කිරීම</t>
  </si>
  <si>
    <t>D36152330008</t>
  </si>
  <si>
    <t>හෝමාගම දියගම බටහිර කුරුඳුවත්ත සිට දියගම පාර පොදු පාලම දෙසට මාර්ගය සංවර්ධනය කිරීම.</t>
  </si>
  <si>
    <t>D36152330009</t>
  </si>
  <si>
    <t>මාගම්මන වෙදගෙවත්ත මාර්ගය සංවර්ධනය කිරීම.</t>
  </si>
  <si>
    <t>D36152330010</t>
  </si>
  <si>
    <t>මීගොඩ පුවක්ගහහේන මාර්ගය සංවර්ධන කිරිම</t>
  </si>
  <si>
    <t>D36152330011</t>
  </si>
  <si>
    <t>සිද්ධමුල්ල සංගාරාම 13/1 නිවස අසලින්  ඇති මාර්ගය සංවර්ධන කිරිම</t>
  </si>
  <si>
    <t>D36152330012</t>
  </si>
  <si>
    <t>හත්ලගගොඩ සමගි මාවත 1වන පටුමග කොන්ක්‍රිට් කිරීම</t>
  </si>
  <si>
    <t>D36152330013</t>
  </si>
  <si>
    <t>කිරිවත්තුඩුව කැන්දකැටිය 6වන පටුමග කොන්ක්‍රිට් කිරීම</t>
  </si>
  <si>
    <t>D36152330014</t>
  </si>
  <si>
    <t>රිලාවල ජයලියගම මාර්ගය සංවර්ධනය කිරීම</t>
  </si>
  <si>
    <t>PRDA</t>
  </si>
  <si>
    <t>D36152330015</t>
  </si>
  <si>
    <t>සියඹලාගොඩ සිරිලිය පෙදෙස 3වන පටුමග සංවර්ධනය කිරීම.</t>
  </si>
  <si>
    <t>ප්‍රා.ලේ</t>
  </si>
  <si>
    <t>2013.06.17/Revised Pro. Auth. &amp; Imple. Auth. - 2013.10.17</t>
  </si>
  <si>
    <t>D36152330016</t>
  </si>
  <si>
    <t>හබරකඩ රාජසිංහ මාර්ගය සංවර්ධනය කිරීම.</t>
  </si>
  <si>
    <t>හෝමාගම ප්‍රා.ස.</t>
  </si>
  <si>
    <t>D36152330017</t>
  </si>
  <si>
    <t>හෝමාගම පනාගොඩ කෙරේමුල්ල 8 වන පටුමග සංවර්ධනය කිරීම.</t>
  </si>
  <si>
    <t>D36152331003</t>
  </si>
  <si>
    <t>කනම්පැල්ල මීගහවත්ත යන මාර්ගය  සංවර්ධනය කිරීම</t>
  </si>
  <si>
    <t>සීතාවක ප්‍රා.ස</t>
  </si>
  <si>
    <t>D36152331004</t>
  </si>
  <si>
    <t>වේරගොල්ල වෙන්දේසිවත්ත මාර්ගය  සංවර්ධනය කිරීම</t>
  </si>
  <si>
    <t>D36152331005</t>
  </si>
  <si>
    <t>සුදුවැල්ල කලවැල්ගොල්ල  මාර්ගය  සංවර්ධනය කිරීම</t>
  </si>
  <si>
    <t>D36152331006</t>
  </si>
  <si>
    <t>පාදුක්ක ඡයන්ති මාවත මාර්ගය  සංවර්ධනය කිරීම</t>
  </si>
  <si>
    <t>2013.04.30</t>
  </si>
  <si>
    <t>D36152331007</t>
  </si>
  <si>
    <t>හංවැල්ල සීතාවකපුර මාවතගම රිටිගහ හේන පාර  අතුරු මාර්ගය  සංවර්ධනය කිරීම</t>
  </si>
  <si>
    <t>2013.05.30</t>
  </si>
  <si>
    <t>D36152331012</t>
  </si>
  <si>
    <t>එලමලවල මිල්ලදණ්ඩ හරහා වැලිකන්න මාර්ගය සංවර්ධනය කිරීම.</t>
  </si>
  <si>
    <t>සීතාවක ප්‍රා.ස.</t>
  </si>
  <si>
    <t>2013.06.17/Revised Approved Name - 2013.08.19</t>
  </si>
  <si>
    <t>D36152331013</t>
  </si>
  <si>
    <t>සාලාව ස්වර්ණ ජයන්ති රණවිරු ගමට යන මාර්ගය සංවර්ධනය කිරීම.</t>
  </si>
  <si>
    <t>2013.06.17/Revised Approved Amount-2013.12.04/2013.12.09</t>
  </si>
  <si>
    <t>D36152332001</t>
  </si>
  <si>
    <t>බොරැල්ල කොටාපාර 188 වත්තට යන මාර්ගය  අඩි 2ක් උස්කර කොන්ක්‍රිට් කිරීම</t>
  </si>
  <si>
    <t>2013.08.12</t>
  </si>
  <si>
    <t>D36152333004</t>
  </si>
  <si>
    <t>පාදුක්ක ජයන්ති මාවත මාර්ගය සංවර්ධනය කිරීම.</t>
  </si>
  <si>
    <t>ප්‍රා.ස.  සීතාවක</t>
  </si>
  <si>
    <t>D36152341006</t>
  </si>
  <si>
    <t>පානදුර ප්‍රා.ලේ.කොට්ඨාශයේ බටහිර මාලමුල්ල ශ්‍රී පුණ්‍යවර්ධනාරාම මාර්ගය සංවර්ධනය කිරීම</t>
  </si>
  <si>
    <t xml:space="preserve"> ප්‍රා.ලේ. පානදුර </t>
  </si>
  <si>
    <t>D36152341007</t>
  </si>
  <si>
    <t>වාද්දුව විවේකාරාම පාර (ගුණතිලක පාරෙන් ප්‍රවේශ) ඉතිරි කොටස  කොන්ක්‍රීට් කිරීම</t>
  </si>
  <si>
    <t xml:space="preserve">ප්‍රා.ස. පානදුර </t>
  </si>
  <si>
    <t>D36152341008</t>
  </si>
  <si>
    <t>පානදුර තන්තිරිමුල්ල බන්ට් එක මාවත කොන්ක්‍රීට් කිරීම</t>
  </si>
  <si>
    <t>D36152341009</t>
  </si>
  <si>
    <t>වාද්දුව වසන්තාරාම පාර  කොන්ක්‍රීට් කිරීම</t>
  </si>
  <si>
    <t>2013.03.22/Revised Approved Amount-2013.10.04</t>
  </si>
  <si>
    <t>D36152341010</t>
  </si>
  <si>
    <t>හිරණ පන්සල අසල මාර්ගය  සංවර්ධනය කිරීම</t>
  </si>
  <si>
    <t xml:space="preserve">ප්‍රා.ලේ. පානදුර </t>
  </si>
  <si>
    <t>D36152342007</t>
  </si>
  <si>
    <t>කළුතර ඉලුක්වත්ත  තෝල්කවත්ත පාර සංවර්ධනය කිරීම</t>
  </si>
  <si>
    <t>ප්‍රා.ස. කළුතර</t>
  </si>
  <si>
    <t>D36152342008</t>
  </si>
  <si>
    <t>කළුතර හීනටියන්ගල සුවසේවා මාවත සංවර්ධනය කිරීම</t>
  </si>
  <si>
    <t>D36152342009</t>
  </si>
  <si>
    <t>රජවත්ත ගිනිගත්හේන ඥානසීහ මාවත සංවර්ධනය කිරීම</t>
  </si>
  <si>
    <t>D36152342010</t>
  </si>
  <si>
    <t xml:space="preserve">කළුතර ප්‍රා.සභාවට අයත් කළුතර උතුර විලේගොඩ හුණු කොටුව පාර සංවර්ධනය කිරීම  </t>
  </si>
  <si>
    <t xml:space="preserve">ප්‍රා.ස.කළුතර </t>
  </si>
  <si>
    <t>D36152343008</t>
  </si>
  <si>
    <t>බණ්ඩාරගම ප්‍රා.ලේ.කොට්ඨාශයේ 669 කිඳෙල්පිටිය බටහිර ග්‍රාමසේවා වසමේ වැල්මිල්ල කිඳෙල්පිටිය ශ්‍රී සද්ධාතිස්ස මාවත කොන්ක්‍රීට් කිරීම</t>
  </si>
  <si>
    <t>ප්‍රා.ලේ. බණ්ඩාරගම</t>
  </si>
  <si>
    <t>D36152343009</t>
  </si>
  <si>
    <t>මිල්ලනිය ප්‍රා.ලේ.කොට්ඨාශයේ බේගමුව ගඟබඩ පාරේ ඉතිරි කොටස  කොන්ක්‍රීට් කිරීම</t>
  </si>
  <si>
    <t xml:space="preserve"> 2013.04.30</t>
  </si>
  <si>
    <t>D36152343010</t>
  </si>
  <si>
    <t>බණ්ඩාරගම ප්‍රා.ලේ.කොට්ඨාශයේ කුඩා අරුක්ගොඩ විමලරත මාවතේ ගාමිණී ජයසිරි මයාගේ නිවස පිහිටි අතුරු  මාර්ගය සංවර්ධනය කිරීම</t>
  </si>
  <si>
    <t xml:space="preserve">ප්‍රා.ස. බණ්ඩාරගම </t>
  </si>
  <si>
    <t>D36152343011</t>
  </si>
  <si>
    <t>බණ්ඩාරගම ප්‍රා.ලේ.කොට්ඨාශයේ අළුබෝමුල්ල මහවත්තේ කරුණාසේන මයාගේ නිවස ඉදිරියෙන් පහලට දිවෙන මාර්ගය සංවර්ධනය කිරීම</t>
  </si>
  <si>
    <t>D36152343012</t>
  </si>
  <si>
    <t>නිව්ඩාව 3 වන පටුමග කොන්ක්‍රීට් කිරීම</t>
  </si>
  <si>
    <t>D36152344008</t>
  </si>
  <si>
    <t>කබල්ලාගොඩ දේවාල පාර දෙපසින් සපත්තු කාණු කොන්ක්‍රීට් කර ඉදි කිරීම.</t>
  </si>
  <si>
    <t xml:space="preserve"> ප්‍රා.ස.    හොරණ</t>
  </si>
  <si>
    <t>D36152344009</t>
  </si>
  <si>
    <t>පර්ත් වත්ත පාසල් මාවත සංවර්ධනය කිරීම</t>
  </si>
  <si>
    <t xml:space="preserve">ප්‍රා.ස. හොරණ </t>
  </si>
  <si>
    <t>D36152344010</t>
  </si>
  <si>
    <t>කොස්කොල වත්ත පාර සංවර්ධනය කිරීම</t>
  </si>
  <si>
    <t>D36152344011</t>
  </si>
  <si>
    <t xml:space="preserve">මඩකඩ ගිරංචිකන්ද 9 ඒ අතුරු මාර්ගය සංවර්ධනය කිරීම  </t>
  </si>
  <si>
    <t>D36152344012</t>
  </si>
  <si>
    <t>පාදුක්ක පාර සොහොන් පිටිය අසල නාගස් මණ්ඩිය පාර කොන්ක්‍රීට් කිරීම</t>
  </si>
  <si>
    <t>D36152344013</t>
  </si>
  <si>
    <t>හොරකැටිය සුසාන භූමිය අසල  මාර්ගය  කොන්ක්‍රීට් කිරීම</t>
  </si>
  <si>
    <t>D36152346003</t>
  </si>
  <si>
    <t xml:space="preserve">බුලත්සිංහල ප්‍රා.ලේ.කොට්ඨාශයේ දීයකඩුව උඩුමුල්ල පාරේ මහගමට සම්බන්ධවන වංගුවේ ගල ඉවත් කර කොන්ක්‍රීට් කිරීම </t>
  </si>
  <si>
    <t xml:space="preserve">ප්‍රා.ලේ. බුලත්සිංහල </t>
  </si>
  <si>
    <t>D36152346004</t>
  </si>
  <si>
    <t>බුලත්සිංහල ප්‍රා.ලේ.කොට්ඨාශයේ දීයකඩුව කුළුණුකන්ද පාර මුල කොටස කොන්ක්‍රීට් කිරීම</t>
  </si>
  <si>
    <t>D36152346005</t>
  </si>
  <si>
    <t>බුලත්සිංහල ප්‍රා.ලේ.කොට්ඨාශයේ කළුවැල්ලාවේ සිට මුරුතැල්ල (දඹල පාරේ) දිය උල්පත ඇති කොටස  කොන්ක්‍රීට් කිරීම</t>
  </si>
  <si>
    <t>D36152346006</t>
  </si>
  <si>
    <t>පහල නාරගල රාළහාමි මහතාගේ නිවස අසල මාර්ගය කොන්ක්‍රීට් කිරීම</t>
  </si>
  <si>
    <t>D36152347001</t>
  </si>
  <si>
    <t>බෝඹුවල පන්සල පාර කොන්ක්‍රීට් කිරීම</t>
  </si>
  <si>
    <t xml:space="preserve">ප්‍රා.ස. දොඩන්ගොඩ </t>
  </si>
  <si>
    <t>D36152347002</t>
  </si>
  <si>
    <t>වැලිකන්ද මැද මාර්ගය  කොන්ක්‍රීට් කිරීම</t>
  </si>
  <si>
    <t>D36152347003</t>
  </si>
  <si>
    <t>දොඩන්ගොඩ ප්‍රා.ලේ.කොට්ඨාශයේ වඩුගම පන්සල අසලින් වැටී ඇති කැටගහහේන මාර්ගයේ ඉතිරි කොටස  කොන්ක්‍රීට් කිරීම</t>
  </si>
  <si>
    <t>2013.07.03/Revised Approved Amount -2013.10.04</t>
  </si>
  <si>
    <t>D36152347004</t>
  </si>
  <si>
    <t xml:space="preserve">දොඩන්ගොඩ ප්‍රා.සභාවට අයත් බොලොස්සගම පිටවෙල පාර සංවර්ධනය කිරීම  </t>
  </si>
  <si>
    <t>ප්‍රා.ස. දොඩන්ගොඩ</t>
  </si>
  <si>
    <t>D36152348002</t>
  </si>
  <si>
    <t>බේරුවල ප්‍රා.ලේ.කොට්ඨාශයේ සහිරා විද්‍යාලයේ ප්‍රවේශ මාර්ගය (2 අදියර) සංවර්ධනය කිරීම</t>
  </si>
  <si>
    <t>ප්‍රා.ලේ. බේරුවල</t>
  </si>
  <si>
    <t xml:space="preserve"> 2013.05.30</t>
  </si>
  <si>
    <t>D36152348003</t>
  </si>
  <si>
    <t>බේරුවල ප්‍රා.ලේ.කොට්ඨාශයේ අඹේපිටිය පොල්වත්ත පාර  (2 අදියර) කොන්ක්‍රීට් කිරීම</t>
  </si>
  <si>
    <t>D36152348004</t>
  </si>
  <si>
    <t>බේරුවල ප්‍රා.ලේ.කොට්ඨාශයේ මරදාන අබ්දුල් සලාම් මාවත  (2 අදියර) කොන්ක්‍රීට් කිරීම</t>
  </si>
  <si>
    <t>D36152348005</t>
  </si>
  <si>
    <t>බේරුවල ප්‍රා.ලේ.කොට්ඨාශයේ මොරස්වත්ත මාර්ගය කොන්ක්‍රීට් කිරීම</t>
  </si>
  <si>
    <t xml:space="preserve"> ප්‍රා.ස.   බේරුවල</t>
  </si>
  <si>
    <t>D36152348006</t>
  </si>
  <si>
    <t>බේරුවල නගර සභා සීමාවට අයත් වෙත්ටුමරාජපුර මාර්ගයේ ඉතිරි කොටස  කොන්ක්‍රීට් කිරීම</t>
  </si>
  <si>
    <t xml:space="preserve">න.ස. බේරුවල </t>
  </si>
  <si>
    <t>D36152348007</t>
  </si>
  <si>
    <t>බේරුවල නගර සභා සීමාවට අයත් මරදාන බාකිර් මාකර් පටුමගේ  අතුරු මාර්ගය  කොන්ක්‍රීට් කිරීම</t>
  </si>
  <si>
    <t>D36152348008</t>
  </si>
  <si>
    <t>බේරුවල නගර සභා සීමාවට අයත් කඳුරට ලී මෝල අසලින් ඇති අතුරු මාර්ගය  කොන්ක්‍රීට් කිරීම</t>
  </si>
  <si>
    <t>D36152348009</t>
  </si>
  <si>
    <t xml:space="preserve">බේරුවල නගර සභා බල ප්‍රදේශයේ ගාලු පාරේ සිට අතුකෝරල හාඩ්වෙයාර් අසලින් ඇති මාර්ගය සංවර්ධනය කිරීම  </t>
  </si>
  <si>
    <t xml:space="preserve"> 2013.06.17</t>
  </si>
  <si>
    <t>D36152348010</t>
  </si>
  <si>
    <t>වලතර වනහිංගොඩවත්ත හරස් පාර සංවර්ධනය කිරීම</t>
  </si>
  <si>
    <t>D36152348011</t>
  </si>
  <si>
    <t>හල්කඳවිල ගොවිජන සේවා අසල රාගලවෙල හල්කඳවිල ප්‍රධාන මාර්ගය සංවර්ධනය කිරීම</t>
  </si>
  <si>
    <t>D36152349005</t>
  </si>
  <si>
    <t>පල්ලෙමුල්ල තිත්තකැකිරිහේන පාර කොන්ක්‍රීට් කිරීම</t>
  </si>
  <si>
    <t xml:space="preserve">ප්‍රා.ස. මතුගම </t>
  </si>
  <si>
    <t>D36152350001</t>
  </si>
  <si>
    <t>කෙවිටියාගල උතුර ග්‍රාමසේවා වසමේ පොල්හේන මාර්ගය සංවර්ධනය කිරීම</t>
  </si>
  <si>
    <t xml:space="preserve">ප්‍රා.ස. අගලවත්ත </t>
  </si>
  <si>
    <t>D36152350002</t>
  </si>
  <si>
    <t>829 බී කැකුලන්දල දකුණ ග්‍රාමසේවා වසමේ ස්වර්ණ රේඛාගම 3 වන පටුමග ප්‍රජා ශාලාව ඉහල දුෂ්කර වූ කොටස සංවර්ධනය කිරීම</t>
  </si>
  <si>
    <t>D36152351001</t>
  </si>
  <si>
    <t>848 ඒ ලිහිණියාව නැගෙනහිර ග්‍රාමසේවා වසමේ ග්‍රාමෝදය මාර්ගය සංවර්ධනය කිරීම</t>
  </si>
  <si>
    <t xml:space="preserve"> ප්‍රා.ස. වලල්ලාවිට</t>
  </si>
  <si>
    <t>D36152352002</t>
  </si>
  <si>
    <t xml:space="preserve">ඕමත්ත ජනපදය අතාවුල්ලා අක්කර 10 පැරණි මාර්ගය  කොන්ක්‍රීට් කිරීම </t>
  </si>
  <si>
    <t xml:space="preserve">ප්‍රා.ලේ පාලින්ද නුවර  </t>
  </si>
  <si>
    <t xml:space="preserve"> 2013.05.02</t>
  </si>
  <si>
    <t>D36152353004</t>
  </si>
  <si>
    <t>මිල්ලනිය ප්‍රා.ලේ. කොට්ඨාශයේ බේගමුව ගඟබඩ පාරේ ඉතිරි කොටස කොන්ක්‍රීට් කිරීම.</t>
  </si>
  <si>
    <t>ප්‍රා.ලේ. මිල්ලනිය</t>
  </si>
  <si>
    <t>D36152353005</t>
  </si>
  <si>
    <t xml:space="preserve">කපුහේන ප්‍රධාන මාර්ගය ඉතිරි කොටස කොන්ක්‍රීට් කිරීම. </t>
  </si>
  <si>
    <t>ප්‍රා.ලේ.  - මිල්ලනිය</t>
  </si>
  <si>
    <t>RRC</t>
  </si>
  <si>
    <t>මුදලි මාවත බෝක්කුව ඉදි කිරීම.</t>
  </si>
  <si>
    <t>2013.02.26</t>
  </si>
  <si>
    <t>නාඹුළුව සිරිමංගලාරාම පාර සංවර්ධනය කිරීම.</t>
  </si>
  <si>
    <t>341/A දුමුන්නේගෙදර ග්‍රාමසේවා වසමේ දුමුන්නේගෙදර සිට රත්මලේ දක්වා ඇති ප්‍රධාන මාර්ගය සංවර්ධනය කිරීම.</t>
  </si>
  <si>
    <t>කොළම 15 මට්ටක්කුලිය කල්‍යාණි ගංගාරාම පාර අලිවත්ත 25 වත්ත පිවිසෙන මාර්ගය කොන්ක්‍රීට් කිරීම. (1 අදියර)</t>
  </si>
  <si>
    <t>නාවල කොස්වත්ත මැල්ලවත්ත පාරේ අංක: 44/1, 8/8, 8/8A නිවෙස්වලට යන මාර්ගය සංවර්ධනය කිරීම හා පැති කාණුව බැඳීම සඳහා</t>
  </si>
  <si>
    <t>කහතුඩුව City of Life නිවාස සංකීර්ණයේ 16 වන පටුමඟ කෙලවර සංවර්ධනය කිරීම.</t>
  </si>
  <si>
    <t>බ/දඹදුරය ආනන්ද මහතාගේ නිවස පාර කොන්ක්‍රීට් කිරීම.</t>
  </si>
  <si>
    <t>2013.04.08</t>
  </si>
  <si>
    <t>බෙල්ලන්විල දෙහිවල මහරගම මාර්ගයෙන් ආරම්භ වන පළවන පටුමඟ සංවර්ධනය.</t>
  </si>
  <si>
    <t>2013.05.23</t>
  </si>
  <si>
    <t>WN</t>
  </si>
  <si>
    <t>G36133101009</t>
  </si>
  <si>
    <t>Loader for Waste transfer station -Nawana plant</t>
  </si>
  <si>
    <t>WMA</t>
  </si>
  <si>
    <t>Diulapitiya PS</t>
  </si>
  <si>
    <t>2013.03.27</t>
  </si>
  <si>
    <t>G36133103005</t>
  </si>
  <si>
    <t>compost plant Expansion-Negambo MC</t>
  </si>
  <si>
    <t>Negambo MC</t>
  </si>
  <si>
    <t>XW</t>
  </si>
  <si>
    <t>G36133106016</t>
  </si>
  <si>
    <t>Supply of front end loader to Attanagalla pradeshiya sabha</t>
  </si>
  <si>
    <t>Min. Sec.</t>
  </si>
  <si>
    <t>2013.03.27/Cancelled-2013.12.09</t>
  </si>
  <si>
    <t>G36133108008</t>
  </si>
  <si>
    <t>Ja-ela UC- Construction of Plant</t>
  </si>
  <si>
    <t>Ja-Ela UC</t>
  </si>
  <si>
    <t>G36133108009</t>
  </si>
  <si>
    <t>compost plant Expansion-Ja-ela PS</t>
  </si>
  <si>
    <t>Ja-Ela PS</t>
  </si>
  <si>
    <t>G36133163001</t>
  </si>
  <si>
    <t>Supply of Compost bins to the local authorities in Gampaha District</t>
  </si>
  <si>
    <t>2013.03.27/Revised Approved Amount - 2013.10.07</t>
  </si>
  <si>
    <t>G36133163002</t>
  </si>
  <si>
    <t>Supply of Recycle bags to the local authorities in Gampaha district</t>
  </si>
  <si>
    <t>G36133163003</t>
  </si>
  <si>
    <t>Supply of 11L green bins to the local authorities in Gampaha District</t>
  </si>
  <si>
    <t>G36133163004</t>
  </si>
  <si>
    <t>Supply of four wheel tracors to the local authorities in Gampaha district</t>
  </si>
  <si>
    <t xml:space="preserve"> 2013.05.30/Revised Approved Amount - 2013.09.20/2013.11.22Cancelled-2013.12.17</t>
  </si>
  <si>
    <t>G36133163005</t>
  </si>
  <si>
    <t>Supply of perishable trailers to the local authorities in Gampaha  district</t>
  </si>
  <si>
    <t>2013.03.27/Revised Approved Amount -2013.10.17/Cancelled-2013.12.09</t>
  </si>
  <si>
    <t>WA</t>
  </si>
  <si>
    <t>G36133163006</t>
  </si>
  <si>
    <t>Supply of Hand carts to the local authorities in Gampaha district</t>
  </si>
  <si>
    <t>2013.03.27/Revised Approved Amount -2013.10.17</t>
  </si>
  <si>
    <t>G36133164001</t>
  </si>
  <si>
    <t>Supply of Compost bins to the local authorities in Colombo District</t>
  </si>
  <si>
    <t>2013.05.30/Revised Approved Amount -2013.10.07</t>
  </si>
  <si>
    <t>G36133164002</t>
  </si>
  <si>
    <t>Supply of 11L green bins to the local authorities in Colombo District</t>
  </si>
  <si>
    <t>G36133164003</t>
  </si>
  <si>
    <t>Supply of four wheel tracors to the local authorities in Colombo district</t>
  </si>
  <si>
    <t>2013.05.30/Revised Approved Amount -2013.09.20/2013.12.09</t>
  </si>
  <si>
    <t>G36133164004</t>
  </si>
  <si>
    <t>Supply of perishable trailers to the local authorities in Colombo district</t>
  </si>
  <si>
    <t>213.03.27/Revised Approved Amount-2013.10.17/2013.12.09</t>
  </si>
  <si>
    <t>G36133124005</t>
  </si>
  <si>
    <t>කඩුවෙල මහ නගර සභාව සඳහා "ස්කිඩ් ස්ටියර් ලෝඩර්" යන්ත්‍රයක් ලබා දීම.</t>
  </si>
  <si>
    <t>Kaduwela MC</t>
  </si>
  <si>
    <t>G36133131002</t>
  </si>
  <si>
    <t>Compost plant expantion Seethawakapura  Uc</t>
  </si>
  <si>
    <t xml:space="preserve">Seethawakapura UC </t>
  </si>
  <si>
    <t>213.03.27</t>
  </si>
  <si>
    <t>G36133143007</t>
  </si>
  <si>
    <t>Supply of platfrom scale to Bandaragama pradeshiya sabha</t>
  </si>
  <si>
    <t>G36133144007</t>
  </si>
  <si>
    <t>compost plant Expansion-Horana PS</t>
  </si>
  <si>
    <t>Horana PS</t>
  </si>
  <si>
    <t>G36133152001</t>
  </si>
  <si>
    <t>compost plant Expansion-Palindanuwara PS</t>
  </si>
  <si>
    <t>Palindanuwara PC</t>
  </si>
  <si>
    <t>G36133142006</t>
  </si>
  <si>
    <t>compost plant Expansion-Pohorawatta plant</t>
  </si>
  <si>
    <t>213.03.27Cancelled-2013.11.18</t>
  </si>
  <si>
    <t>G36133165001</t>
  </si>
  <si>
    <t>Supply of Compost bins to the local authorities In Kalutara District</t>
  </si>
  <si>
    <t>G36133165002</t>
  </si>
  <si>
    <t>Supply of Recycle bags to the local authorities in Kalutara district</t>
  </si>
  <si>
    <t>G36133165003</t>
  </si>
  <si>
    <t>Supply of 11L green bins to the local authorities in Kalutara District</t>
  </si>
  <si>
    <t>G36133165004</t>
  </si>
  <si>
    <t>Supply of four wheel tracors to the local authorities in Kalutara district</t>
  </si>
  <si>
    <t xml:space="preserve"> 2013.05.30/Cancelled-2013.11.22</t>
  </si>
  <si>
    <t>G36133165005</t>
  </si>
  <si>
    <t>Supply of perishable trailers to the local authorities in Kalutara district</t>
  </si>
  <si>
    <t>213.03.27/Cancelled-2013.12.09</t>
  </si>
  <si>
    <t>G36133165006</t>
  </si>
  <si>
    <t>Supply of Hand carts to the local authorities in Kalutara district</t>
  </si>
  <si>
    <t>SN</t>
  </si>
  <si>
    <t>D36152333003</t>
  </si>
  <si>
    <t>අයර්වත්ත ලබුගම පාර සංවර්ධනය</t>
  </si>
  <si>
    <t>2013.04.02</t>
  </si>
  <si>
    <t>D36152331009</t>
  </si>
  <si>
    <t>සිරිනිවාස වත්ත පහල කොටස පාසල ඉදිරිපිට පාර සංවර්ධනය</t>
  </si>
  <si>
    <t>D36152331010</t>
  </si>
  <si>
    <t>සිරිනිවාස වත්ත ඉහල කොටස  පාර සංවර්ධනය</t>
  </si>
  <si>
    <t>D36152331011</t>
  </si>
  <si>
    <t>පෙන්රිත් වත්ත ඉහල කොටස  පාර සංවර්ධනය</t>
  </si>
  <si>
    <t>න.ස.  සීතාවක</t>
  </si>
  <si>
    <t>SA</t>
  </si>
  <si>
    <t>D36152347005</t>
  </si>
  <si>
    <t>ක්ලෝඩන්වත්ත වෙල්ලත නෑහින්න ප්‍රධාන මාර්ගයේ මීටර් 400 ක් සංවර්ධනය කිරීම</t>
  </si>
  <si>
    <t>2013.04.02/Revised Approved Amount-2013.09.30</t>
  </si>
  <si>
    <t>D36152347006</t>
  </si>
  <si>
    <t>අරප්පලකන්ද වත්ත කූරිපාර (ගමට යන මාර්ගය) ප්‍රතිසංස්කරණය කිරීම</t>
  </si>
  <si>
    <t>XS</t>
  </si>
  <si>
    <t>D36152352004</t>
  </si>
  <si>
    <t>කිරිවානකැටිය තැන්නහේන අටහවුල්හේන පාර කොටසක් කොන්ක්‍රීට් කිරීම</t>
  </si>
  <si>
    <t>ප්‍රා.ස. පාලින්දනුවර</t>
  </si>
  <si>
    <t>2013.06.18</t>
  </si>
  <si>
    <t>D36152352005</t>
  </si>
  <si>
    <t>පිඹුරවත්ත හරහා පිඹුර ගමට යන මාර්ගයේ ඇතුල්වන ස්ථානය සහ මැද මීටර් 300ක් සකස් කිරීම</t>
  </si>
  <si>
    <t>D36152352006</t>
  </si>
  <si>
    <t>මොහොමදිවත්ත ප්‍රධාන පාරේ සිට  ගමට යන මාර්ගයේ (කාර්යාලය පන්සල පාර) සංවර්ධනය කිරීම</t>
  </si>
  <si>
    <t>D36152352007</t>
  </si>
  <si>
    <t>කුරුඳුගහහේන පාර ප්‍රතිසංස්කරණය කිරීම</t>
  </si>
  <si>
    <t>2013.04.03</t>
  </si>
  <si>
    <t>D36152352008</t>
  </si>
  <si>
    <t>හල්ඕවිට පන්විල කන්ද පාර ප්‍රතිසංස්කරණය කිරීම</t>
  </si>
  <si>
    <t>2013.07.05</t>
  </si>
  <si>
    <t>D36152352009</t>
  </si>
  <si>
    <t>කොවුල්ගම පාර ප්‍රතිසංස්කරණය කිරීම</t>
  </si>
  <si>
    <t>D36152352010</t>
  </si>
  <si>
    <t>දික්හේන පන්සල පාර ප්‍රතිසංස්කරණය කිරීම</t>
  </si>
  <si>
    <t>D36152352014</t>
  </si>
  <si>
    <t>D36152345006</t>
  </si>
  <si>
    <t>වලකඩ හේන මාර්ගයේ කොටසක් සංවර්ධනය කිරීම.</t>
  </si>
  <si>
    <t>ප්‍රා.ස.  මදුරාවල</t>
  </si>
  <si>
    <t>2013.06.18/Revised Approved Amount-2013.11.29</t>
  </si>
  <si>
    <t>D36152346008</t>
  </si>
  <si>
    <t>ප්‍රා.ස.  බුලත්සිංහල</t>
  </si>
  <si>
    <t>D36152346009</t>
  </si>
  <si>
    <t>D36152346010</t>
  </si>
  <si>
    <t>කිරිවානකැටිය තැන්නහේන අටහවුල්හේන පාර කොටසක් කොන්ක්‍රීට් කිරීම.</t>
  </si>
  <si>
    <t>ප්‍රා.ස. - බුලත්සිංහල</t>
  </si>
  <si>
    <t>2013.08.16</t>
  </si>
  <si>
    <t>D36152350005</t>
  </si>
  <si>
    <t>පිඹුරවත්ත හරහා ගමට යන මාර්ගයේ ඇතුල්වන ස්ථානය සහ මැද මීටර් 300 ක් සකස් කිරීම.</t>
  </si>
  <si>
    <t>ප්‍රා.ස.  අගලවත්ත</t>
  </si>
  <si>
    <t>D36152350007</t>
  </si>
  <si>
    <t>D36152351002</t>
  </si>
  <si>
    <t>පහල හෙවෙස්ස කුරුඳුවත්ත මංසන්දියේ සිට තේවත්ත හරහා 3 කණුව දක්වා මාර්ගය ප්‍රතිසංස්කරණය කිරීම.</t>
  </si>
  <si>
    <t>ප්‍රා.ස. වලල්ලාවිට</t>
  </si>
  <si>
    <t>2013.06.12</t>
  </si>
  <si>
    <t>D36152351003</t>
  </si>
  <si>
    <t>4 කණුව තුංදොල මාර්ගය දිස්ත්‍රික් සීමාව දක්වා ප්‍රතිසංස්කරණය කිරීම.</t>
  </si>
  <si>
    <t>SC</t>
  </si>
  <si>
    <t>කිරිපැල්ලගහ පාර දුෂ්කර ස්ථාන කොන්ක්‍රීට් කිරීම.</t>
  </si>
  <si>
    <t>ප්‍රා.ස. - වලල්ලාවිට</t>
  </si>
  <si>
    <t>2013.02.26/Revised Approved Amount-2013.10.04</t>
  </si>
  <si>
    <t>LSN</t>
  </si>
  <si>
    <t>A36135104026</t>
  </si>
  <si>
    <t>දොඹවල ප්‍රජා ශාලාවේ ඉතිරි වැඩ නිම කිරීම.</t>
  </si>
  <si>
    <t>ප්‍රා.ස. - මිනුවන්ගොඩ</t>
  </si>
  <si>
    <t xml:space="preserve"> 2013.08.06</t>
  </si>
  <si>
    <t>A36135104027</t>
  </si>
  <si>
    <t>තම්මිට ප්‍රජා ශාලාවේ ඉතිරි වැඩ නිම කිරීම.</t>
  </si>
  <si>
    <t>LSA</t>
  </si>
  <si>
    <t>A36135104028</t>
  </si>
  <si>
    <t>අස්ගිරිවල්පොල ජම්බුවත්ත ප්‍රජා ශාලාව දෙමහල් ගොඩනැගිල්ලකට නවීකරණය කිරීම.</t>
  </si>
  <si>
    <t>ප්‍රා.ලේ. - මිනුවන්ගොඩ</t>
  </si>
  <si>
    <t xml:space="preserve"> 2013.08.06/Revised Approved Name-2013.11.12</t>
  </si>
  <si>
    <t>XLS</t>
  </si>
  <si>
    <t>A36135106026</t>
  </si>
  <si>
    <t>නිට්ටඹුව ක්‍රීඩාංගනය අසල ළමා උද්‍යානයක් ඉදිකිරීම</t>
  </si>
  <si>
    <t>අත්තනගල්ල ප්‍රා.ස</t>
  </si>
  <si>
    <t>A36135115015</t>
  </si>
  <si>
    <t>ඔරුතොට ට්‍රාන්ස්ෆෝමරය අසල ප්‍රජාශාලාව ඉතිරි වැඩ නිම කිරීම</t>
  </si>
  <si>
    <t>ගම්පහ ප්‍රා.ස</t>
  </si>
  <si>
    <t>A36135111016</t>
  </si>
  <si>
    <t>දොම්පෙ ප්‍රාදේශීය සභාවට අයත් තිත්තපත්තර පැරණි ගම්සභා ගොඩනැගිල්ල ප්‍රතිසංස්කරණය කිරීම.</t>
  </si>
  <si>
    <t>දොම්පෙ ප්‍රා.ස</t>
  </si>
  <si>
    <t>A36135112018</t>
  </si>
  <si>
    <t>මාර්ග නඩත්තු ඒකකයක් ඉදිකිරීම</t>
  </si>
  <si>
    <t>බියගම ප්‍රා.ස</t>
  </si>
  <si>
    <t>2013.03.22/Cancelled-2013.11.18</t>
  </si>
  <si>
    <t>A36135109009</t>
  </si>
  <si>
    <t>වත්තල ප්‍රාදේශීය සභා බල ප්‍රදේශයේ පරණවත්ත ග්‍රාමයෙහි පානදුර දේපල සමාගමෙහි වෙන්දේසි කරන ලද ඉඩමෙහි පොදු පහසුකම් සඳහා වෙන් කරන ලද ඉඩමෙහි පැරණි ප්‍රජාශාලාව නවීකරණය කිරීම.</t>
  </si>
  <si>
    <t>වත්තල ප්‍රා.ස</t>
  </si>
  <si>
    <t>A36135130019</t>
  </si>
  <si>
    <t>හෝමාගම ප්‍රාදේශීය සභාවට අයත් සී.ස. 448 වටරැක දකුණ ස.ණ.ස. සමිතියේ ප්‍රජා ශාලාවේ ඉතිරි වැඩ නිම කිරීම සඳහා.</t>
  </si>
  <si>
    <t>ප්‍රා.ස. - හෝමාගම</t>
  </si>
  <si>
    <t xml:space="preserve"> 2013.07.19</t>
  </si>
  <si>
    <t>A36135131008</t>
  </si>
  <si>
    <t>පුවක්පිටිය සතිපොළ කඩකාමර ඉදිකිරීම</t>
  </si>
  <si>
    <t>සීතාවකපුර න.ස</t>
  </si>
  <si>
    <t>A36135150003</t>
  </si>
  <si>
    <t>අගලවත්ත සතිපොළ වැඩිදියුණු කිරීම</t>
  </si>
  <si>
    <t>අගලවත්ත ප්‍රා.ස</t>
  </si>
  <si>
    <t xml:space="preserve"> 2013.05.10</t>
  </si>
  <si>
    <t>A36135142011</t>
  </si>
  <si>
    <t>කළුතර දකුණ ළමා උද්‍යානයට වැට ගැසීම</t>
  </si>
  <si>
    <t>කළුතර න.ස</t>
  </si>
  <si>
    <t>2013.05.10</t>
  </si>
  <si>
    <t>A36135142012</t>
  </si>
  <si>
    <t xml:space="preserve">කළුතර ප්‍රාදේශීය සභාවේ වස්කඩුව මහජන පුස්තකාල ගොඩනැගිල්ල අළුත්වැඩියා කිරීම </t>
  </si>
  <si>
    <t>කළුතර ප්‍රා.ස</t>
  </si>
  <si>
    <t xml:space="preserve"> 2013.05.11</t>
  </si>
  <si>
    <t>A36135141011</t>
  </si>
  <si>
    <t>වාද්දූව මහජන පුස්තකාලය අළුත්වැඩියා කිරීම</t>
  </si>
  <si>
    <t>පානදුර ප්‍රා.ස</t>
  </si>
  <si>
    <t>A36135152003</t>
  </si>
  <si>
    <t>පාලින්දනුවර කාර්යාල ගොඩනැගිල්ල ඉදිකිරීම iv වන අදියර</t>
  </si>
  <si>
    <t>පාලින්දනුවර ප්‍රා.ස.</t>
  </si>
  <si>
    <t xml:space="preserve"> 2013.04.22</t>
  </si>
  <si>
    <t>A36135146007</t>
  </si>
  <si>
    <t>ගෝවින්න  ප්‍රජාශාලාව වැඩිදියුණු කිරීම</t>
  </si>
  <si>
    <t>බුලත්සිංහල ප්‍රා.ස</t>
  </si>
  <si>
    <t>A36135148012</t>
  </si>
  <si>
    <t>යක්වත්ත ප්‍රජාශාලාවේ ඉතිරි වැඩ නිමකිරීම</t>
  </si>
  <si>
    <t>බේරුවල ප්‍රා.ස</t>
  </si>
  <si>
    <t>A36132548013</t>
  </si>
  <si>
    <t>නගර සභා භූමියෙහි ළදරු පාසල් ගොඩනැගිල්ලෙහි වැසිකිළි පද්ධතියෙහි ඉතිරි වැඩ නිම කිරීම</t>
  </si>
  <si>
    <t>බේරුවල න.ස</t>
  </si>
  <si>
    <t>A36132549006</t>
  </si>
  <si>
    <t>වැලිපැන්න පොදු වැසිකිළිය ඉදිකිරීම</t>
  </si>
  <si>
    <t>මතුගම ප්‍රා.ස</t>
  </si>
  <si>
    <t>A36132142013</t>
  </si>
  <si>
    <t>කළුතර නගර සභාවේ මාර්ග නඩත්තු ඒකකය සංවර්ධනය කිරීම</t>
  </si>
  <si>
    <t>A36132142014</t>
  </si>
  <si>
    <t>කළුතර ප්‍රාදේශීය සභාවේ මාර්ග නඩත්තු ඒකකය සංවර්ධනය කිරීම</t>
  </si>
  <si>
    <t>A36132141013</t>
  </si>
  <si>
    <t>පානදුර නගර සභාවේ මාර්ග නඩත්තු ඒකකය සංවර්ධනය කිරීම</t>
  </si>
  <si>
    <t>පානදුර න.ස</t>
  </si>
  <si>
    <t>A36132141014</t>
  </si>
  <si>
    <t>පානදුර ප්‍රාදේශීය සභාවේ මාර්ග නඩත්තු ඒකකය සංවර්ධනය කිරීම</t>
  </si>
  <si>
    <t xml:space="preserve"> ප.පා.කො.</t>
  </si>
  <si>
    <t>A36132144014</t>
  </si>
  <si>
    <t>හොරණ නගර සභාවේ මාර්ග නඩත්තු ඒකකය සංවර්ධනය කිරීම</t>
  </si>
  <si>
    <t>හොරණ න.ස</t>
  </si>
  <si>
    <t>A36132144015</t>
  </si>
  <si>
    <t>හොරණ ප්‍රාදේශීය සභාවේ මාර්ග නඩත්තු ඒකකය සංවර්ධනය කිරීම</t>
  </si>
  <si>
    <t>හොරණ ප්‍රා.ස</t>
  </si>
  <si>
    <t>A36132148014</t>
  </si>
  <si>
    <t>බේරුවල නගර සභාවේ මාර්ග නඩත්තු ඒකකය සංවර්ධනය කිරීම</t>
  </si>
  <si>
    <t>A36132148015</t>
  </si>
  <si>
    <t>බේරුවල ප්‍රාදේශීය සභාවේ මාර්ග නඩත්තු ඒකකය සංවර්ධනය කිරීම</t>
  </si>
  <si>
    <t>A36132143013</t>
  </si>
  <si>
    <t>බණ්ඩාරගම ප්‍රාදේශීය සභාවේ මාර්ග නඩත්තු ඒකකය සංවර්ධනය කිරීම</t>
  </si>
  <si>
    <t>බණ්ඩාරගම ප්‍රා.ස</t>
  </si>
  <si>
    <t>A36152345007</t>
  </si>
  <si>
    <t>මදුරාවල ප්‍රාදේශීය සභාවේ මාර්ග නඩත්තු ඒකකය සංවර්ධනය කිරීම</t>
  </si>
  <si>
    <t>මදුරාවල ප්‍රා.ස</t>
  </si>
  <si>
    <t>A36132150004</t>
  </si>
  <si>
    <t>අගලවත්ත ප්‍රාදේශීය සභාවේ මාර්ග නඩත්තු ඒකකය සංවර්ධනය කිරීම</t>
  </si>
  <si>
    <t>A36132152011</t>
  </si>
  <si>
    <t>පාලින්දනුවර ප්‍රාදේශීය සභාවේ මාර්ග නඩත්තු ඒකකය සංවර්ධනය කිරීම</t>
  </si>
  <si>
    <t>පාලින්දනුවර ප්‍රා.ස</t>
  </si>
  <si>
    <t>LSC</t>
  </si>
  <si>
    <t>පහත්ගම අල්විස්වත්ත අතුරු මාර්ගය සංවර්ධනය කිරීම</t>
  </si>
  <si>
    <t>මතුගම ප්‍රාදේශීය සභාව සතු යටදොල මහජන ක්‍රිඩාංගනය සංවර්ධනය කිරීම (වැට සැකසීම)</t>
  </si>
  <si>
    <t xml:space="preserve">ප්‍රා.ස. - මතුගම </t>
  </si>
  <si>
    <t>පොල්ගම්පල උප කාර්යාලය ඉතිරි වැඩ</t>
  </si>
  <si>
    <t>ප්‍රා.ස. - අගලවත්ත</t>
  </si>
  <si>
    <t>පාලින්දනුවර ප්‍රාදේශීය සභා කාර්යාල ගොඩනැගිල්ල ඉදි කිරීම.</t>
  </si>
  <si>
    <t xml:space="preserve">ප්‍රා.ස. - පාලින්දනුවර </t>
  </si>
  <si>
    <t>කළුගල, අතලේ මැද්දවත්ත කුඩා පාලම ඉදි කිරීම.</t>
  </si>
  <si>
    <t>මට්ටක්කුලිය ශාන්ත ජෝන් විද්‍යාලය අසල වැසි ජලය බැස යාමට ක්‍රමවේදයක් සැකසීම.</t>
  </si>
  <si>
    <t>කොළඹ ම.න.ස.</t>
  </si>
  <si>
    <t>2013.06.07/Revised Approved Amount-2013.12.05</t>
  </si>
  <si>
    <t xml:space="preserve">කොළඹ 15 මාදම්පිටිය පාර කිඹුලා ඇල නිවාස සංකීර්ණයේ අංක: 162/148 සිට 162/40 දක්වා ඇති අතුරු මාර්ගය කොන්ක්‍රීට් කිරීම. </t>
  </si>
  <si>
    <t>2013.06.26</t>
  </si>
  <si>
    <t>LAN</t>
  </si>
  <si>
    <t>D36114104022</t>
  </si>
  <si>
    <t>Develop Malkonawatha Colony Road Stage ii</t>
  </si>
  <si>
    <t>P.L.C. Dep.</t>
  </si>
  <si>
    <t>Minuwangoda D.S.</t>
  </si>
  <si>
    <t>2013.05.15</t>
  </si>
  <si>
    <t>D36114101019</t>
  </si>
  <si>
    <t>Develop Abaghahapitiya Old Colony Road</t>
  </si>
  <si>
    <t>Diulapitiya D.S.</t>
  </si>
  <si>
    <t>D36114152013</t>
  </si>
  <si>
    <t>Develop Kelinkanda Colony Road</t>
  </si>
  <si>
    <t>Palindanuwara D.S.</t>
  </si>
  <si>
    <t>G36114162010</t>
  </si>
  <si>
    <t>Purchasing 33 GPRS Instrument (Table PC)</t>
  </si>
  <si>
    <t>Min. of Land</t>
  </si>
  <si>
    <t>Pr. L.C. Dep.</t>
  </si>
  <si>
    <t>2013.06.14</t>
  </si>
  <si>
    <t>D36114142015</t>
  </si>
  <si>
    <t>Construction for the side wall Malagoda road in Walallawita Divisional Secretariate.</t>
  </si>
  <si>
    <t>Walallawita</t>
  </si>
  <si>
    <t>AEN</t>
  </si>
  <si>
    <t>H36141252012</t>
  </si>
  <si>
    <t>Balance work of Mini Hydro electricity plant – Palindanuwara – Kalukandawa – Mannawatta.</t>
  </si>
  <si>
    <t>Div. Sec. - Palindanuwara</t>
  </si>
  <si>
    <t>A36161111019</t>
  </si>
  <si>
    <t>Meddegama M.V. – Roof repair of 80x20 building.</t>
  </si>
  <si>
    <t>DCS (Engineering)</t>
  </si>
  <si>
    <t>2013.08.26/Revised Approved Amount-2013.12.02</t>
  </si>
  <si>
    <t>D36152329029</t>
  </si>
  <si>
    <t>පරෝපාකාර මාවත ප්‍රධාන මාර්ගයේ රන්කෙත පෙදෙස ප්‍රතිසංස්කරණය කිරීම.</t>
  </si>
  <si>
    <t>බොරලැස්ගමුව නගර සභාව.</t>
  </si>
  <si>
    <t>2013.09.06</t>
  </si>
  <si>
    <t>A36161151006</t>
  </si>
  <si>
    <t>Urgent Repair work for the Science Lab building – Walallawita M.V.</t>
  </si>
  <si>
    <t>Divisional Eng. (Matugama)</t>
  </si>
  <si>
    <t>2013.09.09/Cancelled-2013.09.26</t>
  </si>
  <si>
    <t>A36161108018</t>
  </si>
  <si>
    <t xml:space="preserve">Supplying water for Ne/Kudahakapola Pagngnawasa K.V. </t>
  </si>
  <si>
    <t>Divisional Eng. (Wattala)</t>
  </si>
  <si>
    <t>2013.09.09</t>
  </si>
  <si>
    <t>A36161142016</t>
  </si>
  <si>
    <t>Zonal Education Office Kalutara – repair of building</t>
  </si>
  <si>
    <t>Divisional Eng. (Kalutara)</t>
  </si>
  <si>
    <t>2013.09.25</t>
  </si>
  <si>
    <t>A36161107019</t>
  </si>
  <si>
    <t>Yakkala Anura M.V. – Balance repair work of a building</t>
  </si>
  <si>
    <t>Divisional Eng. (Gampaha)</t>
  </si>
  <si>
    <t>2013.09.25/Revised Approved Amount-2013.12.26</t>
  </si>
  <si>
    <t>A36161111020</t>
  </si>
  <si>
    <t>Sangamitta B.M.V. – Repair of a building along with the office</t>
  </si>
  <si>
    <t>A36161151011</t>
  </si>
  <si>
    <t>Urgent Repair work for the Science Lab Building – Walallawita M.V</t>
  </si>
  <si>
    <t>2013.09.26/Revised Approved Amount-2013.12.26</t>
  </si>
  <si>
    <t>A36161121025</t>
  </si>
  <si>
    <t>Repair Work of Holy Rosery Sin V.</t>
  </si>
  <si>
    <t>2013.09.26</t>
  </si>
  <si>
    <t>A36161121026</t>
  </si>
  <si>
    <t>Repair Work of Kotahena President’s College.</t>
  </si>
  <si>
    <t>A36161121027</t>
  </si>
  <si>
    <t>Repair Work of St. Andrew College</t>
  </si>
  <si>
    <t>A36161430015</t>
  </si>
  <si>
    <t>Godagama Subarathi V. – Repairing of teacher’s Toilet.</t>
  </si>
  <si>
    <t>Divisional Eng. (Homagama)</t>
  </si>
  <si>
    <t>Repairing roof of Sunethradevi B.V.</t>
  </si>
  <si>
    <t>Divisional Eng. (Rathmalana)</t>
  </si>
  <si>
    <t>D36152301021</t>
  </si>
  <si>
    <t>97/A, බෝමුගම්මන ග්‍රා.නි. වසමේ වීනහේනවත්ත මාර්ගය සංවර්ධනය කිරීම.</t>
  </si>
  <si>
    <t>ප්‍රා.ස. - දිවුලපිටිය</t>
  </si>
  <si>
    <t>2013.09.30</t>
  </si>
  <si>
    <t>D36152301022</t>
  </si>
  <si>
    <t>දාගොන්න මුරුන්ගහ මුල මාර්ගය සංවර්ධනය කිරීම.</t>
  </si>
  <si>
    <t>2013.09.30/Revised Approved Amount-2013.12.30</t>
  </si>
  <si>
    <t>D36152301023</t>
  </si>
  <si>
    <t>දිවුලපිටිය ලියෝ මාවත ප්‍රධාන මාර්ගය සංවර්ධනය කිරීම</t>
  </si>
  <si>
    <t>D36152301024</t>
  </si>
  <si>
    <t>කාසිවත්ත මැල්ලවගෙදර මාර්ගය සංවර්ධනය කිරීම</t>
  </si>
  <si>
    <t>D36152301025</t>
  </si>
  <si>
    <t>අස්වැන්නවත්ත පාසල් මාවත සංවර්ධනය කිරීම.</t>
  </si>
  <si>
    <t>D36152301026</t>
  </si>
  <si>
    <t xml:space="preserve">95, නැගෙනහිර කලුවාරිප්පුව දෙමට ඕවිට යන මාර්ගය සංවර්ධනය කිරීම. </t>
  </si>
  <si>
    <t>D36152301027</t>
  </si>
  <si>
    <t>වැලිකැටිය රජගහපුර සමූපකාරය අසල ඉදිරිපිට මාර්ගය සංවර්ධනය කිරීම.</t>
  </si>
  <si>
    <t>D36152302011</t>
  </si>
  <si>
    <t>155-බටහිර/ආඞිඅම්බලම ග්‍රා.නි. වසමේ සරණතිස්ස පළමු අතුරු මාර්ගය සංවර්ධනය කිරීම.</t>
  </si>
  <si>
    <t>ප්‍රා.ස. - කටාන</t>
  </si>
  <si>
    <t>D36152302012</t>
  </si>
  <si>
    <t>සාසන වංශ මාවතේ අතුරු මාර්ගය සංවර්ධනය කිරීම (154 දැවමොට්ටාව)</t>
  </si>
  <si>
    <t>D36152302013</t>
  </si>
  <si>
    <t>161/C, ගෝමස් වත්ත ඇතුලත මාර්ගය සංවර්ධනය කිරීම.</t>
  </si>
  <si>
    <t>D36152302014</t>
  </si>
  <si>
    <t>153, බටහිර හීනටියන විජය කුමාරනතුංග මාවත 111 පටුමඟ සංවර්ධනය කිරීම.</t>
  </si>
  <si>
    <t>D36152302015</t>
  </si>
  <si>
    <t>93/A, උතුරු කදිරාන ග්‍රාමසේවා වසමේ රීජනල් රේන්ජ් වත්ත මැද පාර සංවර්ධනය කිරීම.</t>
  </si>
  <si>
    <t>D36152302016</t>
  </si>
  <si>
    <t>92/C, මධ්‍යම කිඹුලාපිටිය, ධමින්නගහවත්ත, මෝලවත්ත අතුරු මාර්ගය සංවර්ධනය කිරීම.</t>
  </si>
  <si>
    <t>D36152302017</t>
  </si>
  <si>
    <t>204/A, ලංසියාවාසිය ගුරුගේවත්ත 111 මාවත සංවර්ධනය කිරීම.</t>
  </si>
  <si>
    <t>D36152302018</t>
  </si>
  <si>
    <t>155 බ/ආඞිඅම්බලම සරණතිස්සගම පළමු අතුරු මාර්ගයේ පළමු පටුමඟ සංවර්ධනය කිරීම.</t>
  </si>
  <si>
    <t>2013.09.30/Revised Approved Name-2013.11.11/Revised Approved Amount-2013.12.30</t>
  </si>
  <si>
    <t>D36152305011</t>
  </si>
  <si>
    <t>339 A, මොට්ටුන්න-බටහිර ග්‍රා.නි. වසමේ වේයන්ගොඩ ස්වර්ණ මාවත සංවර්ධනය කිරීම.</t>
  </si>
  <si>
    <t>අමා. ලේ.</t>
  </si>
  <si>
    <t>ප්‍රා.ලේ. - මීරීගම</t>
  </si>
  <si>
    <t>2013.09.30/Revised Pro. Ath. &amp; Imple. Auth. - 2013.10.29</t>
  </si>
  <si>
    <t>D36152305012</t>
  </si>
  <si>
    <t>මොට්ටුන්න කුහුපෙන්වත්ත රූපසිංහ මහතාගේ නිවස අසල කොටස සංවර්ධනය කිරීම</t>
  </si>
  <si>
    <t>D36152305013</t>
  </si>
  <si>
    <t>344, පනාවල දෙල්ගහමැඩිල්ල මාර්ගය සංවර්ධනය කිරීම</t>
  </si>
  <si>
    <t>D36152305014</t>
  </si>
  <si>
    <t>කීනදෙණිය අංක 12 කොන්ගහ ගම්පහවත්ත වැවපාර සංවර්ධනය කිරීම.</t>
  </si>
  <si>
    <t>D36152305015</t>
  </si>
  <si>
    <t>මත්කනිගොඩ කන්දපාරට සම්බන්ධවන මාර්ගය සංවර්ධනය කිරීම</t>
  </si>
  <si>
    <t>D36152305016</t>
  </si>
  <si>
    <t>මීරීගම 15D වලව්වවත්ත ග්‍රාමයේ ස්වර්ණජයන්ති මාවත 11 පටුමඟ සංවර්ධනය කිරීම.</t>
  </si>
  <si>
    <t>D36152305017</t>
  </si>
  <si>
    <t>31 බොකලගම පහල ග්‍රාමසේවා වසමේ පූගොඩ ලීමෝල ඉදිරිපිට පිටවෙලට යන මාර්ගය 1 වන කොටස හා 11 සංවර්ධනය කිරීම.</t>
  </si>
  <si>
    <t>D36152306031</t>
  </si>
  <si>
    <t>ලාවුලුපිටිය  ඕපත් ඇල්ල මාර්ගය සංවර්ධනය කිරීම</t>
  </si>
  <si>
    <t>ප්‍රා.ස. - අත්තනගල්ල</t>
  </si>
  <si>
    <t>D36152306032</t>
  </si>
  <si>
    <t>නුවර පාර තිහාරිය පෙට්රල් ෂෙඩ් එක ඉදිරිපිට අතුරු මාර්ගය සංවර්ධනය කිරීම</t>
  </si>
  <si>
    <t>D36152306033</t>
  </si>
  <si>
    <t>වේයන්ගොඩ වෙලේකොටුව පාර-මුල්ලපාර විදර්ශන අධ්‍යාපන මධ්‍යස්ථානය අසල මාර්ගය සංවර්ධනය කිරීම.</t>
  </si>
  <si>
    <t>D36152306034</t>
  </si>
  <si>
    <t>කලල්පිටිය බටලන්ද මාර්ගය සංවර්ධනය කිරීම</t>
  </si>
  <si>
    <t>D36152306035</t>
  </si>
  <si>
    <t>හප්පිටිය දික්කන්ද වත්ත ප්‍රධාන මාර්ගය සංවර්ධනය කිරීම.</t>
  </si>
  <si>
    <t>D36152306036</t>
  </si>
  <si>
    <t>354, හග්ගල්ල කොස්ගහ අසල වෙලගෙදර දක්වා ඇති අතුරු මාර්ගය සංවර්ධනය කිරීම</t>
  </si>
  <si>
    <t>D36152306037</t>
  </si>
  <si>
    <t>තිහාරිය පහලගම වෙන්දේසිවත්ත මාර්ගය සංවර්ධනය කිරීම</t>
  </si>
  <si>
    <t>D36152306038</t>
  </si>
  <si>
    <t>වල්පොල මංසන්දියේ සිට සුදු නෙලුම් මාවත සංවර්ධනය කිරීම.</t>
  </si>
  <si>
    <t>D36152307020</t>
  </si>
  <si>
    <t>බොල්ලත උතුර ග්‍රා.නි. වසමේ පතහවත්ත මාර්ගය සංවර්ධනය කිරීම.</t>
  </si>
  <si>
    <t>ප්‍රා.ස. - ගම්පහ</t>
  </si>
  <si>
    <t>D36152307021</t>
  </si>
  <si>
    <t>බැලුම්මහර රතුපස්වල ආසිරි මාවත අතුරු මාර්ගය සංවර්ධනය කිරීම</t>
  </si>
  <si>
    <t>D36152307022</t>
  </si>
  <si>
    <t>මාබිම පන්සල මාර්ගය සංවර්ධනය කිරීම.</t>
  </si>
  <si>
    <t>2013.09.30/Revised Approved NAme-2013.11.13/Revised Approved Amount-2013.12.30</t>
  </si>
  <si>
    <t>D36152307023</t>
  </si>
  <si>
    <t>ඇඹරලුව ආනන්ද මහතාගේ නිවස පොදු මාර්ගය සංවර්ධනය කිරීම</t>
  </si>
  <si>
    <t>2013.09.30/Revised Approved Name-2013.12.04/Revised Approved Amount-2013.12.30</t>
  </si>
  <si>
    <t>D36152307024</t>
  </si>
  <si>
    <t>පරකන්දෙණිය අදෝනිස් මාවත සුදුසු පරිදි  සංවර්ධනය කිරීම</t>
  </si>
  <si>
    <t>D36152307025</t>
  </si>
  <si>
    <t>බණ්ඩාරනායකපුර 7 වන පටුමඟ ගම්පහ අලුත්ගම පාර සංවර්ධනය කිරීම.</t>
  </si>
  <si>
    <t>න.ස. - ගම්පහ</t>
  </si>
  <si>
    <t>D36152307026</t>
  </si>
  <si>
    <t>ලක්ෂ්මි පාර කොස්ගහ අසල අතුරු මාර්ගය සංවර්ධනය කිරීම</t>
  </si>
  <si>
    <t>D36152307027</t>
  </si>
  <si>
    <t>බදුවතුගොඩ දිවුල්ගස් හංදියෙන් බුදුමැදුර ලඟ වමට ඇති මාර්ගය සංවර්ධනය කිරීම.</t>
  </si>
  <si>
    <t>D36152310018</t>
  </si>
  <si>
    <t>287 ග්‍රාමනිලධාරී වසමේ වෑබඩ ප්‍රධාන මාර්ගයේ දීපාල් මහතාගේ නිවස අසල පිහිටි පොදු මාර්ගය සංවර්ධනය කිරීම.</t>
  </si>
  <si>
    <t>ප්‍රා.ස. - මහර</t>
  </si>
  <si>
    <t>D36152310019</t>
  </si>
  <si>
    <t>බටේපොල ග්‍රාමනිලධාරී වසමේ සිලිදිගේ වත්ත අත්කම් නිවාස හරහා ලක්ෂ්මන් හාල් මෝල දෙසට ඇති අතුරු මාර්ගය සංවර්ධනය කිරීම.</t>
  </si>
  <si>
    <t>D36152310020</t>
  </si>
  <si>
    <t xml:space="preserve">මංගල මාවත 1v පටුමඟ අවසාන කොටස සංවර්ධනය කිරීම </t>
  </si>
  <si>
    <t>D36152310021</t>
  </si>
  <si>
    <t>දවටගහවත්ත කැඹිලිවත්ත මාර්ගය බෑවුම් කොටස සංවර්ධනය කිරීම (255 C ගොංගිතොට)</t>
  </si>
  <si>
    <t>D36152310022</t>
  </si>
  <si>
    <t>අංක 218/7/1 එඞේරමුල්ල රාණී මඩම මැද පාර සමන්ප්‍රිය මහතාගේ නිවස අසල සිට ඉදිරියට ඇති පොදු මාවත සංවර්ධනය කිරීම</t>
  </si>
  <si>
    <t>D36152310023</t>
  </si>
  <si>
    <t>හේණේගම ඉඹුල හංදියේ සිට නෙල්ලිගහහේන දක්වා  මාර්ගය සංවර්ධනය කිරීම</t>
  </si>
  <si>
    <t>D36152310024</t>
  </si>
  <si>
    <t>ඇටිකෙහෙල්ගල්ල දෙල්ගහවත්ත මාර්ගය ඉතිරි කොටස සංවර්ධනය කිරීම</t>
  </si>
  <si>
    <t>D36152311021</t>
  </si>
  <si>
    <t>407/A, මාළිඳ-නැගෙනහිර ග්‍රා.නි. වසමේ සමූපකාරය අසලින් ඇති අතුරු මාර්ගයේ ඉතිරි කොටස සංවර්ධනය කිරීම.</t>
  </si>
  <si>
    <t>ප්‍රා.ස. - දොම්පේ</t>
  </si>
  <si>
    <t>D36152311022</t>
  </si>
  <si>
    <t>424 සෙනසුන්ගොඩ ග්‍රා.නි. වසමේ රමණී බේකරිය අසලින් තරාල ප්‍රධාන මාර්ගයට සම්බන්ධ සිරිකුරුස මාවත සංවර්ධනය කිරීම.</t>
  </si>
  <si>
    <t>D36152311023</t>
  </si>
  <si>
    <t>283/බී, මැද්දේගම දකුණ ග්‍රා.නි. වසමේ කිරිගල්දෙණිය පාර ආරම්භක කොටස සංවර්ධනය කිරීම.</t>
  </si>
  <si>
    <t>D36152311024</t>
  </si>
  <si>
    <t>411 පාලුගම ග්‍රා.නි. වසමේ බෝගොඩයාවත්ත මාර්ගය සංවර්ධනය කිරීම.</t>
  </si>
  <si>
    <t>D36152311025</t>
  </si>
  <si>
    <t>405 ග්‍රා.නි. වසමේ අංක 03 කැකුණගහවත්ත මාර්ගය සංවර්ධනය කිරීම.</t>
  </si>
  <si>
    <t>D36152311026</t>
  </si>
  <si>
    <t>390/D, ග්‍රා.නි. වසමේ අල්ලියවත්ත කෑරගල මාවත සංවර්ධනය කිරීම.</t>
  </si>
  <si>
    <t>D36152312022</t>
  </si>
  <si>
    <t>282 කඳුබොඩ - නැගෙනහිර ග්‍රා.නි. වසමේ සියඹලාගහමුල පාර 1 අදියර සංවර්ධනය කිරීම.</t>
  </si>
  <si>
    <t>D36152312023</t>
  </si>
  <si>
    <t>කඳුබොඩ සියඹලාගහමුල මාර්ගය සංවර්ධනය කිරීම</t>
  </si>
  <si>
    <t>D36152312024</t>
  </si>
  <si>
    <t>ඉහල බියන්වල උතුර පීටර් අප්පුහාමි මාවත 1 අතුරු මාර්ගය සංවර්ධනය කිරීම.</t>
  </si>
  <si>
    <t>D36152313020</t>
  </si>
  <si>
    <t>මැවැල්ල 16 වන පටුමඟ සංවර්ධනය කිරීම.</t>
  </si>
  <si>
    <t>ප්‍රා.ස. - කැලණිය</t>
  </si>
  <si>
    <t>2013.10.07/Revised Approved Amount-2013.12.30</t>
  </si>
  <si>
    <t>D36152313021</t>
  </si>
  <si>
    <t>වත්තල හුණූපිටිය වේවැල්දූව පාරෙන් ආරම්භවන සීවලී මාවතේ වම්පස ඇති 1 වන පටුමඟ සංවර්ධනය කිරීම.</t>
  </si>
  <si>
    <t>D36152313022</t>
  </si>
  <si>
    <t>දෙල්ගහවත්ත පාර 2 පටුමඟ සංවර්ධනය කිරීම. (දෙවන අදියර)</t>
  </si>
  <si>
    <t>D36152313023</t>
  </si>
  <si>
    <t>විල්ෆඩ් පෙරේරා මාවත සංවර්ධනය කිරීම.</t>
  </si>
  <si>
    <t>D36152313024</t>
  </si>
  <si>
    <t>කොස්වත්ත මාර්ගය සංවර්ධනය කිරීම.</t>
  </si>
  <si>
    <t>D36152313025</t>
  </si>
  <si>
    <t>කැලණිය කායවර්ධන ස්ථානය අසල ඇති මාර්ගය සංවර්ධනය කිරීම (1 අදියර)</t>
  </si>
  <si>
    <t>D36152313026</t>
  </si>
  <si>
    <t>බෝධීරුක්කාරාම විහාරය අසල අතුරු මාර්ගය සංවර්ධනය කිරීම (11 අදියර)</t>
  </si>
  <si>
    <t>D36152313027</t>
  </si>
  <si>
    <t>වනවාසල දෙල්ගහවත්ත පාර පළමු අතුරු මාර්ගය සංවර්ධනය කිරීම</t>
  </si>
  <si>
    <t>D36152313028</t>
  </si>
  <si>
    <t>මුදියන්සේගේ වත්ත අතුරු මාර්ගය සංවර්ධනය කිරීම.</t>
  </si>
  <si>
    <t>D36152313029</t>
  </si>
  <si>
    <t>දිප්පිටිගොඩ ජය මාවත සංවර්ධනය කිරීම.</t>
  </si>
  <si>
    <t>D36152313030</t>
  </si>
  <si>
    <t>D36152310025</t>
  </si>
  <si>
    <t>කිරිල්ලවල බටහිර රණවිරු මාවත අතුරු මාර්ගය සංවර්ධනය කිරීම.</t>
  </si>
  <si>
    <t>2013.10.04/Revised Approved Amount-2013.12.30</t>
  </si>
  <si>
    <t>D36152310026</t>
  </si>
  <si>
    <t>චාල්ස් ගුරුගේ මාර්ගය සංවර්ධනය කිරීම.</t>
  </si>
  <si>
    <t>D36152310027</t>
  </si>
  <si>
    <t>රම්මුතුගල විජයාරාම පන්සලට යන මාර්ගයේ ශාන්ති මහත්මියගේ නිවස අසලින් යන පොදු මාර්ගය සංවර්ධනය කිරීම</t>
  </si>
  <si>
    <t>D36152310028</t>
  </si>
  <si>
    <t>සිව්රැස්මුල්ල හාල්පන මාර්ගය පිලිකුත්තු වෙල මැදින් ඇති කොටසෙහි ඉතිරිය කොන්ක්‍රීට් අතුරු සංවර්ධනය කිරීම.</t>
  </si>
  <si>
    <t>D36152310029</t>
  </si>
  <si>
    <t>අමුණූ කුඹුර නුගදොලවත්ත මානෙල් මහතාගේ නිවස අසල මාර්ගය සංවර්ධනය කිරීම</t>
  </si>
  <si>
    <t>D36152310030</t>
  </si>
  <si>
    <t>ජයසිංහ මාවතේ වීව්වුඩ් මාවත සහ එහි අතුරු මාර්ගය සංවර්ධනය කිරීම.</t>
  </si>
  <si>
    <t>D36152306039</t>
  </si>
  <si>
    <t>වල්පොල මංසංධියේ සිට සුදු නෙළුම් මාවත සහ සන්සල ගම මැද මාර්ගය සංවර්ධනය කිරීම.</t>
  </si>
  <si>
    <t>2013.10.04/Cancelled-2013.10.31</t>
  </si>
  <si>
    <t>D36152307028</t>
  </si>
  <si>
    <t>2 කණුව අතුරු පාර - ඇඹරළුව උතුරු මාර්ගය සංවර්ධනය කිරීම.</t>
  </si>
  <si>
    <t>D36152348016</t>
  </si>
  <si>
    <t>බේරුවල ප්‍රා.ලේ. කොට්ඨාශයෙහි මහගොඩ ෂේක් නූර් ආබ්දීන් මාවත කොන්ක්‍රීට් කිරීම. (2 අදියර)</t>
  </si>
  <si>
    <t>ප්‍රා.ලේ. - බේරුවල</t>
  </si>
  <si>
    <t>2013.10.09/Revised Approved Name-2013.10.30/2013.11.28</t>
  </si>
  <si>
    <t>D36152348017</t>
  </si>
  <si>
    <t>බේරුවල හේන සාම මාවත සංවර්ධනය කිරීම</t>
  </si>
  <si>
    <t>2013.10.09</t>
  </si>
  <si>
    <t>D36152348018</t>
  </si>
  <si>
    <t>බේරුවල ප්‍රා.ලේ. කොට්ඨාශයෙහි ධර්ගා නගරයේ ඒ.ආර්.මොහොමඩ් මාවත අතුරු මාර්ගය කොන්ක්‍රීට් කිරීම. (1 වන පටුමග)</t>
  </si>
  <si>
    <t>2013.10.09/Revised Approved Name-2013.11.07</t>
  </si>
  <si>
    <t>D36152348019</t>
  </si>
  <si>
    <t>බේරුවල ගනේඅරඹ සමගි මාවත සංවර්ධනය කිරීම           (2 අදියර)</t>
  </si>
  <si>
    <t>D36152342017</t>
  </si>
  <si>
    <t>නාගොඩ උස්වත්ත පාරේ පැති කාණුව කොටසක් ඉදි කිරීම.</t>
  </si>
  <si>
    <t>ප්‍රා.ස. - කළුතර</t>
  </si>
  <si>
    <t>2013.10.09/Revised Approved Name-2013.10.31</t>
  </si>
  <si>
    <t>D36152309012</t>
  </si>
  <si>
    <t>වත්තල රෝමානු කතෝලික පල්ලියට යන ප්‍රවේශ මාර්ගය ප්‍රතිසංස්කරණය කිරීම</t>
  </si>
  <si>
    <t>න.ස. - වත්තල මාබෝල</t>
  </si>
  <si>
    <t>2013.10.09/Cancelled-2013.12.04</t>
  </si>
  <si>
    <t>D36152309013</t>
  </si>
  <si>
    <t>වත්තල රෝමානු කතෝලික පල්ලියට යන ප්‍රවේශ මාර්ගය හරහා ඇති ප්‍රධාන බෝක්කුව ඉදි කිරීම.</t>
  </si>
  <si>
    <t>2013.10.09/Revised Approved Amount-2013.12.30</t>
  </si>
  <si>
    <t>A36161121022</t>
  </si>
  <si>
    <t>Replacement of Electricity Connection of St. Sebastian Sinhala Vidyalaya.</t>
  </si>
  <si>
    <t>2013.10.07</t>
  </si>
  <si>
    <t>D36152305018</t>
  </si>
  <si>
    <t>15 D වලව්වවත්ත ග්‍රාම නිලධාරී වසමේ ස්වර්ණ ජයන්ති මාවත දෙවන පටුමග සංවර්ධනය කිරීම.</t>
  </si>
  <si>
    <t>ප්‍රා.ස. - මීරීගම</t>
  </si>
  <si>
    <t>2013.10.15/Cancelled-2013.10.30</t>
  </si>
  <si>
    <t>A36161121023</t>
  </si>
  <si>
    <t>Balance Work of Construction of the fence of Mihindu Mawatha Sinhala Vidyalaya.</t>
  </si>
  <si>
    <t>2013.10.22</t>
  </si>
  <si>
    <t>A36161106040</t>
  </si>
  <si>
    <t>Ellakkala M.V. - Balance Work of building - Stage 1</t>
  </si>
  <si>
    <t xml:space="preserve">Divisional Eng. </t>
  </si>
  <si>
    <t>D36152307029</t>
  </si>
  <si>
    <t>කෙසෙල්වතුගොඩ කනත්ත පිවිසුම් මාර්ගය සංවර්ධනය කිරීම.</t>
  </si>
  <si>
    <t>ම.න.ස. - ගම්පහ</t>
  </si>
  <si>
    <t>2013.10.22/Revised Approved Amount-2013.12.30</t>
  </si>
  <si>
    <t>D36152307030</t>
  </si>
  <si>
    <t>වීදියවත්ත අනුර විද්‍යාල පාරේ පාසල් මාවත සංවර්ධනය කිරීම.</t>
  </si>
  <si>
    <t>D36152330020</t>
  </si>
  <si>
    <t>ගොඩගම සිතුමින මාවත ඉතිරි කොටස සංවර්ධනය කිරීම.</t>
  </si>
  <si>
    <t>D36152333005</t>
  </si>
  <si>
    <t>පින්නවල ගනේලන්ද මාර්ගය සංවර්ධනය කිරීම.</t>
  </si>
  <si>
    <t>ප්‍රා.ස. - සීතාවක</t>
  </si>
  <si>
    <t>D36152329032</t>
  </si>
  <si>
    <t>එගොඩවත්ත ඇල පහළ පාර මිහිඳුපුර මාර්ගය සංවර්ධනය කිරීම.</t>
  </si>
  <si>
    <t>න.ස. - කැස්බෑව</t>
  </si>
  <si>
    <t>2013.11.05</t>
  </si>
  <si>
    <t>D36152324022</t>
  </si>
  <si>
    <t>අතුරුගිරිය ඥාණවිමල මාවතේ කුරුළු උයන අශෝක උයන මාර්ගය සංවර්ධනය කිරීම.</t>
  </si>
  <si>
    <t>ම.න.ස. - කඩුවෙල</t>
  </si>
  <si>
    <t>2013.11.13</t>
  </si>
  <si>
    <t>D36152329033</t>
  </si>
  <si>
    <t>119 මාර්ගයෙන් ආරම්භ වී පිරිවෙන පාරට සම්බන්ධ වන 1 වන පටුමඟ සුරම්‍ය පෙදෙස මාර්ගය අන්තර් සම්බන්ධිත ගල් ඇල්ලීම.</t>
  </si>
  <si>
    <t>න.ස. - බොරලැස්ගමුව</t>
  </si>
  <si>
    <t>D36152325011</t>
  </si>
  <si>
    <t>තලපත්පිටියේ ග්‍රාමෝදය මාවත සංවර්ධනය කිරීම</t>
  </si>
  <si>
    <t>නගර සභාව - මහරගම</t>
  </si>
  <si>
    <t>2013.11.28</t>
  </si>
  <si>
    <t>D36152305019</t>
  </si>
  <si>
    <t>පස්යාල උදාරා මාවත සංවර්ධනය කිරීම - අදියර 02</t>
  </si>
  <si>
    <t>2013.12.04</t>
  </si>
  <si>
    <t>D36152323006</t>
  </si>
  <si>
    <t>රාජගිරිය නාවල පාරේ අංක: 520/4, 520/8, 520/9, 520/11, 520/15, 520/17, 520/18, 520/19 ඇතුළු නිවාසයන්ට යන මාර්ගය සංවර්ධනය කිරීම.</t>
  </si>
  <si>
    <t>ප්‍රා.ලේ. - ශ්‍රී ජයවර්ධනපුර</t>
  </si>
  <si>
    <t>2013.12.04/Cancelled-2013.12.09</t>
  </si>
  <si>
    <t>D36152323007</t>
  </si>
  <si>
    <t>නාවල පාර කොස්වත්ත මැල් මාවත ව.අ. 39/A,30/3, 30/2, 30/1, 30/4A,30/5, 30A,32, 30,30/6 යන නිවාස වලට යන මාර්ගය සංවර්ධනය කිරීම.</t>
  </si>
  <si>
    <t>2013.12.04/Revised Approved Amount-2013.12.09</t>
  </si>
  <si>
    <t>D36152322015</t>
  </si>
  <si>
    <t>වැල්ලම්පිටිය මෙගොඩ කොළොන්නාව 152 වත්තට යන පාර සංවර්ධනය කිරීම.</t>
  </si>
  <si>
    <t>D36152312026</t>
  </si>
  <si>
    <t>පහළ බියන්විල මංකඩ පාර සදානා හෝටලය අසල අතුරු මාර්ගය සංවර්ධනය කිරීම.</t>
  </si>
  <si>
    <t>බියගම ප්‍රා.ස.</t>
  </si>
  <si>
    <t>D36152312027</t>
  </si>
  <si>
    <t>පහල බියන්විල පුෂ්පාරාම පාර 2 පටුමඟ සංවර්ධනය කිරීම.</t>
  </si>
  <si>
    <t>D36152330025</t>
  </si>
  <si>
    <t>ගොඩගම සිතුමිණ මාවත ඉතිරි කොටස සංවර්ධනය කිරීම - 11 අදියර</t>
  </si>
  <si>
    <t>2013.12.09</t>
  </si>
  <si>
    <t>A36161129030</t>
  </si>
  <si>
    <t>Roof Repair of "T" Shape Building - Wp/Pl Makuluduwa K.V.</t>
  </si>
  <si>
    <t>2013.10.29</t>
  </si>
  <si>
    <t>A36161129031</t>
  </si>
  <si>
    <t>Roof Repair of 80x20 Building - Wp/Pl Batakeththara Sumanasara V.</t>
  </si>
  <si>
    <t>A36161131014</t>
  </si>
  <si>
    <t>Mayadunna M.V. - Fixing Grill to Maths Lab.</t>
  </si>
  <si>
    <t>2013.11.07</t>
  </si>
  <si>
    <t>A36161110031</t>
  </si>
  <si>
    <t>Kibulgoda M.V. - Balance work of Language Laboratary.</t>
  </si>
  <si>
    <t>Divisional Eng. (Biyagama)</t>
  </si>
  <si>
    <t>2013.11.25</t>
  </si>
  <si>
    <t>A36161130022</t>
  </si>
  <si>
    <t>Repair of Roof  - Homagama Zonal Office</t>
  </si>
  <si>
    <t>A36161145008</t>
  </si>
  <si>
    <t>Horana Zonal Education Office  - Renovation of Auditorium (Balance Work - Stage 111)</t>
  </si>
  <si>
    <t>Divisional Eng. (Horana)</t>
  </si>
  <si>
    <t>A36161101029</t>
  </si>
  <si>
    <t>Repair of the Diulapitiya Divisional Education Office (Stage 11)</t>
  </si>
  <si>
    <t>2013.12.02</t>
  </si>
  <si>
    <t>A36161121028</t>
  </si>
  <si>
    <t>Hemamali B.M.V. - Repair of wall</t>
  </si>
  <si>
    <t>A36161121029</t>
  </si>
  <si>
    <t>St Anne's B.M.V. - Construction of toilets</t>
  </si>
  <si>
    <t>A36161121030</t>
  </si>
  <si>
    <t>Mahawaththa Sinhala V. - Balance work of Building</t>
  </si>
  <si>
    <t>A36161126010</t>
  </si>
  <si>
    <t>Buddhist B.V. - Balance work of Building</t>
  </si>
  <si>
    <t>A36161130024</t>
  </si>
  <si>
    <t>Kahathuduwa K.V. - Balanace Work of Building</t>
  </si>
  <si>
    <t>A36161110032</t>
  </si>
  <si>
    <t>බප/කැළ කිඹුල්ගොඩ මහා විද්‍යාලය - භාෂා විද්‍යාගාරයේ විදුලි පද්ධතිය සකස් කිරීම</t>
  </si>
  <si>
    <t>නි.ප්‍ර.ලේ. - ඉංජිනේරු</t>
  </si>
  <si>
    <t>ප්‍රාදේශීය ඉංජිනේරු - බියගම</t>
  </si>
  <si>
    <t>2013.12.02/Cancelled-2013.12.18</t>
  </si>
  <si>
    <t>A36161145010</t>
  </si>
  <si>
    <t>Zonal Education Office Horana  - Renovation of 40x15 Record Room (Stage 11)</t>
  </si>
  <si>
    <t>2013.12.11</t>
  </si>
  <si>
    <t>A36161144016</t>
  </si>
  <si>
    <t>Medhankara M.V. - Modernization of Stage</t>
  </si>
  <si>
    <t>A36161151007</t>
  </si>
  <si>
    <t>Colvin R De Silva M.V. - Balance Work of Colour Washing all building</t>
  </si>
  <si>
    <t>Divisional Eng. (Mathugama)</t>
  </si>
  <si>
    <t>A36161132006</t>
  </si>
  <si>
    <t>Repair of Aesthetic rooms of Veluwana Vidyalaya</t>
  </si>
  <si>
    <t>A36161124023</t>
  </si>
  <si>
    <t>Development work of existing building of Munidasa Kumarathunga Vidyalaya</t>
  </si>
  <si>
    <t>A36161103011</t>
  </si>
  <si>
    <t>Miriswaththa P.V. - Repairing of weld mesh of Class room</t>
  </si>
  <si>
    <t>Divisional Eng. (Negombo)</t>
  </si>
  <si>
    <t>F36161245009</t>
  </si>
  <si>
    <t>Supply Furniture &amp; Equipments Nahalla Rewatha Maha Vidyalaya</t>
  </si>
  <si>
    <t>P.D.E</t>
  </si>
  <si>
    <t>A36135130021</t>
  </si>
  <si>
    <t>ගොඩගමගේ වත්ත සුහද සුභ සාධක සංගමයේ ප්‍රජා ශාලාවේ ඉතිරි වැඩ නිම කිරීම සඳහා.</t>
  </si>
  <si>
    <t>A36135207040</t>
  </si>
  <si>
    <t>සියනෑ තරු ක්‍රීඩාපිටිය සංවර්ධනය කිරීම.</t>
  </si>
  <si>
    <t>D36152345009</t>
  </si>
  <si>
    <t>වලකඩහේන මාර්ගය ප්‍රතිසංස්කරණය කිරීම - 11 අදියර</t>
  </si>
  <si>
    <t>ප්‍රා.ස. - මදුරාවල</t>
  </si>
  <si>
    <t>2013.11.29</t>
  </si>
  <si>
    <t>H36141201028</t>
  </si>
  <si>
    <t>දිවුලපිටිය ප්‍රාදේශීය සභාවට අයත් වැවගෙදර ඉඩමෙහි ජීව වායූ ඒකකයක් ඉදි කිරීම.</t>
  </si>
  <si>
    <t>2013.11.11</t>
  </si>
  <si>
    <t>G3613313025</t>
  </si>
  <si>
    <t>පෑලියගොඩ නගර සභාවේ අපද්‍රව්‍ය ප්‍රවාහනය සඳහා රෝද හතරේ ට්‍රැක්ටර් සහ ට්‍රේලර් යන්ත්‍ර දෙකක් මිලදී ගැනීම.</t>
  </si>
  <si>
    <t>2013.11.18</t>
  </si>
  <si>
    <t>G36133163007</t>
  </si>
  <si>
    <t>ගම්පහ දිස්ත්‍රික්කයේ සියළුම පෙර පාසැල් වලට කසළ කළමනාකරණය සඳහා කොම්පෝස්ට් බඳුන්  හා උපාංග දීම.</t>
  </si>
  <si>
    <t>2013.11.22/Cancelled-2013.11.28</t>
  </si>
  <si>
    <t>G36133163008</t>
  </si>
  <si>
    <t>ගම්පහ දිස්ත්‍රික්කයේ පෙර පාසල් වලට කසළ කළමනාකරණය සඳහා කොම්පෝස්ට් බඳුන් ලබා දීම.</t>
  </si>
  <si>
    <t>අපද්‍රව්‍ය කළමනාකරණ අධිකාරිය</t>
  </si>
  <si>
    <t>2013.11.28/Cancelled-2013.12.09</t>
  </si>
  <si>
    <t>G36133163009</t>
  </si>
  <si>
    <t>ගම්පහ දිස්ත්‍රික්කයේ පෙර පාසල් වලට කසළ කළමනාකරණය සඳහා ප්ලාස්ටික් කසළ  බඳුන් ලබා දීම.</t>
  </si>
  <si>
    <t>G36133162011</t>
  </si>
  <si>
    <t>සුපසන් නිම්තෙර පිවිතුරු පාසැල් වැඩසටහන සඳහා පළමු වසර ළමුන් සවිබල ගැන්වීම. - ගම්පහ කලාපය</t>
  </si>
  <si>
    <t>ක.අ.අ.</t>
  </si>
  <si>
    <t>G36133162012</t>
  </si>
  <si>
    <t>සුපසන් නිම්තෙර පිවිතුරු පාසැල් වැඩසටහන සඳහා පළමු වසර ළමුන් සවිබල ගැන්වීම. - මිනුවන්ගොඩ කලාපය</t>
  </si>
  <si>
    <t>G36133162013</t>
  </si>
  <si>
    <t>සුපසන් නිම්තෙර පිවිතුරු පාසැල් වැඩසටහන සඳහා පළමු වසර ළමුන් සවිබල ගැන්වීම. - කැලණිය කලාපය</t>
  </si>
  <si>
    <t>G36133162014</t>
  </si>
  <si>
    <t>සුපසන් නිම්තෙර පිවිතුරු පාසැල් වැඩසටහන සඳහා පළමු වසර ළමුන් සවිබල ගැන්වීම. - මීගමුව කලාපය</t>
  </si>
  <si>
    <t>G36133162015</t>
  </si>
  <si>
    <t>සුපසන් නිම්තෙර පිවිතුරු පාසැල් වැඩසටහන සඳහා පළමු වසර ළමුන් සවිබල ගැන්වීම. - හොරණ කලාපය</t>
  </si>
  <si>
    <t>G36133162016</t>
  </si>
  <si>
    <t>සුපසන් නිම්තෙර පිවිතුරු පාසැල් වැඩසටහන සඳහා පළමු වසර ළමුන් සවිබල ගැන්වීම. - මතුගම කලාපය</t>
  </si>
  <si>
    <t>G36133162017</t>
  </si>
  <si>
    <t>සුපසන් නිම්තෙර පිවිතුරු පාසැල් වැඩසටහන සඳහා පළමු වසර ළමුන් සවිබල ගැන්වීම. - කළුතර කලාපය</t>
  </si>
  <si>
    <t>G36133162018</t>
  </si>
  <si>
    <t>සුපසන් නිම්තෙර පිවිතුරු පාසැල් වැඩසටහන සඳහා පළමු වසර ළමුන් සවිබල ගැන්වීම. - කොළඹ කලාපය</t>
  </si>
  <si>
    <t>G36133162019</t>
  </si>
  <si>
    <t>සුපසන් නිම්තෙර පිවිතුරු පාසැල් වැඩසටහන සඳහා පළමු වසර ළමුන් සවිබල ගැන්වීම. -ජයවර්ධනපුර කලාපය</t>
  </si>
  <si>
    <t>G36133162020</t>
  </si>
  <si>
    <t>සුපසන් නිම්තෙර පිවිතුරු පාසැල් වැඩසටහන සඳහා පළමු වසර ළමුන් සවිබල ගැන්වීම. - පිළියන්දල කලාපය</t>
  </si>
  <si>
    <t>G36133162021</t>
  </si>
  <si>
    <t>සුපසන් නිම්තෙර පිවිතුරු පාසැල් වැඩසටහන සඳහා පළමු වසර ළමුන් සවිබල ගැන්වීම. - හෝමාගම කලාපය</t>
  </si>
  <si>
    <t>G36133104053</t>
  </si>
  <si>
    <t>මිනුවන්ගොඩ නගර සභාවේ අපද්‍රව්‍ය ප්‍රවාහනය සඳහා ටිපර් රථයක් මිලදී ගැනීම</t>
  </si>
  <si>
    <t>මිනුවන්ගොඩ නගර සභාව</t>
  </si>
  <si>
    <t>2013.12.17</t>
  </si>
  <si>
    <t>A36161110033</t>
  </si>
  <si>
    <t>WP/Kela/Almubarak P.V. - Balance work of two storeyed Building</t>
  </si>
  <si>
    <t>Divisional Eng.(Biyagama)</t>
  </si>
  <si>
    <t>2013.12.18</t>
  </si>
  <si>
    <t>A36161127008</t>
  </si>
  <si>
    <t>Development of Principal's quarters - Wp/PI Dehiwala S DE S Jatasingha V. - 2nd Stage</t>
  </si>
  <si>
    <t>2013.12.26</t>
  </si>
  <si>
    <t>A36161107031</t>
  </si>
  <si>
    <t>Sri Siddhartha Kumara M.V. - Balance work of roof repairing.</t>
  </si>
  <si>
    <t>F36161204030</t>
  </si>
  <si>
    <t>Yatagama P.V. - Supply of Furniture &amp; Infans Sets</t>
  </si>
  <si>
    <t>G36161107032</t>
  </si>
  <si>
    <t>Supply Computer equipment for Accounts Branch of Zonal Education Office - Gampaha</t>
  </si>
  <si>
    <t>A36161104031</t>
  </si>
  <si>
    <t>Minuwangoda New Zonal Education Office  - Fixing Name Board</t>
  </si>
  <si>
    <t>A36161144017</t>
  </si>
  <si>
    <t>palannoruwa M.M.V. - Balance Work of Retaining  Wall and Fence</t>
  </si>
  <si>
    <t>A36152324024</t>
  </si>
  <si>
    <t>හෝකන්දර නැගෙනහිර බෝධිය අසල සමඟි ප්‍රජාශාලා ගොඩනැඟිල්ල අලුත්වැඩියා කිරීම.</t>
  </si>
  <si>
    <t>අමා. ලේකම්</t>
  </si>
  <si>
    <t>ප්‍රා.ලේ. - කඩුවෙල</t>
  </si>
  <si>
    <t>2013.12.23</t>
  </si>
  <si>
    <t>A36152322016</t>
  </si>
  <si>
    <t>කජුගහවත්ත ප්‍රජාශාලාව සංවර්ධනය කිරීම.</t>
  </si>
  <si>
    <t>කොටි/මුල්. ප්‍රා.ස.</t>
  </si>
  <si>
    <t>D36152352015</t>
  </si>
  <si>
    <t>හැඩිගල්ල බටහේන මහ දොල ලඟ සිට SI  වත්ත දක්වා මාර්ගය සංවර්ධනය කිරීම</t>
  </si>
  <si>
    <t>2013.12.24</t>
  </si>
  <si>
    <t>D36152309014</t>
  </si>
  <si>
    <t>වත්තල මාබෝල න. සභාව</t>
  </si>
  <si>
    <t>2013.12.30</t>
  </si>
  <si>
    <t>D36152304032</t>
  </si>
  <si>
    <t>උඩුගම්පොල පොකුණ පාරේ පොකුණ අසල පැති බැම්ම සංවර්ධනය කිරීම</t>
  </si>
  <si>
    <t>මිනුවන්ගොඩ ප්‍රා. සභාව</t>
  </si>
  <si>
    <t>D36152310034</t>
  </si>
  <si>
    <t>7/5 වෑපඩ නැගෙනහිර ජයසුන්දර මහතාගේ නිවස අසල සිට ඉදිරියට සංවර්ධනය කිරීම.</t>
  </si>
  <si>
    <t>මහර ප්‍රා. සභාව</t>
  </si>
  <si>
    <t>G36133162022</t>
  </si>
  <si>
    <t>සුපසන් නිම්තෙර පිවිතුරු පාසල් වැඩසටහන සඳහා පළමු වසර ළමුන් සවිබල ගැන්වීම (2 අදියර) - මීගමුව කලාපය</t>
  </si>
  <si>
    <t>G36133162023</t>
  </si>
  <si>
    <t>සුපසන් නිම්තෙර පිවිතුරු පාසල් වැඩසටහන සඳහා පළමු වසර ළමුන් සවිබල ගැන්වීම (2 අදියර) - කැලණිය කලාපය</t>
  </si>
  <si>
    <t>F38161232014</t>
  </si>
  <si>
    <t>Supply Furniture Item to Borella Division Schools</t>
  </si>
  <si>
    <t>Z.D.E</t>
  </si>
  <si>
    <t>2013.03.07</t>
  </si>
  <si>
    <t>A38161132015</t>
  </si>
  <si>
    <t>Balance work of Building of Ashoka Vidyalaya.</t>
  </si>
  <si>
    <t>D.C.S.Engineer</t>
  </si>
  <si>
    <t>Divisional Engineer</t>
  </si>
  <si>
    <t>2013.04.18/Revised Approved Amonut-2013.09.30/2013.12.05</t>
  </si>
  <si>
    <t>F38161232016</t>
  </si>
  <si>
    <t>බොරැල්ල කොට්ඨාශ අධ්‍යාපන කාර්යාලය සඳහා කාර්යාලීය උපකරණ සැපයීම</t>
  </si>
  <si>
    <t>ප.අ.අ.</t>
  </si>
  <si>
    <t>2013.08.06</t>
  </si>
  <si>
    <t>K38161232017</t>
  </si>
  <si>
    <t>දකුණු කොළඹ කොට්ඨාශ අධ්‍යාපන කාර්යාලය සඳහා කාර්යාලිය උපකරණ සහ අන්තර්ජාල පහසුකම් සැපයීම.</t>
  </si>
  <si>
    <t>H38161133001</t>
  </si>
  <si>
    <t>Repairing 50x20 Building.Angampitiya K.V.</t>
  </si>
  <si>
    <t>D.C.S.Eng</t>
  </si>
  <si>
    <t>Approved-2013.03.07/Revised Project Name-2013.04.08/Revised Approved Amount-2013.10.22/2013.12.09</t>
  </si>
  <si>
    <t>D38114133002</t>
  </si>
  <si>
    <t>වග බටහිර වසමේ මාවරගොඩැල්ල ජනපදයේ මාර්ගයේ කොටසක් අඩි 10 ක් පළලට අඩි 125  ප්‍රමාණය කොන්ක්‍රීට් අතුරා සකස් කිරීම.</t>
  </si>
  <si>
    <t>Padukka D.S.</t>
  </si>
  <si>
    <t>Approved-2013.05.15/Revised project name-2013.07.19</t>
  </si>
  <si>
    <t>H38161133003</t>
  </si>
  <si>
    <t>Siri Piyaratana V. – Construction of Dental Clinic</t>
  </si>
  <si>
    <t>DCS (Eng.)</t>
  </si>
  <si>
    <t>F38161233004</t>
  </si>
  <si>
    <t>පාදුක්ක කොට්ඨාස අධ්‍යාපන කාර්යාලය සඳහා කාර්යාලීය පරිගණක හා අනෙකුත් උපාංග සැපයීම.</t>
  </si>
  <si>
    <t>Approved-2013.07.15/Cancelled-2013.07.19</t>
  </si>
  <si>
    <t>F38161233005</t>
  </si>
  <si>
    <t>පාදුක්ක කොට්ඨාස අධ්‍යාපන කාර්යාලය සඳහා කාර්යාලීය ලී බඩු හා උපකරණ සැපයීම.</t>
  </si>
  <si>
    <t>2013.07.15</t>
  </si>
  <si>
    <t>K38161233006</t>
  </si>
  <si>
    <t>F38161264001</t>
  </si>
  <si>
    <t>Supply furniture for Schools in Homagama Zone</t>
  </si>
  <si>
    <t>F38161264002</t>
  </si>
  <si>
    <t>කොළඹ අධ්‍යාපන කලාපයේ කොට්ඨාස කාර්යාල 4 හි නොවිධිමත් අධ්‍යාපන සංවර්ධන ඒකකයන් සඳහා අවශ්‍ය භාණ්ඩ සපයා ගැනීම. (උතුරු කොළඹ,මැද කොළඹ, දකුණු කොළඹ, බොරැල්ල)</t>
  </si>
  <si>
    <t>Approved-2013.04.02/Cancelled-2013.07.05</t>
  </si>
  <si>
    <t>F38161264003</t>
  </si>
  <si>
    <t>ශ්‍රී ජයවර්ධනපුර අධ්‍යාපන කලාපයේ කොට්ඨාශ කාර්යාල 4 හි නොවිධිමත් අධ්‍යාපන සංවර්ධන ඒකකයන් සඳහා අවශ්‍ය භාණ්ඩ සපයා ගැනීම. ( ශ්‍රී ජයවර්ධනපුර, මහරගම, කඩුවෙල, කොලොන්නාව)</t>
  </si>
  <si>
    <t>F38161264004</t>
  </si>
  <si>
    <t>පිළියන්දල අධ්‍යාපන කලාපයේ කොට්ඨාශ කාර්යාල 3 හි නොවිධිමත් අධ්‍යාපන සංවර්ධන ඒකකයන් සඳහා අවශ්‍ය භාණ්ඩ සපයා ගැනීම. (මොරටුව, දෙහිවල, කැස්බෑව)</t>
  </si>
  <si>
    <t>F38161264005</t>
  </si>
  <si>
    <t>හෝමාගම අධ්‍යාපන කලාපයේ කොට්ඨාශ කාර්යාල 3 හි නොවිධිමත් අධ්‍යාපන සංවර්ධන ඒනකකයන් සඳහා අවශ්‍ය භාණ්ඩ සපයා ගැනීම. ( හංවැල්ල, පාදුක්ක, හෝමාගම)</t>
  </si>
  <si>
    <t>G38133164006</t>
  </si>
  <si>
    <t>කොළඹ දිස්ත්‍රික්කයේ තෝරාගත් පළාත් පාලන ආයතන සඳහා පරිමාපාදක සේවා ගාස්තු අයකිරීම සඳහා අපද්‍රව්‍ය එකතු කරන බෑග් ලබා දීම.</t>
  </si>
  <si>
    <t>2013.05.22/Cancelled-2013.11.13</t>
  </si>
  <si>
    <t>K38161664007</t>
  </si>
  <si>
    <t>කොළඹ දිස්ත්‍රික්කයේ ක්‍රීඩා පාසල් 03 ක ධාරිතා සංවර්ධනය සඳහා අවශ්‍ය භාණ්ඩ සැපයීම.</t>
  </si>
  <si>
    <t>2013.07.03/Revised Approved Amount-2013.12.05</t>
  </si>
  <si>
    <t>F38161264008</t>
  </si>
  <si>
    <t>කොළඹ දිස්ත්‍රික්කයේ නොවිධිමත් අධ්‍යාපන ඒකක සංවර්ධනය සඳහා අවශ්‍ය උපකරණ සැපයීම.</t>
  </si>
  <si>
    <t>H38161141001</t>
  </si>
  <si>
    <t>Horethuduwa Sri Chandrasekara M.V-Roof repairing of the 60x20 building</t>
  </si>
  <si>
    <t>H38161141002</t>
  </si>
  <si>
    <t>Diamond Jubili V. – Repairing of the building</t>
  </si>
  <si>
    <t>Approved-2013.03.07/Revised Approved Ammount- 2013.04.26/Revised Project Name-2013.05.15</t>
  </si>
  <si>
    <t>H38161141003</t>
  </si>
  <si>
    <t>Nalluruwa Siriseevali K.V-Roof repairing of the 80x20 building</t>
  </si>
  <si>
    <t>Approved-2013.03.07/Revised Approved Ammount &amp; Name- 2013.04.26</t>
  </si>
  <si>
    <t>H38161141004</t>
  </si>
  <si>
    <t>Malamulla M.V- repairing of the 60x20 building</t>
  </si>
  <si>
    <t>Approved-2013.03.07/Revised Approved Name-2013.05.02</t>
  </si>
  <si>
    <t>H38161141005</t>
  </si>
  <si>
    <t>Panadura Balika M.V-Balance work of the new building</t>
  </si>
  <si>
    <t>Approved-2013.03.07/Revised Approved Amount-2013.06.27</t>
  </si>
  <si>
    <t>F38161241006</t>
  </si>
  <si>
    <t>Panadura Royal M.V.-Supply desks &amp; chairs</t>
  </si>
  <si>
    <t>F38161241007</t>
  </si>
  <si>
    <t>Al Fahariya Muslim V-Supply Desks &amp; chairs</t>
  </si>
  <si>
    <t>H38161141008</t>
  </si>
  <si>
    <t>Horethuduwa Chandrasekara V. Construction of safety Fence</t>
  </si>
  <si>
    <t>A38161141009</t>
  </si>
  <si>
    <t>Horethuduwa Chandrasekara V. Repair of 20x160 Main Hall</t>
  </si>
  <si>
    <t>H38141241010</t>
  </si>
  <si>
    <t>පානදුර බෙක්කේගම නාවැටිය අතුරුපාරට විදුලිය ලබා දීම</t>
  </si>
  <si>
    <t>ලං.වී.පෞ.ස.</t>
  </si>
  <si>
    <t>A38161541011</t>
  </si>
  <si>
    <t>Ambalanduwa V. – Construction of entrance road</t>
  </si>
  <si>
    <t>A38161141012</t>
  </si>
  <si>
    <t>මොල්ලිගොඩ ප්‍රාථමික විද්‍යාලයේ අත්‍යවශ්‍ය නඩත්තු කටයුතු.</t>
  </si>
  <si>
    <t>නියෝජ්‍ය ප්‍රධාන ලේකම් (ඉංජිනේරු)</t>
  </si>
  <si>
    <t>Approved-2013.04.10/Revised Implementation Authority-2013.04.26</t>
  </si>
  <si>
    <t>A38135141013</t>
  </si>
  <si>
    <t>පානදුර නගර සභාවට අයත් නගර ශාලාව නවීකරණය කිරීම.</t>
  </si>
  <si>
    <t>න.ස. - පානදුර</t>
  </si>
  <si>
    <t>H38161141014</t>
  </si>
  <si>
    <t>Agamethi Balika M.V. – New Construction of a out door class.</t>
  </si>
  <si>
    <t>F38161241015</t>
  </si>
  <si>
    <t>පානදුර කොට්ඨාස අධ්‍යාපන කාර්යාලය සඳහා උපකරණ මිලදී ගැනීම. (කැමරා, මල්ටිමීඩියා, ප්‍රොජෙක්ටර්, ෆැක්ස් යන්ත්‍ර)</t>
  </si>
  <si>
    <t>A38161141016</t>
  </si>
  <si>
    <t>පානදුර කොට්ඨාස අධ්‍යාපන කාර්යාලයේ අළුත්වැඩියා කටයුතු සඳහා</t>
  </si>
  <si>
    <t>නි.ප්‍ර.ලේ. (ඉංජිනේරු)</t>
  </si>
  <si>
    <t>ප්‍රාදේශීය ඉංජිනේරු (පානදුර)</t>
  </si>
  <si>
    <t>K38161241017</t>
  </si>
  <si>
    <t>A38161141018</t>
  </si>
  <si>
    <t>Al-Fahriya M.M.V. – Repairing of the building</t>
  </si>
  <si>
    <t>Divisional Eng. (Panadura)</t>
  </si>
  <si>
    <t>2013.08.15</t>
  </si>
  <si>
    <t>A38161141019</t>
  </si>
  <si>
    <t>Jeelan M.M.V. – Repairing of the 2 storied building</t>
  </si>
  <si>
    <t>A38161141020</t>
  </si>
  <si>
    <t>Diamond Jubili V. – Roof Repairing.</t>
  </si>
  <si>
    <t>H38161142001</t>
  </si>
  <si>
    <t>Velapura M.V-Balance work of the new building</t>
  </si>
  <si>
    <t>2013.03.07/Revised Approved Amount-2013.12.12</t>
  </si>
  <si>
    <t>H38161142002</t>
  </si>
  <si>
    <t>2013.03.07/revised Approved Amount-2013.09.30</t>
  </si>
  <si>
    <t>F38161242003</t>
  </si>
  <si>
    <t>St.Johns M.V-Kalutara-supply desks &amp; chairs</t>
  </si>
  <si>
    <t>G38133142004</t>
  </si>
  <si>
    <t>පොහොරවත්ත කොම්පෝස්ට් ව්‍යාපෘතියේ වැඩි දියුණු කිරීම් සිදු කිරීම.</t>
  </si>
  <si>
    <t>Approved-2013.03.27/Revised Project Name - 2013.07.19/Revised Approved Amount-2013.11.28</t>
  </si>
  <si>
    <t>H38114142005</t>
  </si>
  <si>
    <t>Construction gate &amp; fence District Land Office</t>
  </si>
  <si>
    <t>Pr.L.C.Dep (W.P.)</t>
  </si>
  <si>
    <t>XLA</t>
  </si>
  <si>
    <t>A38114142006</t>
  </si>
  <si>
    <t>Repair for vehicle garage District land office</t>
  </si>
  <si>
    <t>2013.05.15/Cancelled - 2013.09.18</t>
  </si>
  <si>
    <t>A38171242007</t>
  </si>
  <si>
    <t>Repairs of Buildings at Kalutara Zonal Director of Education Office.</t>
  </si>
  <si>
    <t>2013.08.06/Revised Approved Amount-2013.12.12</t>
  </si>
  <si>
    <t>F38161242008</t>
  </si>
  <si>
    <t>කළුතර කොට්ඨාස අධ්‍යාපන කාර්යාලය සඳහා කාර්යාලීය ලී බඩු හා උපකරණ සැපයීම.</t>
  </si>
  <si>
    <t>F38161242009</t>
  </si>
  <si>
    <t>කළුතර කොට්ඨාස අධ්‍යාපන කාර්යාලය සඳහා කාර්යාලීය පරිගණක හා අනෙකුත් උපාංග සැපයීම</t>
  </si>
  <si>
    <t>A38161142010</t>
  </si>
  <si>
    <t>කළුතර කොට්ඨාස අධ්‍යාපන කාර්යාලයේ අළුත්වැඩියා කටයුතු සඳහා</t>
  </si>
  <si>
    <t>ප්‍රාදේශීය ඉංජිනේරු (කළුතර)</t>
  </si>
  <si>
    <t>2013.07.15/Revised Approved Amount-2013.12.12</t>
  </si>
  <si>
    <t>K38161242011</t>
  </si>
  <si>
    <t>H38161143001</t>
  </si>
  <si>
    <t>Bolgoda P.V-Fixing Gate &amp; Name Board</t>
  </si>
  <si>
    <t>Approved-2013.03.07/Revised Approved Amount-2013.06.14</t>
  </si>
  <si>
    <t>H38161143002</t>
  </si>
  <si>
    <t>Bolgoda P.V-Repairs of Wall</t>
  </si>
  <si>
    <t>H38161143003</t>
  </si>
  <si>
    <t>Waduramulla Sri Rahula K.V-Repair of wall &amp; Gate</t>
  </si>
  <si>
    <t>H38161143004</t>
  </si>
  <si>
    <t>Mahabellana P.V-Repair of office &amp; fixing gate &amp; name board</t>
  </si>
  <si>
    <t>H38161143005</t>
  </si>
  <si>
    <t>Mahavila K.V-Fixing Gate &amp; Name Board</t>
  </si>
  <si>
    <t>H38161143006</t>
  </si>
  <si>
    <t>Rambukkana  K.V-Fixing  Name Board</t>
  </si>
  <si>
    <t>H38161143007</t>
  </si>
  <si>
    <t>Weedagama K.V-Fixing  Name Board</t>
  </si>
  <si>
    <t>G38161243008</t>
  </si>
  <si>
    <t>Arukgoda P.V-Supply equipment &amp; costiums to school band</t>
  </si>
  <si>
    <t>F38161243009</t>
  </si>
  <si>
    <t>Mahavila K.V-Supply Infant Sets</t>
  </si>
  <si>
    <t>F38161243010</t>
  </si>
  <si>
    <t>Pathahawatta M.V-Supply furniture</t>
  </si>
  <si>
    <t>Approved-2013.03.07/Revised Approved Name-2013.06.27</t>
  </si>
  <si>
    <t>H38141243011</t>
  </si>
  <si>
    <t>අළුබෝමුල්ල මහවත්ත ග්‍රාම නිලධාරී වසමේ අංක 695 ඒ වජිර ප්‍රදේශයේ ජනතාවට විදුලිය ලබා දීම.</t>
  </si>
  <si>
    <t>ලං.වී.ම.</t>
  </si>
  <si>
    <t>A38161143012</t>
  </si>
  <si>
    <t>Alutgama Al Gazzaly V. – Repair of two storied building.</t>
  </si>
  <si>
    <t>A38161143013</t>
  </si>
  <si>
    <t>Kindelpitiya Sri Saralankara M.V. – Roof Repair of 100x20 building.</t>
  </si>
  <si>
    <t>A38161143014</t>
  </si>
  <si>
    <t>Alubomulla S. Mahinda V. –  Repair of 100x20 building</t>
  </si>
  <si>
    <t>Approved-2013.07.05/Revised Approved Name &amp; Amount-2013.07.24</t>
  </si>
  <si>
    <t>F38161243015</t>
  </si>
  <si>
    <t>බණ්ඩාරගම කොට්ඨාස අධ්‍යාපන කාර්යාලය සඳහා කාර්යාලීය පරිගණක හා අනෙකුත් උපාංග සැපයීම</t>
  </si>
  <si>
    <t>F38161243016</t>
  </si>
  <si>
    <t>බණ්ඩාරගම කොට්ඨාස අධ්‍යාපන කාර්යාලය සඳහා කාර්යාලීය ලී බඩු හා උපකරණ සැපයීම.</t>
  </si>
  <si>
    <t>A38161143017</t>
  </si>
  <si>
    <t>බණ්ඩාරගම කොට්ඨාස අධ්‍යාපන කාර්යාලයේ අළුත්වැඩියා කටයුතු සඳහා</t>
  </si>
  <si>
    <t>2013.07.15/Cancelled-2013.09.16</t>
  </si>
  <si>
    <t>K38161243018</t>
  </si>
  <si>
    <t>H38161144001</t>
  </si>
  <si>
    <t xml:space="preserve">Kumbuka Nagenahira P.V-Construction of  class room </t>
  </si>
  <si>
    <t>Approved-2013.03.07/Revised Approved Amount- 2013.05.15/2013.11.28</t>
  </si>
  <si>
    <t>H38161144002</t>
  </si>
  <si>
    <t>Kaballagoda P.V-Supply equipment for water supply system</t>
  </si>
  <si>
    <t>Approved-2013.03.07/Cancelled-2013.05.15</t>
  </si>
  <si>
    <t>H38161144003</t>
  </si>
  <si>
    <t>Handupalpola K.V- Construction of Administration Building</t>
  </si>
  <si>
    <t>H38161144004</t>
  </si>
  <si>
    <t>Meewanapalana M.V-Modernination a office room</t>
  </si>
  <si>
    <t>2013.03.07/Revised Approved Amount-2013.11.28</t>
  </si>
  <si>
    <t>F38161244005</t>
  </si>
  <si>
    <t xml:space="preserve">Hegalla P.V-Supply furniture </t>
  </si>
  <si>
    <t>F38161244006</t>
  </si>
  <si>
    <t>Meewanapalana M.V-Supply office equipment</t>
  </si>
  <si>
    <t>AEA</t>
  </si>
  <si>
    <t>H38141244007</t>
  </si>
  <si>
    <t>කුඹුක සරණතිස්ස පිනකල් ග්‍රෝවත්ත මාර්ගයට විදුලි බලය ලබා දීම.</t>
  </si>
  <si>
    <t>Approved-2013.04.02/Revised Project Name-2013.04.26</t>
  </si>
  <si>
    <t>F38161244008</t>
  </si>
  <si>
    <t>හොරණ කොට්ඨාස අධ්‍යාපන කාර්යාලය සඳහා කාර්යාලීය ලී බඩු හා උපකරණ සැපයීම.</t>
  </si>
  <si>
    <t>F38161244009</t>
  </si>
  <si>
    <t>හොරණ කොට්ඨාස අධ්‍යාපන කාර්යාලය සඳහා කාර්යාලීය පරිගණක හා අනෙකුත් උපාංග සැපයීම</t>
  </si>
  <si>
    <t>A38161144010</t>
  </si>
  <si>
    <t>හොරණ කොට්ඨාස අධ්‍යාපන කාර්යාලයේ අළුත්වැඩියා කටයුතු සඳහා</t>
  </si>
  <si>
    <t>ප්‍රාදේශීය ඉංජිනේරු (හොරණ)</t>
  </si>
  <si>
    <t>2013.07.15/Revised Approved Amount-2013.11.28</t>
  </si>
  <si>
    <t>K38161244011</t>
  </si>
  <si>
    <t>H38141244012</t>
  </si>
  <si>
    <t>හොරණ ආර්යවිලාශ පාර වැවේකුඹුර ගමට විදුලි බලය ලබා දීම.</t>
  </si>
  <si>
    <t>H38161145001</t>
  </si>
  <si>
    <t>Ilimba Gamini K.V-Construction of entrance road &amp; gate</t>
  </si>
  <si>
    <t>F38161245002</t>
  </si>
  <si>
    <t>pahala karannagoda  P.V- Supply Equipment for public addressing system.</t>
  </si>
  <si>
    <t>Approved-2013.03.07/Revised Approved Name-2013.06.14</t>
  </si>
  <si>
    <t>H38161146001</t>
  </si>
  <si>
    <t>Gallappahala P.V-Construction of 20x20 class room</t>
  </si>
  <si>
    <t>Approved-2013.03.07/Revised Project Name-201305.15/Revised Approved Amount-2013.11.28</t>
  </si>
  <si>
    <t>H38161146002</t>
  </si>
  <si>
    <t>Pahala Naragala Sri Sarananda P.V-Construction of chain link fence gate and play area</t>
  </si>
  <si>
    <t>Approved-2013.03.07/Revised Project Name-2013.04.08/Revised Approved Name-2013.07.15/Revised Approved Amount-2013.11.28</t>
  </si>
  <si>
    <t>F38161246003</t>
  </si>
  <si>
    <t>Deeyakaduwa Vidyartha K.V-Supply furniture &amp; office equipment</t>
  </si>
  <si>
    <t>F38161246004</t>
  </si>
  <si>
    <t>Gallappahala P.V-Supply furniture &amp; office equipment</t>
  </si>
  <si>
    <t>F38161246005</t>
  </si>
  <si>
    <t>pahala Naragala Sarananda P.V- Supply Equipment for public addressing system.</t>
  </si>
  <si>
    <t>F38161246006</t>
  </si>
  <si>
    <t>Kudaligama M.V-Supply furniture &amp; office equipment</t>
  </si>
  <si>
    <t>F38161246007</t>
  </si>
  <si>
    <t>Weyangalla Muslim M.V -Supply furniture &amp; office equipment</t>
  </si>
  <si>
    <t>F38161246008</t>
  </si>
  <si>
    <t>Bulathsinhala Divisional Educatoin Office-Supply multimedia Equipment</t>
  </si>
  <si>
    <t>F38161246009</t>
  </si>
  <si>
    <t>Pahala Naragala Sri Sarananda P.V-Supply furniture;office equipment &amp; sport goods</t>
  </si>
  <si>
    <t>A38161146010</t>
  </si>
  <si>
    <t xml:space="preserve">WP/HO/Pahala Naragala Sarananda P.V. – Repair of the roof </t>
  </si>
  <si>
    <t>Approved-2013.03.07/Revised Approved Amount - 2013.04.18/2013.11.28</t>
  </si>
  <si>
    <t>A38161146011</t>
  </si>
  <si>
    <t>Amaragedara K.V. – Roof repair of 120x20 building</t>
  </si>
  <si>
    <t>2013.06.14/Revised Approved Amount-2013.11.28</t>
  </si>
  <si>
    <t>A38132346012</t>
  </si>
  <si>
    <t>Bothalegama M.V. – Completion of water supply system</t>
  </si>
  <si>
    <t>A38161146013</t>
  </si>
  <si>
    <t>බුලත්සිංහල කොට්ඨාස අධ්‍යාපන කාර්යාලයේ නවීකරණ කටයුතු සඳහා</t>
  </si>
  <si>
    <t xml:space="preserve">ප්‍රාදේශීය ඉංජිනේරු(හොරණ) </t>
  </si>
  <si>
    <t>H38161147001</t>
  </si>
  <si>
    <t>Dodangoda M.V-Roof repairing of the 90x20 building</t>
  </si>
  <si>
    <t>Approved-2013.03.07/Cancelled - 2013.04.10</t>
  </si>
  <si>
    <t>H38161147002</t>
  </si>
  <si>
    <t>Eladuwa K.V. – Roof repairing</t>
  </si>
  <si>
    <t>2013.04.09/Revised Approved Amount - 2013.09.30</t>
  </si>
  <si>
    <t>F38161247003</t>
  </si>
  <si>
    <t>දොඩංගොඩ කොට්ඨාශ අධ්‍යාපන කාර්යාල සඳහා මල්ටීමීඩියා ප්‍රොජෙක්ටරය හා අනෙකුත් කාර්යාලීය උපකරණ සැපයීම.</t>
  </si>
  <si>
    <t>A38161147004</t>
  </si>
  <si>
    <t>දොඩංගොඩ කොට්ඨාස අධ්‍යාපන කාර්යාලයේ අළුත්වැඩියා කටයුතු සඳහා</t>
  </si>
  <si>
    <t>2013.07.15/Revised Approved Amount-2013.11.20</t>
  </si>
  <si>
    <t>K38161247005</t>
  </si>
  <si>
    <t>H38161148001</t>
  </si>
  <si>
    <t>Eladuwa K.V-Roof repairing</t>
  </si>
  <si>
    <t>Approved-2013.03.07/Cancelled-2013.04.10</t>
  </si>
  <si>
    <t>H38161148002</t>
  </si>
  <si>
    <t>Naleem Hajiar Muslim B.M.V-Balance work of the new building</t>
  </si>
  <si>
    <t>2013.03.07/Revised Approved Amount-2013.09.30</t>
  </si>
  <si>
    <t>H38161148003</t>
  </si>
  <si>
    <t>Sangamitta Balika V-Balance work of the new building</t>
  </si>
  <si>
    <t>F38161248004</t>
  </si>
  <si>
    <t>Pothuwila M.V-Supply Desks &amp; chairs</t>
  </si>
  <si>
    <t>A38161148005</t>
  </si>
  <si>
    <t>Padagoda M.V. - (Primary Section) - Roof repairing</t>
  </si>
  <si>
    <t>2013.04.10/Revised Approved Amount-2013.11.20</t>
  </si>
  <si>
    <t>F38161248006</t>
  </si>
  <si>
    <t>Weragala Sri Devamitta P.V. – Supply Infant sets</t>
  </si>
  <si>
    <t xml:space="preserve"> 2013.05.13</t>
  </si>
  <si>
    <t>F38161248007</t>
  </si>
  <si>
    <t>බේරුවල කොට්ඨාස අධ්‍යාපන කාර්යාලය සඳහා කාර්යාලීය ලී බඩු හා උපකරණ සැපයීම.</t>
  </si>
  <si>
    <t>F38161248008</t>
  </si>
  <si>
    <t>බේරුවල කොට්ඨාස අධ්‍යාපන කාර්යාලය සඳහා කාර්යාලීය පරිගණක හා අනෙකුත් උපාංග සැපයීම</t>
  </si>
  <si>
    <t>A38161148009</t>
  </si>
  <si>
    <t>බේරුවල කොට්ඨාස අධ්‍යාපන කාර්යාලයේ අළුත්වැඩියා කටයුතු සඳහා</t>
  </si>
  <si>
    <t>K38161248010</t>
  </si>
  <si>
    <t>H38161148011</t>
  </si>
  <si>
    <t>Cheena Kotuwa P.V. – Construction of a 3 storied building.</t>
  </si>
  <si>
    <t>H38161149001</t>
  </si>
  <si>
    <t>St. Mary's College Mathugama - Repair of 170" - 6" x  Science Section Building (Balance work)</t>
  </si>
  <si>
    <t>2013.02.20</t>
  </si>
  <si>
    <t>A38161149002</t>
  </si>
  <si>
    <t>Matugama Zonal Education Office – Roof Repair of the Building</t>
  </si>
  <si>
    <t>F38161249003</t>
  </si>
  <si>
    <t>මතුගම කොට්ඨාස අධ්‍යාපන කාර්යාලය සඳහා කාර්යාලීය ලී බඩු හා උපකරණ සැපයීම.</t>
  </si>
  <si>
    <t>F38161249004</t>
  </si>
  <si>
    <t>මතුගම කොට්ඨාස අධ්‍යාපන කාර්යාලය සඳහා කාර්යාලීය පරිගණක හා අනෙකුත් උපාංග සැපයීම</t>
  </si>
  <si>
    <t>A38161149005</t>
  </si>
  <si>
    <t>මතුගම කොට්ඨාස අධ්‍යාපන කාර්යාලයේ අළුත්වැඩියා කටයුතු සඳහා</t>
  </si>
  <si>
    <t>ප්‍රාදේශීය ඉංජිනේරු (මතුගම)</t>
  </si>
  <si>
    <t>K38161249006</t>
  </si>
  <si>
    <t>Mathugama Divisional Education Office  - Supply Computers and Office Equipment</t>
  </si>
  <si>
    <t>2013.07.19/Revised Approved Name &amp; Amount-2013.12.05</t>
  </si>
  <si>
    <t>H38161150001</t>
  </si>
  <si>
    <t>Hadagirikanda k.v.- Repairing of the 60x20  building</t>
  </si>
  <si>
    <t>Approved-2013.03.07/Revised Project Name &amp; Amont - 2013.05.17/Revised Approved Amount-2013.12.12</t>
  </si>
  <si>
    <t>H38161150002</t>
  </si>
  <si>
    <t>Yatiyana K.V..- Roof  Repairing of the 120x20  building</t>
  </si>
  <si>
    <t>Approved-2013.03.07/Revised Approved Amount-2013.06.27/Revised Approved Name &amp; Amount-2013.06.27/Revised Approved Amount-2013.12.12</t>
  </si>
  <si>
    <t>G38133150003</t>
  </si>
  <si>
    <t>Supply of 11L green bins to Agalawatte PS</t>
  </si>
  <si>
    <t>G38133150004</t>
  </si>
  <si>
    <t>compost plant Expansion - Agalawatta PS</t>
  </si>
  <si>
    <t>Agalawatte PS</t>
  </si>
  <si>
    <t xml:space="preserve"> 2013.03.27</t>
  </si>
  <si>
    <t>F38161250005</t>
  </si>
  <si>
    <t>අගලවත්ත - 1 කොට්ඨාස අධ්‍යාපන කාර්යාලය සඳහා කාර්යාලීය පරිගණක හා අනෙකුත් උපාංග සැපයීම</t>
  </si>
  <si>
    <t>A38161150006</t>
  </si>
  <si>
    <t>අගලවත්ත - 1 කොට්ඨාස අධ්‍යාපන කාර්යාලයේ අළුත්වැඩියා කටයුතු සඳහා</t>
  </si>
  <si>
    <t>F38161250007</t>
  </si>
  <si>
    <t>අගලවත්ත - 11 කොට්ඨාස අධ්‍යාපන කාර්යාලය සඳහා ඩුප්ලෝ යන්ත්‍රය හා අනෙකුත් කාර්යාලීය උපකරණ සැපයීම.</t>
  </si>
  <si>
    <t>F38161250008</t>
  </si>
  <si>
    <t>අගලවත්ත - 11 කොට්ඨාස අධ්‍යාපන කාර්යාලය සඳහා කාර්යාලීය ලී බඩු හා උපකරණ සැපයීම.</t>
  </si>
  <si>
    <t>Approved-2013.07.15/Cancelled-2013.08.06</t>
  </si>
  <si>
    <t>A38161150009</t>
  </si>
  <si>
    <t>අගලවත්ත - 11 කොට්ඨාස අධ්‍යාපන කාර්යාලයේ අළුත්වැඩියා කටයුතු සඳහා</t>
  </si>
  <si>
    <t>K38161250010</t>
  </si>
  <si>
    <t>K38161250011</t>
  </si>
  <si>
    <t>Approved-2013.07.19/Cancelled-2013.08.06</t>
  </si>
  <si>
    <t>A38161650012</t>
  </si>
  <si>
    <t>අගලවත්ත ප්‍රාදේශීය සභාවට අයත් උඩවෙල ක්‍රීඩාපිටිය සංවර්ධනය කිරීම. (පියරතන ම.වි.)</t>
  </si>
  <si>
    <t>අගලවත්ත ප්‍රා.ස.</t>
  </si>
  <si>
    <t xml:space="preserve"> 2013.08.12</t>
  </si>
  <si>
    <t>A38161150013</t>
  </si>
  <si>
    <t>To Restore damages caused by the disaster – Kewitiyagala M.V.</t>
  </si>
  <si>
    <t xml:space="preserve">Divisional Eng.  (Mathugama) </t>
  </si>
  <si>
    <t>A38161150014</t>
  </si>
  <si>
    <t xml:space="preserve">Yatiyana K.V. – Roof repairing of the 120x20 building (Balance Work) </t>
  </si>
  <si>
    <t>H38161151001</t>
  </si>
  <si>
    <t>Walallavita m.v.- Roof  Repairing of the 84x20  building</t>
  </si>
  <si>
    <t>Approved-2013.03.07/Revised Project Name-2013.05.15</t>
  </si>
  <si>
    <t>H38141251002</t>
  </si>
  <si>
    <t>ඉහල හෙවෙස්ස කුකුළුවැල්කැටිය අතුරු මාර්ගයට විදුලිය ලබා දීම</t>
  </si>
  <si>
    <t>2013.04.16/Revised Approved Amount-2013.08.27/2013.09.06</t>
  </si>
  <si>
    <t>F38161251003</t>
  </si>
  <si>
    <t>වලල්ලාවිට කොට්ඨාස අධ්‍යාපන කාර්යාලය සඳහා කාර්යාලීය පරිගණක හා අනෙකුත් උපාංග සැපයීම</t>
  </si>
  <si>
    <t>A38161151004</t>
  </si>
  <si>
    <t>වලල්ලාවිට කොට්ඨාස අධ්‍යාපන කාර්යාලයේ අළුත්වැඩියා කටයුතු සඳහා</t>
  </si>
  <si>
    <t>K38161251005</t>
  </si>
  <si>
    <t>2013.08.06/Revised Approved Amount-2013.12.05</t>
  </si>
  <si>
    <t>A38161152001</t>
  </si>
  <si>
    <t>Hedigalla K.V. – Repair of the 30x20 Science Lab Building</t>
  </si>
  <si>
    <t>Approved - 2013.03.27/Revised Project Name-201305.15/Revised Approved Amount-2013.11.28/2013.12.12</t>
  </si>
  <si>
    <t>G38133152002</t>
  </si>
  <si>
    <t>Supply to perishable trailers to Palindanuwara PS</t>
  </si>
  <si>
    <t>Approved - 2013.03.27/Cancelled - 2013.05.30</t>
  </si>
  <si>
    <t>F38161252003</t>
  </si>
  <si>
    <t>Supplying Multimedia Projector, Screen and other equipment for the Divisional Education – office – Agalawatta 2.</t>
  </si>
  <si>
    <t xml:space="preserve"> 2013.08.06/Revised Approved Name &amp; Amount - 2013.09.18</t>
  </si>
  <si>
    <t>F38161252004</t>
  </si>
  <si>
    <t>අගලවත්ත - 11 කොට්ඨාශ අධ්‍යාපන කාර්යාලය සඳහා කාර්යාලීය ලී බඩු හා උපකරණ සැපයීම.</t>
  </si>
  <si>
    <t>A38161152005</t>
  </si>
  <si>
    <t>අගලවත්ත - 11 කොට්ඨාශ අධ්‍යාපන කාර්යාලයේ අළුත්වැඩියා කටයුතු සිදු කිරීම.</t>
  </si>
  <si>
    <t>H38161153001</t>
  </si>
  <si>
    <t>Gungamuwa  K.V-Fixing Gate &amp; Name Board</t>
  </si>
  <si>
    <t>Approved-2013.03.07/Revised Approved Ammount- 2013.04.26</t>
  </si>
  <si>
    <t>H38161153002</t>
  </si>
  <si>
    <t>Palpola  K.V-Fixing Gate &amp; Name Board</t>
  </si>
  <si>
    <t>H38161153003</t>
  </si>
  <si>
    <t>Uduwara  K.V-Fixing  Name Board</t>
  </si>
  <si>
    <t>H38161153004</t>
  </si>
  <si>
    <t>Halthota K.V-Fixing  Name Board</t>
  </si>
  <si>
    <t>H38161153005</t>
  </si>
  <si>
    <t>Weniwalpitiya  K.V-Fixing  Name Board</t>
  </si>
  <si>
    <t>Approved-2013.03.07/Cancelled-2013.06.14</t>
  </si>
  <si>
    <t>F38161253006</t>
  </si>
  <si>
    <t>Miilaniya Sri Devarakshitha M.V. – Supply steel cupboard &amp; Furniture.</t>
  </si>
  <si>
    <t>H38161154001</t>
  </si>
  <si>
    <t>Ingiriya Sumanajothi P.V-Repair of roof</t>
  </si>
  <si>
    <t>H38161154002</t>
  </si>
  <si>
    <t>Maputugala M.V-Roof repair of grade 1 hall</t>
  </si>
  <si>
    <t>H38161154003</t>
  </si>
  <si>
    <t>Kandanapitiya P.V-Roof repair of  library building</t>
  </si>
  <si>
    <t>H38161154004</t>
  </si>
  <si>
    <t>Menarigama P.V-Repair of roof</t>
  </si>
  <si>
    <t>H38161154005</t>
  </si>
  <si>
    <t>Urugala Dharmaloka K.V-Repair of Class room building</t>
  </si>
  <si>
    <t>2013.03.07/Revised Approved Amount-213.12.30</t>
  </si>
  <si>
    <t>G38161254006</t>
  </si>
  <si>
    <t>Sagarapalansooriya  M.V- Supply equipment for public addressing system.</t>
  </si>
  <si>
    <t>Approved-2013.03.07/Revised Project Name - 2013.05.22/Revised Approved Name-2013.06.14</t>
  </si>
  <si>
    <t>F38161254007</t>
  </si>
  <si>
    <t xml:space="preserve">Palpitigoda K.V-Supply furniture </t>
  </si>
  <si>
    <t>F38161254008</t>
  </si>
  <si>
    <t xml:space="preserve">Kakulaliya P.V-Supply furniture </t>
  </si>
  <si>
    <t>F38161254009</t>
  </si>
  <si>
    <t xml:space="preserve">Menarigama P.V-Supply furniture </t>
  </si>
  <si>
    <t>F38161254010</t>
  </si>
  <si>
    <t xml:space="preserve">Nambapana K.V-Supply furniture </t>
  </si>
  <si>
    <t>F38161254011</t>
  </si>
  <si>
    <t>Ingiriya Gamini M.M.V. – Supply Library Equipment</t>
  </si>
  <si>
    <t>2013.05.13</t>
  </si>
  <si>
    <t>F38161254012</t>
  </si>
  <si>
    <t>Palannoruwa M.M.V. – Supply Furniture</t>
  </si>
  <si>
    <t>G38133165001</t>
  </si>
  <si>
    <t>Supply of Volume base bags to Panadura UC , Horana UC and Kalutara UC</t>
  </si>
  <si>
    <t>Approved - 2013.03.27/Cancelled-2013.05.15</t>
  </si>
  <si>
    <t>G38133165002</t>
  </si>
  <si>
    <t>Supply of four wheel tractors to Matugama PS, Walallawita PS and Palindanuwara PS</t>
  </si>
  <si>
    <t>Approved - 2013.03.27/Revised Approved amount - 2013.05.30/2013.12.09/Cancelled-2013.12.09</t>
  </si>
  <si>
    <t>F38161265003</t>
  </si>
  <si>
    <t>කළුතර අධ්‍යාපන කලාපයේ කොට්ඨාස කාර්යාල 4හි නොවිධිමත් අධ්‍යාපන සංවර්ධන ඒකකයන් සඳහා භාණ්ඩ සපයා ගැනීම. (කළුතර, දොඩම්ගොඩ, බේරුවල, පානදුර)</t>
  </si>
  <si>
    <t>Approved - 2013.04.02/Cancelled-2013.07.05</t>
  </si>
  <si>
    <t>F38161265004</t>
  </si>
  <si>
    <t>හොරණ අධ්‍යාපන කලාපයේ කොට්ඨාස කාර්යාල 3හි නොවිධිමත් අධ්‍යාපන සංවර්ධන ඒකකයන් සඳහා භාණ්ඩ සපයා ගැනීම. (හොරණ, බුලත්සිංහල, බණ්ඩාරගම)</t>
  </si>
  <si>
    <t>F38161265005</t>
  </si>
  <si>
    <t>මතුගම අධ්‍යාපන කලාපයේ කොට්ඨාස කාර්යාල 4හි නොවිධිමත් අධ්‍යාපන සංවර්ධන ඒකකයන් සඳහා භාණ්ඩ සපයා ගැනීම. (මතුගම, පාලින්දනුවර, අගලවත්ත, වලල්ලාවිට)</t>
  </si>
  <si>
    <t>K38161665006</t>
  </si>
  <si>
    <t>කළුතර දිස්ත්‍රික්කයේ ක්‍රීඩා පාසල් 02 ක ධාරිතා සංවර්ධනය සඳහා අවශ්‍ය භාණ්ඩ සැපයීම.</t>
  </si>
  <si>
    <t xml:space="preserve"> 2013.07.03/Revised Approved Amount-2013.12.05</t>
  </si>
  <si>
    <t>F38161265007</t>
  </si>
  <si>
    <t>කළුතර දිස්ත්‍රික්කයේ නොවිධිමත් අධ්‍යාපන ඒකක සංවර්ධනය සඳහා අවශ්‍ය උපකරණ සැපයීම.</t>
  </si>
  <si>
    <t xml:space="preserve"> 2013.07.05</t>
  </si>
  <si>
    <t>H38161162001</t>
  </si>
  <si>
    <t>VAT for World Bank construction Projects</t>
  </si>
  <si>
    <t>Approved-2013.03.07/Revised Approved Amount- 2013.04.26/2013.12.02/2013.12.31</t>
  </si>
  <si>
    <t>G38161262002</t>
  </si>
  <si>
    <t>VAT for World Bank Supply Projects</t>
  </si>
  <si>
    <t>Approved-2013.03.07/Revised Implementation Authority - 2013.04.08/Revised Approved Amount-2013.12.02</t>
  </si>
  <si>
    <t>F38161262003</t>
  </si>
  <si>
    <t>Rearrangement of the Office layoyt providing with office furniture</t>
  </si>
  <si>
    <t>Sec.Min.</t>
  </si>
  <si>
    <t>F38161262004</t>
  </si>
  <si>
    <t>Supply 11 Computers for Zonal Education Office</t>
  </si>
  <si>
    <t>Approved - 2013.04.08/Revised Approved Ammount &amp; Name - 2013.04.26</t>
  </si>
  <si>
    <t>H38161162008</t>
  </si>
  <si>
    <t>අධ්‍යාපන අමාත්‍යාංශයේ සැලසුම් අංශයේ විදුලි තත් ඇදීම.</t>
  </si>
  <si>
    <t>මූලස්ථාන (ඉංජිනේරු)</t>
  </si>
  <si>
    <t>Approved-2013.05.15</t>
  </si>
  <si>
    <t>K38133162009</t>
  </si>
  <si>
    <t>බලන්ගොඩ නගර සභාවේ කසල කළමනාකරණය පිළිබඳ අධ්‍යන වැඩසටහන</t>
  </si>
  <si>
    <t>G38172262010</t>
  </si>
  <si>
    <t>පළාත් පාලන ආයතන වල පළාත් සභා සංවර්ධන නිලධාරීන්ට පරිගණක සැපයීම.</t>
  </si>
  <si>
    <t>G38133162011</t>
  </si>
  <si>
    <t>Supply of biogas analyzer accessories, Safety tools &amp; equipment</t>
  </si>
  <si>
    <t>2013.06.14/Cancelled-2013.11.20</t>
  </si>
  <si>
    <t>G38133162012</t>
  </si>
  <si>
    <t>Supply of office equipment facilities</t>
  </si>
  <si>
    <t>K38172262013</t>
  </si>
  <si>
    <t>පළාත් පාලන දෙපාර්තමේන්තුවේ වෙබි අඩවිය සංවර්ධනය කිරීම.</t>
  </si>
  <si>
    <t>K38171362014</t>
  </si>
  <si>
    <t>Easy Learning ඉගැනුම් හැකියා ප්‍රවර්ධන සම්මන්ත්‍රණය සඳහා</t>
  </si>
  <si>
    <t>K38133162015</t>
  </si>
  <si>
    <t>අපද්‍රව්‍ය කළමනාකරණ අධිකාරියේ භෞතික ධාරිතා සංවර්ධනය සඳහා අවශ්‍ය උපකරණ සැපයීම.</t>
  </si>
  <si>
    <t>2013.06.20/Revised Approved Name - 2013.09.20</t>
  </si>
  <si>
    <t>K38133162016</t>
  </si>
  <si>
    <t xml:space="preserve">බස්නාහිර පළාතේ පෙර පාසල්, පාසල් සිසුන්, හා රෝහල්, පළාත් පාලන ආයතන හා ප්‍රජාව උදෙසා අපද්‍රව්‍ය කළමනාකරණය පිළිබඳ ධාරිතා සංවර්ධන වැඩසටහනක් ක්‍රියාත්මක කිරීම. </t>
  </si>
  <si>
    <t>උදම්මිට ප්‍රජා ශාලාවේ ඉතිරි වැඩ.</t>
  </si>
  <si>
    <t>Karuwamulla M.V. - Repair the teacher  quarters building and roof</t>
  </si>
  <si>
    <t>Revised Approved Amount-2013.12.09</t>
  </si>
  <si>
    <t>Renovation of class room buildings and providing infrastructure facilities to establish computer labs for selected primary schools in western province</t>
  </si>
  <si>
    <t>Narangodapaluwa p.v. - Balance work of new building - 1st Stage</t>
  </si>
  <si>
    <t>Kurana st. Ann M.V. - Balance work of Stage</t>
  </si>
  <si>
    <t>Kadawatha Mahamaya B.V. - Balance work of building</t>
  </si>
  <si>
    <t>Maharagama Janadipathi V. - Repair of wall</t>
  </si>
  <si>
    <t>Gunesekara K.V. - Construction of new building</t>
  </si>
  <si>
    <t>Piliyandala Zonal Education office - Balance work of new building</t>
  </si>
  <si>
    <t>Revised Approved Amount-2013.11.28</t>
  </si>
  <si>
    <t>Lokapila Lakshmi V. - 100*20 - Repair the roof</t>
  </si>
  <si>
    <t>Batagoda P.V. - 100*20 Repair the Building</t>
  </si>
  <si>
    <t>Repair the  Education Office Building - Agalawatte</t>
  </si>
  <si>
    <t>St.Anthony L.V. - Panadura - 110*30 construction 3rd floor building</t>
  </si>
  <si>
    <t>Revised Approved Amount-2013.09.30</t>
  </si>
  <si>
    <t>Meril Kariyawasam M.M.V. 104*20 Complete the Auditorium</t>
  </si>
  <si>
    <t>Negombo Zonal office - Construction of new building</t>
  </si>
  <si>
    <t>WC</t>
  </si>
  <si>
    <t>හඳුනාගත් පළාත් රෝහල් වල අපද්‍රව්‍ය කළමනාකරණය සඳහා අවශ්‍ය යටිතල පහසුකම් සැපයීම සහ දැනුවත් කිරීම් සිදු කිරීම.</t>
  </si>
  <si>
    <t>A38161107031</t>
  </si>
  <si>
    <t xml:space="preserve">Bandarawatta Parakrama M.V. – Modernization of 20x20 Class room into Geography Resource Centre. </t>
  </si>
  <si>
    <t>2013.08.21</t>
  </si>
  <si>
    <t>K38171262017</t>
  </si>
  <si>
    <t>Providing internet facility for the planning section  of the  Ministry of Education (W.P.)</t>
  </si>
  <si>
    <t>Sec. Min.</t>
  </si>
  <si>
    <t>K38171262018</t>
  </si>
  <si>
    <t>Supplying 11 i-Pads for Zonal Education Directors.</t>
  </si>
  <si>
    <t>G38171262019</t>
  </si>
  <si>
    <t>Supplying 11 Scanners for Zonal Education Offices.</t>
  </si>
  <si>
    <t>2013.08.21/Cancelled - 2013.09.09</t>
  </si>
  <si>
    <t>G38171262020</t>
  </si>
  <si>
    <t>Supplying Scanner for the Planning Section of the Ministry of Education (W.P.)</t>
  </si>
  <si>
    <t>K38161763009</t>
  </si>
  <si>
    <t>ගම්පහ දිස්ත්‍රික්කයේ පෙර පාසල් ගුරුවරුන් දැනුවත් කිරීමේ වැඩමුව</t>
  </si>
  <si>
    <t>H38141208019</t>
  </si>
  <si>
    <t>රාගම තලගොල්ල පැරණී මාවතේ අතුරු පාරට විදුලිය ලබා දීම.</t>
  </si>
  <si>
    <t xml:space="preserve">ප්‍රා.ලේ. </t>
  </si>
  <si>
    <t>2013.08.26</t>
  </si>
  <si>
    <t>G38161208020</t>
  </si>
  <si>
    <t>Supplying 01 Photo copy machine for Katuwapitiya St. Sebestian Vidyalaya.</t>
  </si>
  <si>
    <t>H38141202013</t>
  </si>
  <si>
    <t>ගනේපොල සමෘධි මාවතට විදුලිය ලබා දීම.</t>
  </si>
  <si>
    <t>2013.08.26/Revised Approved Amount-2013.11.11</t>
  </si>
  <si>
    <t>H38141202014</t>
  </si>
  <si>
    <t>හොරහේන පාලම දක්වා විදුලිය ලබා දීම.</t>
  </si>
  <si>
    <t>F38161202015</t>
  </si>
  <si>
    <t>Supplying Instruments for eastern band of Katunayaka R.C.M.V.</t>
  </si>
  <si>
    <t>G38161230012</t>
  </si>
  <si>
    <t>Supplying Computer &amp; Accessories – Homagama Divisional Education Office</t>
  </si>
  <si>
    <t>2013.08.27</t>
  </si>
  <si>
    <t>F38161230013</t>
  </si>
  <si>
    <t>Supply Office Equipment and Air conditioner – Homagama Divisional Education Office</t>
  </si>
  <si>
    <t>H38161146014</t>
  </si>
  <si>
    <t>Govinna P.V. – Balance work of Retaining Wall</t>
  </si>
  <si>
    <t>Divisional Eng (Horana)</t>
  </si>
  <si>
    <t>2013.08.27/Revised Approved Amount-213.12.30</t>
  </si>
  <si>
    <t>H38161151006</t>
  </si>
  <si>
    <t>WP/MATU/Kolvin R De Silva M.V. – Construction of Access road to the playground &amp; Landscaping.</t>
  </si>
  <si>
    <t>2013.08.27/Cancelled-2013.10.10</t>
  </si>
  <si>
    <t>H38161107032</t>
  </si>
  <si>
    <t>Nedungamuwa Siri Seewali  V. – Construction of 70x25 two storied building – 1st Stage.</t>
  </si>
  <si>
    <t>2013.08.27/Revised Approved Name-2013.09.16</t>
  </si>
  <si>
    <t>H38161104037</t>
  </si>
  <si>
    <t>ඉඳිගොල්ල විජිත ක.වි. - 40x20 ගොඩනැගිල්ලේ ඉතිරි වැඩ නිම කිරීමේ ඉතිරි මුදල් ගෙවීම</t>
  </si>
  <si>
    <t>2013.08.27/Revised Approved NAme-2013.11.28</t>
  </si>
  <si>
    <t>F38161204038</t>
  </si>
  <si>
    <t>Asgiriwalpola P.V. – Supply of Computer</t>
  </si>
  <si>
    <t>K38161704039</t>
  </si>
  <si>
    <t>මිනුවන්ගොඩ කලාපයේ ප්‍රාථමික සිසුන්ගේ කියවීමේ ශක්‍යතා වර්ධනය කිරීමේ ආරම්භක වැඩමුළුවක් පැවැත්වීම.</t>
  </si>
  <si>
    <t>A38161125013</t>
  </si>
  <si>
    <t>Maharagama Janadhipathi V. – Repairs of roof of year 10 class room building.</t>
  </si>
  <si>
    <t>Divisional Eng (Battaramulla)</t>
  </si>
  <si>
    <t>A38161125014</t>
  </si>
  <si>
    <t>Maharagama Janadhipathi V. –  Repairs of roof of year 8 class room building.</t>
  </si>
  <si>
    <t>H38141251007</t>
  </si>
  <si>
    <t>ලිහිණියාව පෙරපාසල් මාර්ගයට විදුලිය ලබා දීම.</t>
  </si>
  <si>
    <t>ප්‍රා.ලේ. - වලල්ලාවිට</t>
  </si>
  <si>
    <t>2013.08.27/Revised Approved Amount-2013.09.09/2013.12.30</t>
  </si>
  <si>
    <t>K38161762021</t>
  </si>
  <si>
    <t>බස්නාහිර පළාතේ අධ්‍යාපන ක්ෂේත්‍රයේ නියුතු නිලධාරින් සහ ගුරුවරුන් සවිබල ගැන්වීමේ වැඩසටහන පැවැත්වීම</t>
  </si>
  <si>
    <t>2013.09.05</t>
  </si>
  <si>
    <t>H38161106030</t>
  </si>
  <si>
    <r>
      <t>Ellakkala MV – Construction of library building – 1</t>
    </r>
    <r>
      <rPr>
        <vertAlign val="superscript"/>
        <sz val="13"/>
        <color theme="1"/>
        <rFont val="Calibri"/>
        <family val="2"/>
        <scheme val="minor"/>
      </rPr>
      <t>st</t>
    </r>
    <r>
      <rPr>
        <sz val="13"/>
        <color theme="1"/>
        <rFont val="Calibri"/>
        <family val="2"/>
        <scheme val="minor"/>
      </rPr>
      <t xml:space="preserve"> Stage.</t>
    </r>
  </si>
  <si>
    <t>Divisional Engineer (Gampaha)</t>
  </si>
  <si>
    <t>2013.09.16</t>
  </si>
  <si>
    <t>A38161143019</t>
  </si>
  <si>
    <t>Bandaragama Divisional Education Office – Fixing Name Board.</t>
  </si>
  <si>
    <t>Divisional Engineer (Panadura)</t>
  </si>
  <si>
    <t>2013.09.17</t>
  </si>
  <si>
    <t>H38161143020</t>
  </si>
  <si>
    <t>Bandaragama Divisional Education Office – Construction of Access road.</t>
  </si>
  <si>
    <t>2013.09.18</t>
  </si>
  <si>
    <t>A38161151008</t>
  </si>
  <si>
    <t>WP/MATU/Kolvin R. De Silva M.V. – Color washing all of the buildings.</t>
  </si>
  <si>
    <t>Divisional Engineer (Matugama)</t>
  </si>
  <si>
    <t>2013.09.18/Revised Approved Amount-2013.12.12</t>
  </si>
  <si>
    <t>H38161151009</t>
  </si>
  <si>
    <t>WP/MATU/Kolvin R. De Silva M.V. – Construction of retaining walls, stairs and concrete drains.</t>
  </si>
  <si>
    <t>A38161151010</t>
  </si>
  <si>
    <t xml:space="preserve">WP/MATU/Kolvin R. De Silva M.V. – Preparation of land to renovate external drainage system of 100x20 building. </t>
  </si>
  <si>
    <t>A38161147006</t>
  </si>
  <si>
    <t>Tudugala K.V. – Repair the roof &amp; building of "L" shaped building</t>
  </si>
  <si>
    <t>Divisional Engineer (Kalutara)</t>
  </si>
  <si>
    <t>2013.09.18/Revised Approved Name-2013.10.04</t>
  </si>
  <si>
    <t>A38161141021</t>
  </si>
  <si>
    <t>St. Anthony L.V. – Panadura – Repairing of 3 storied building.</t>
  </si>
  <si>
    <t>A38161153007</t>
  </si>
  <si>
    <t>Uduwara K.V. – Fixing Ceiling for Computer room.</t>
  </si>
  <si>
    <t>A38114142012</t>
  </si>
  <si>
    <t xml:space="preserve">කළුතර දිස්ත්‍රික් කාර්යාලයේ වැට ප්‍රතිසංස්කරණය කිරීම - අදියර  11 </t>
  </si>
  <si>
    <t>පළාත් ඉඩම් අමත්‍යංශය</t>
  </si>
  <si>
    <t>ප.ඉ.කො.දෙ.</t>
  </si>
  <si>
    <t>A38161121024</t>
  </si>
  <si>
    <t>Balance Work of Mahawatta St.Anthony’s Tamil Vidyalaya.</t>
  </si>
  <si>
    <t>Divisional Engineer (Colombo)</t>
  </si>
  <si>
    <t>H38161122005</t>
  </si>
  <si>
    <t>Kudabuthgamuwa Dharmapala V. – Completion of ground floor</t>
  </si>
  <si>
    <t>Divisional Eng. (Battaramulla)</t>
  </si>
  <si>
    <t>A38161130014</t>
  </si>
  <si>
    <t>Repair work of Homagama Zonal Office</t>
  </si>
  <si>
    <t>H38161141022</t>
  </si>
  <si>
    <r>
      <t>St. Anthony L.V. – Panadura – 110x30 Construction of 3</t>
    </r>
    <r>
      <rPr>
        <vertAlign val="superscript"/>
        <sz val="13"/>
        <color theme="1"/>
        <rFont val="Calibri"/>
        <family val="2"/>
        <scheme val="minor"/>
      </rPr>
      <t xml:space="preserve"> </t>
    </r>
    <r>
      <rPr>
        <sz val="13"/>
        <color theme="1"/>
        <rFont val="Calibri"/>
        <family val="2"/>
        <scheme val="minor"/>
      </rPr>
      <t>storied  building (1</t>
    </r>
    <r>
      <rPr>
        <vertAlign val="superscript"/>
        <sz val="13"/>
        <color theme="1"/>
        <rFont val="Calibri"/>
        <family val="2"/>
        <scheme val="minor"/>
      </rPr>
      <t>st</t>
    </r>
    <r>
      <rPr>
        <sz val="13"/>
        <color theme="1"/>
        <rFont val="Calibri"/>
        <family val="2"/>
        <scheme val="minor"/>
      </rPr>
      <t xml:space="preserve"> Stage)</t>
    </r>
  </si>
  <si>
    <t>F38161202016</t>
  </si>
  <si>
    <t>West Kaluwarippuwa K.V. – Supplying of internal speakers System</t>
  </si>
  <si>
    <t>H38161107033</t>
  </si>
  <si>
    <t>සිද්ධාර්ථ කුමාර ම.වි. - තෙමහල් ගොඩනැගිල්ලේ ඉතිරි වැඩ නිම කිරීමේ ඉතිරි මුදල් ගෙවීම.</t>
  </si>
  <si>
    <t>2013.09.26/Revised Approved Name, Project Autho. &amp; Imple. Autho. - 2013.10.15/Revised Approved NAme-2013.11.28</t>
  </si>
  <si>
    <t>H38161107034</t>
  </si>
  <si>
    <t>Udugampola P.V. – Construction of 70x25 , 3 storeyed building – 1st Stage.</t>
  </si>
  <si>
    <t>A38161106039</t>
  </si>
  <si>
    <t>Repairing of Divisional Education Office - Attanagalla</t>
  </si>
  <si>
    <t>2013.09.30/Revised Approved Amount-213.12.30</t>
  </si>
  <si>
    <t>H38161142013</t>
  </si>
  <si>
    <t>Zonal Education Office Kalutara – Electrical Wiring of the main hall</t>
  </si>
  <si>
    <t>K38161762022</t>
  </si>
  <si>
    <t>Implementation of "ගණිතයට අත්වැලක්" Programme in the Western Province.</t>
  </si>
  <si>
    <t>2013.10.04</t>
  </si>
  <si>
    <t>A38161109016</t>
  </si>
  <si>
    <t>Balance work of Roof Repair in Primary Section Building (110x20) of Don Bosco K.V.</t>
  </si>
  <si>
    <t>Divisional Engineer (Wattala)</t>
  </si>
  <si>
    <t>A38161149007</t>
  </si>
  <si>
    <t>Dartonfield Tamil V. – Repairing of the well (Balance work)</t>
  </si>
  <si>
    <t>2013.10.04/Cancelled-2013.11.18</t>
  </si>
  <si>
    <t>H38161143021</t>
  </si>
  <si>
    <t>WP/Hr/Galthude Dhammakiththi P.V. – Construction of toilet for the disableds.</t>
  </si>
  <si>
    <t>H38161146015</t>
  </si>
  <si>
    <t>WP/Hr/Pahala Naragala Sri Sarananda P.V. – Construction of 2 Toilets</t>
  </si>
  <si>
    <t>Divisional Engineer (Horana)</t>
  </si>
  <si>
    <t>2013.10.04/Revised Approved Amount-213.12.30</t>
  </si>
  <si>
    <t>H38161109017</t>
  </si>
  <si>
    <t>Soil Testing of Maththumagala Karunarathna Buddhist M.V.</t>
  </si>
  <si>
    <t>2013.10.04/Revised Approved Amount-2013.10.15</t>
  </si>
  <si>
    <t>A38161142014</t>
  </si>
  <si>
    <t>Zonal Education Office - Kalutara - Repair Ceiling of the Main Hall.</t>
  </si>
  <si>
    <t>A38161142015</t>
  </si>
  <si>
    <t>Gnanodaya M.V. - Repairing of the delapidated Boundary wall.</t>
  </si>
  <si>
    <t>A38161111024</t>
  </si>
  <si>
    <t>Mandawala P.V. - Moderization of Pavillian.</t>
  </si>
  <si>
    <t>H38161152006</t>
  </si>
  <si>
    <t>WP/MT/Hedigalla Janapada M.V. - Construction of Access Road</t>
  </si>
  <si>
    <t>K38161763010</t>
  </si>
  <si>
    <t>ගම්පහ දිස්ත්‍රික්කයේ අධ්‍යාපන ක්ෂේත්‍රයේ නිලධාරීන් සහ විදුහල්පතිවරුන් සවිබල ගැන්වීමේ වැඩසටහන.</t>
  </si>
  <si>
    <t>ක.අ.අ. (ගම්පහ)</t>
  </si>
  <si>
    <t>2013.09.27</t>
  </si>
  <si>
    <t>K38161764009</t>
  </si>
  <si>
    <t>කොළඹ දිස්ත්‍රික්කයේ අධ්‍යාපන ක්ෂේත්‍රයේ නිලධාරීන් සහ විදුහල්පතිවරුන් සවිබල ගැන්වීමේ වැඩසටහන.</t>
  </si>
  <si>
    <t>ක.අ.අ. (කොළඹ)</t>
  </si>
  <si>
    <t>K38161765008</t>
  </si>
  <si>
    <t>කළුතර දිස්ත්‍රික්කයේ අධ්‍යාපන ක්ෂේත්‍රයේ නිලධාරීන් සහ විදුහල්පතිවරුන් සවිබල ගැන්වීමේ වැඩසටහන.</t>
  </si>
  <si>
    <t>ක.අ.අ. (කළුතර)</t>
  </si>
  <si>
    <t>H38161151012</t>
  </si>
  <si>
    <t>Landscaping of - WP/MATU/Kolvin R De Silva M.V</t>
  </si>
  <si>
    <t>2013.10.10/Revised Approved Amount-2013.12.12</t>
  </si>
  <si>
    <t>A38161130016</t>
  </si>
  <si>
    <t>Magammana M.V. - Repairing the roof - Grade 7,8  Hall</t>
  </si>
  <si>
    <t>Divisional Eng (Homagama)</t>
  </si>
  <si>
    <t>2013.10.10</t>
  </si>
  <si>
    <t>A38161130017</t>
  </si>
  <si>
    <t>Magammana M.V. - Repairing the roof - Grade 1 Hall</t>
  </si>
  <si>
    <t>A38161130018</t>
  </si>
  <si>
    <t>Repairing the Teacher's Toilet - Godagama Subarathi V.</t>
  </si>
  <si>
    <t>2013.10.10/Revised Approved Amount-2013.11.20</t>
  </si>
  <si>
    <t>A38161107035</t>
  </si>
  <si>
    <t>Mabima Vidyakara M.V. - Balance work of Laboratory</t>
  </si>
  <si>
    <t>2013.10.10/Revised Approved Amount-213.12.30</t>
  </si>
  <si>
    <t>A38161126003</t>
  </si>
  <si>
    <t>Balance work of Moratuwa M.V.</t>
  </si>
  <si>
    <t>A38161144013</t>
  </si>
  <si>
    <t>WP/HO/Pokunvita Sirimewan M.V. - Repairing the Roof of Library Building</t>
  </si>
  <si>
    <t>H38141204040</t>
  </si>
  <si>
    <t>මිනුවන්ගොඩ හිරුසිටි ලෑන්ඩ් පාරට විදුලි බලය ලබා දීම</t>
  </si>
  <si>
    <t>H38141202017</t>
  </si>
  <si>
    <t>උදම්මිට උත්තමාරාමය ඉදිරිපිට සඳුන් ගාඩින් වත්තේ ඉදිවෙමින් පවතින ප්‍රජාශාලාවට අවහිරයක් වන අධිසැර විදුලි මාර්ගය විතැන් කිරීම.</t>
  </si>
  <si>
    <t>ලං.වි.පෞ.ස.</t>
  </si>
  <si>
    <t>H38141202018</t>
  </si>
  <si>
    <t>සීදූව විලේජ්හි මීගමුව සිට කොළඹ දෙසට යනවිට එම ඉඩමේ පළමු පටුමඟේ පළමු විදුලි කණුව විතැන් කිරීම.</t>
  </si>
  <si>
    <t>H38141202019</t>
  </si>
  <si>
    <t>උතුරු කටාන කැබැල්ලගස් හන්දිය අසල ක්‍රිශාන්ත මහතාගේ නිවස පාරට විදුලිය ලබා දීම.</t>
  </si>
  <si>
    <t>ප්‍රා.ලේ. - කටාන</t>
  </si>
  <si>
    <t>A38161152007</t>
  </si>
  <si>
    <t>Repairing of the Agalawatta 2 Divisional Education Office - 2nd Stage.</t>
  </si>
  <si>
    <t>2013.10.15</t>
  </si>
  <si>
    <t>A38161132018</t>
  </si>
  <si>
    <t>Repairing of the Pre School unit building for Physichological Invention and Carrier Guidance unit.</t>
  </si>
  <si>
    <t>H38161124006</t>
  </si>
  <si>
    <t>Thalangama Lankasaba V. – Payment for Extra &amp; Excess work of Building</t>
  </si>
  <si>
    <t>D38152305030</t>
  </si>
  <si>
    <t>මක්කානිගොඩ කන්ද පාර හා ඊට සම්බන්ධ අතුරු මාර්ග සංවර්ධනය කිරීම.</t>
  </si>
  <si>
    <t>2013.10.17/Revised Pro.Auth. &amp; Imple. Auth.-2013.11.12</t>
  </si>
  <si>
    <t>D38152305031</t>
  </si>
  <si>
    <t>පූගොඩ සිට ගනේගොඩ විහාරස්ථානය වෙත පැමිණෙන බණ්ඩාරනායක මාවත වෙල මැද කොටස සංවර්ධනය කිරීම.</t>
  </si>
  <si>
    <t>2013.10.17</t>
  </si>
  <si>
    <t>D38152307036</t>
  </si>
  <si>
    <t>පහළ යාගොඩ මාහේන සුහද මාවත ඉතිරි කොටස සංවර්ධනය කිරීම.</t>
  </si>
  <si>
    <t>2013.10.17/Revised Approved Amount-213.12.26</t>
  </si>
  <si>
    <t>D38152307037</t>
  </si>
  <si>
    <t>පහල ඉඹුල්ගොඩ චිත්‍රා මාවත සහ වැවෙන් ඉහළ පාර යා කෙරෙන මාර්ගය සංවර්ධනය කිරීම</t>
  </si>
  <si>
    <t>2013.10.17/Revised Approved Name-2013.11.12</t>
  </si>
  <si>
    <t>D38152307038</t>
  </si>
  <si>
    <t>පහළ යාගොඩ පරණ පාසල් මාවත කමත පාර සහ අතුරු මාර්ගය සංවර්ධනය කිරීම.</t>
  </si>
  <si>
    <t>D38152313005</t>
  </si>
  <si>
    <t>ගැමුණු මාවත ප්‍රධාන මාර්ගයෙහි පිහිටි අසංක සංජීව මාවත සංවර්ධනය කිරීම.</t>
  </si>
  <si>
    <t>D38152313006</t>
  </si>
  <si>
    <t>සිංහාරමුල්ල යඨාලතිස්ස මාවත වේල්ල පිටුපස මාර්ගය සංවර්ධනය කිරීම.</t>
  </si>
  <si>
    <t>A38161430019</t>
  </si>
  <si>
    <t>2013.10.22/Cancelled-2013.11.20</t>
  </si>
  <si>
    <t>F38161249008</t>
  </si>
  <si>
    <t>Mathugama Zonal Education Office - Supply Office Equipment (Accounts Branch)</t>
  </si>
  <si>
    <t>A38161121028</t>
  </si>
  <si>
    <t>Repairing of the Building of Sangabodhi Vidyalaya.</t>
  </si>
  <si>
    <t>A38161132019</t>
  </si>
  <si>
    <t>Repairing of the Building of Prespertarian Vidyalaya.</t>
  </si>
  <si>
    <t>H38161432020</t>
  </si>
  <si>
    <t>Construction of Toilet of Kollupitiya Methodist Tamil Vidyalaya.</t>
  </si>
  <si>
    <t>H38141230020</t>
  </si>
  <si>
    <t>හෝමාගම පිටිපන උතුර ගොඩහේන අළුබෝගහලන්ද ප්‍රදේශයට විදුලිය දිර්ඝ කිරීම.</t>
  </si>
  <si>
    <t>H38141205032</t>
  </si>
  <si>
    <t>පල්ලෙවෙල කැන්දලන්ද වලහේන මාර්ගයේ ඇති විදුලි රැහැන් මග විතැන් කිරීම.</t>
  </si>
  <si>
    <t>H38141204041</t>
  </si>
  <si>
    <t>මාදෙල්ගමුව සමෘද්ධි සංවර්ධන නිලධාරී මහතාගේ නිවස පිහිටි පොදු මාර්ගයේ විදුලිය දීර්ඝ කිරීම.</t>
  </si>
  <si>
    <t>H38161104042</t>
  </si>
  <si>
    <t>Marapola M.V. - Balance Work of the 110*25 building.</t>
  </si>
  <si>
    <t>2013.10.30</t>
  </si>
  <si>
    <t>H38161127005</t>
  </si>
  <si>
    <t>Development of Principal's quarters - Wp/Pl Dehiwala S De S Jayasingha V.</t>
  </si>
  <si>
    <t>D38152330021</t>
  </si>
  <si>
    <t>මාදුලාව අතුරු පාර සංවර්ධනය කිරීම</t>
  </si>
  <si>
    <t>F38161230021</t>
  </si>
  <si>
    <t>Supply Materiala for Teacher's Toilet &amp; Bathroom - Pitipana M.V.</t>
  </si>
  <si>
    <t>2013.11.09</t>
  </si>
  <si>
    <t>F38161230022</t>
  </si>
  <si>
    <t>Supplr Meterials for Retaining Wall &amp; Chain Link - Pitipana M.V</t>
  </si>
  <si>
    <t>F38161204043</t>
  </si>
  <si>
    <t>Ganihimulla P.V. - Supply of Computer</t>
  </si>
  <si>
    <t>2013.10.31/Cancelled-2013.11.20</t>
  </si>
  <si>
    <t>D38152304044</t>
  </si>
  <si>
    <t>එල්ලංගල ප්‍රධාන මාර්ගයේ අධ්‍යාපන කාර්යාලය ඉදිරිපිට කොන්ක්‍රීට් කාණුව ඉදිකිරීම.</t>
  </si>
  <si>
    <t>2013.11.12</t>
  </si>
  <si>
    <t>K38171307039</t>
  </si>
  <si>
    <t>විකල්ප බලශක්තිය පිළිබඳ ගම්පහ දිස්ත්‍රික්කයේ ගුරුවරු දැනුවත් කිරීමේ වැඩසටහන</t>
  </si>
  <si>
    <t>ක.අ.අ. -ගම්පහ</t>
  </si>
  <si>
    <t>A38161104045</t>
  </si>
  <si>
    <t>Weragodamulla M.V. - Repair of the Principal's Office Room</t>
  </si>
  <si>
    <t>A38161150015</t>
  </si>
  <si>
    <t>F38161251013</t>
  </si>
  <si>
    <t>WP/MATU/Kolvin R De Silva M.V. - Supply Curtains for Administration building.</t>
  </si>
  <si>
    <t>2013.11.20</t>
  </si>
  <si>
    <t>H38161113007</t>
  </si>
  <si>
    <t>WP/Kela/Kimbulgoda M.V. - Modernization  of Language lab &amp; fixing Air Conditioners</t>
  </si>
  <si>
    <t xml:space="preserve">Divisional Engineer </t>
  </si>
  <si>
    <t>2013.11.25/Cancelled -2013.11.29</t>
  </si>
  <si>
    <t>G38161262023</t>
  </si>
  <si>
    <t>2013 වර්ෂයේ 5 වසර ශිෂ්‍යත්වය විභාගයෙන් වැඩිම ලකුණු ලබාගත් බස්නාහිර පළාතේ ළමුන් 13 දෙනෙකු සඳහා Lap Top ලබා දීම.</t>
  </si>
  <si>
    <t>G38161221029</t>
  </si>
  <si>
    <t xml:space="preserve">Colombo Zonal Education Office  - Supply of Photo Copy Machine  &amp; Computer Equipment </t>
  </si>
  <si>
    <t>G38161206040</t>
  </si>
  <si>
    <t>Hiripitiya K.V. - Veyangoda - Supply of Photo Copy Machine</t>
  </si>
  <si>
    <t>G38161212014</t>
  </si>
  <si>
    <t>Kanduboda M.V. - Supply of 01 Computer &amp; Accessories</t>
  </si>
  <si>
    <t>G38161212015</t>
  </si>
  <si>
    <t>Dharanagama Rajasingha K.V. - Supply of 01 Computer &amp; Accessories</t>
  </si>
  <si>
    <t>G38161210030</t>
  </si>
  <si>
    <t>Sivralamulla K.V. - Supply of 01 Computer &amp; Accessories</t>
  </si>
  <si>
    <t>G38161210031</t>
  </si>
  <si>
    <t>Kirimatiyagara RC  Boy's School -  Supply of 01 Computer &amp; Accessories</t>
  </si>
  <si>
    <t>G38161210032</t>
  </si>
  <si>
    <t>Weboda M.V. -   Supply of 01 Computer &amp; Accessories</t>
  </si>
  <si>
    <t>G38161210033</t>
  </si>
  <si>
    <t>Mahara Nugegode M.V. - Supply of 01 Computer &amp; Accessories</t>
  </si>
  <si>
    <t>G38161212016</t>
  </si>
  <si>
    <t>Kadawatha Buddhist V. -  Supply of 01 Computer &amp; Accessories</t>
  </si>
  <si>
    <t>G38161212017</t>
  </si>
  <si>
    <t>Siyambalapewatta K.V. - Supply of 01 Computer &amp; Accessories</t>
  </si>
  <si>
    <t>G38161213008</t>
  </si>
  <si>
    <t>Sri Sambodhi K.V. - Supply of 01 Computer &amp; Accessories</t>
  </si>
  <si>
    <t>G38161209018</t>
  </si>
  <si>
    <t>St. Laceres K.V. - Supply of 01 Computer &amp; Accessories</t>
  </si>
  <si>
    <t>G38161210034</t>
  </si>
  <si>
    <t>Siyane Neelammahara K.V. - Supply of 01 Computer &amp; Accessories</t>
  </si>
  <si>
    <t>G38161209019</t>
  </si>
  <si>
    <t>Heenkenda P.V. - Supply of 01 Computer &amp; Accessories</t>
  </si>
  <si>
    <t>G38161209020</t>
  </si>
  <si>
    <t>Kerawalapitiya R.C.V. - Supply of 01 Computer &amp; Accessories</t>
  </si>
  <si>
    <t>G38161213009</t>
  </si>
  <si>
    <t>Peliyagode R.C.V. - Supply of 01 Computer &amp; Accessories</t>
  </si>
  <si>
    <t>G38161210035</t>
  </si>
  <si>
    <t xml:space="preserve">Uruwala K.V. - Supply of 01 Computer &amp; Accessories </t>
  </si>
  <si>
    <t>B38161210036</t>
  </si>
  <si>
    <t xml:space="preserve">Buthpitiya K.V. - Supply of 01 Computer &amp; Accessories </t>
  </si>
  <si>
    <t>B38161230023</t>
  </si>
  <si>
    <t xml:space="preserve">Dolahena K.V. - Supply of 01 Computer &amp; Accessories </t>
  </si>
  <si>
    <t>B38161230024</t>
  </si>
  <si>
    <t xml:space="preserve">Sangarama Maddumabandara P.V. - Supply of 01 Computer &amp; Accessories </t>
  </si>
  <si>
    <t>B38161233007</t>
  </si>
  <si>
    <t xml:space="preserve">Udagama K.V. - Supply of 01 Computer &amp; Accessories </t>
  </si>
  <si>
    <t>B38161242016</t>
  </si>
  <si>
    <t xml:space="preserve">Waskaduwa Siri Sunanda P.V. - Supply of 01 Computer &amp; Accessories </t>
  </si>
  <si>
    <t>A38161145003</t>
  </si>
  <si>
    <t>Horana Zonal Education Office - Renovation of Auditorium (Balance work - Stage 1)</t>
  </si>
  <si>
    <t>Divisional Engineer  (Horana)</t>
  </si>
  <si>
    <t>A38161145004</t>
  </si>
  <si>
    <t>Horana Zonal Education Office - Renovation of Auditorium (Balance work - Stage 11)</t>
  </si>
  <si>
    <t>Divisional Engineer  (Mathugama)</t>
  </si>
  <si>
    <t>B38161245005</t>
  </si>
  <si>
    <t xml:space="preserve">Kandana K.V. - Supply of 01 Computer &amp; Accessories </t>
  </si>
  <si>
    <t>B38161246016</t>
  </si>
  <si>
    <t xml:space="preserve">Niggaha K.V. - Supply of 01 Computer &amp; Accessories </t>
  </si>
  <si>
    <t>B38161254013</t>
  </si>
  <si>
    <t xml:space="preserve">Palpitigode K.V. - Supply of 01 Computer &amp; Accessories </t>
  </si>
  <si>
    <t>B38161254014</t>
  </si>
  <si>
    <t xml:space="preserve">Kurana P.V. - Supply of 01 Computer &amp; Accessories </t>
  </si>
  <si>
    <t>B38161244014</t>
  </si>
  <si>
    <t xml:space="preserve">Thalagala K.V.  - Supply of 01 Computer &amp; Accessories </t>
  </si>
  <si>
    <t>B38161244015</t>
  </si>
  <si>
    <t xml:space="preserve">Kotigamgode Sri Subharathie P.V. - Supply of 01 Computer &amp; Accessories </t>
  </si>
  <si>
    <t>B38161243022</t>
  </si>
  <si>
    <t xml:space="preserve">Bolgoda P.V. - Supply of 01 Computer &amp; Accessories </t>
  </si>
  <si>
    <t>B38161251014</t>
  </si>
  <si>
    <t xml:space="preserve">Karapagala P.V. - Supply of 01 Computer &amp; Accessories </t>
  </si>
  <si>
    <t>B38161251015</t>
  </si>
  <si>
    <t xml:space="preserve">Thalpadiwela P.V. - Supply of 01 Computer &amp; Accessories </t>
  </si>
  <si>
    <t>B38161249009</t>
  </si>
  <si>
    <t xml:space="preserve">Galleniyakanda P.V. - Supply of 01 Computer &amp; Accessories </t>
  </si>
  <si>
    <t>A38161152008</t>
  </si>
  <si>
    <t>Hedigalla K.V. - Weld mesh of 60x20 building</t>
  </si>
  <si>
    <t>B38161252009</t>
  </si>
  <si>
    <t xml:space="preserve">Bollunna P.V. - Supply of 01 Computer &amp; Accessories </t>
  </si>
  <si>
    <t>B38161213010</t>
  </si>
  <si>
    <t>Kalaniya Zonal Office - Supply of 01 Digital Camera</t>
  </si>
  <si>
    <t>A38135241023</t>
  </si>
  <si>
    <t>Repairing the 6' path of Arden Forest Keselwatta, Panadura</t>
  </si>
  <si>
    <t>Commissioner of Local Government</t>
  </si>
  <si>
    <t>Panadura P.S.</t>
  </si>
  <si>
    <t>2013.11.28/Cancelled-2013.11.29</t>
  </si>
  <si>
    <t>H38161145006</t>
  </si>
  <si>
    <t>Pahala Karannagoda P.V. - Expansion of 21x23 Class Room</t>
  </si>
  <si>
    <t>2013.11.28/Revised Approved Amount-213.12.30</t>
  </si>
  <si>
    <t>D38152341024</t>
  </si>
  <si>
    <t>Development of the main road to Arden Forest village and 6' wide lane contiguous to main road</t>
  </si>
  <si>
    <t>2013.11.29/Revised Approved Name-2013.12.12</t>
  </si>
  <si>
    <t>H38161110037</t>
  </si>
  <si>
    <t xml:space="preserve">Divisional Engineer  </t>
  </si>
  <si>
    <t>H38161153008</t>
  </si>
  <si>
    <t>Katagoda P.V. - Extension of Class room Space</t>
  </si>
  <si>
    <t>Divisional Engineer  (Panadura)</t>
  </si>
  <si>
    <t>2013.12.02/Cancelled-2013.12.31</t>
  </si>
  <si>
    <t>H38141208021</t>
  </si>
  <si>
    <t>නිවන්දම කපුළිඳ පාර ඉතිරි කොටසට විදුලිය ලබා දීම.</t>
  </si>
  <si>
    <t>H38141208022</t>
  </si>
  <si>
    <t>රාගම මඟුල් පොකුණ පාර ඉතිරි කොටසට විදුලිය ලබා දීම</t>
  </si>
  <si>
    <t>H38161108023</t>
  </si>
  <si>
    <t>Batagoma Dharmashoka V. - Balance work of 3 storeyed building (1st stage)</t>
  </si>
  <si>
    <t>Divisional Engineer  (Wattala)</t>
  </si>
  <si>
    <t>H38141212018</t>
  </si>
  <si>
    <t>දෙල්ගොඩ, කම්මල්වත්ත බී.පත්මකුමාර මහතාගේ නිවස අසලට විදුලිය ලබා ගැනීම.</t>
  </si>
  <si>
    <t>H38161112019</t>
  </si>
  <si>
    <t>Biyagama Al Mubarak P.V. - Balance work of 2 storeyed building (2st stage)</t>
  </si>
  <si>
    <t>Divisional Engineer  (Biyagama)</t>
  </si>
  <si>
    <t>G38161201013</t>
  </si>
  <si>
    <r>
      <t xml:space="preserve">Dagonna Vimalananda P.V.  </t>
    </r>
    <r>
      <rPr>
        <sz val="13"/>
        <color indexed="8"/>
        <rFont val="Calibri"/>
        <family val="2"/>
        <scheme val="minor"/>
      </rPr>
      <t>- Supply of 01 computer &amp; Accessories</t>
    </r>
  </si>
  <si>
    <t xml:space="preserve">Z.D.E - Minuwangode </t>
  </si>
  <si>
    <t>G38161201014</t>
  </si>
  <si>
    <r>
      <t xml:space="preserve">Dagonna Ranasinghe P.V.  </t>
    </r>
    <r>
      <rPr>
        <sz val="13"/>
        <color indexed="8"/>
        <rFont val="Calibri"/>
        <family val="2"/>
        <scheme val="minor"/>
      </rPr>
      <t>- Supply of 01 computer &amp; Accessories</t>
    </r>
  </si>
  <si>
    <t>G38161201015</t>
  </si>
  <si>
    <t>Madithiyawela PV - Supply of 01computer &amp; Accessories</t>
  </si>
  <si>
    <t>G38161201016</t>
  </si>
  <si>
    <t>Horagasmulla  PV - Supply of 01 computer &amp; Accessories</t>
  </si>
  <si>
    <t>G38161202019</t>
  </si>
  <si>
    <t>Walpola Sri Rathanasara PV - Supply of 01 computer &amp; Accessories</t>
  </si>
  <si>
    <t>Z.D.E - Negombo</t>
  </si>
  <si>
    <t>G38161202020</t>
  </si>
  <si>
    <t>Katunayake MV - Supply of 01 Photocopy machine</t>
  </si>
  <si>
    <t>G38161202021</t>
  </si>
  <si>
    <t>Walana Lakshmi J.S.V. - Supply of a Photocopy Machine</t>
  </si>
  <si>
    <t>2013.12.02/Revised Approved Name-2013.12.30</t>
  </si>
  <si>
    <t>G38161202022</t>
  </si>
  <si>
    <t>Kuswala KV - Supply of 01 Photocopy machine</t>
  </si>
  <si>
    <t>H38141204046</t>
  </si>
  <si>
    <t>අස්ගිරිවල්පොල ජම්බුවත්ත ප්‍රජාශාලාව ඉදිරිපිට ඇති විදුලි කණුව විතැන් කිරීම.</t>
  </si>
  <si>
    <t>G38161204047</t>
  </si>
  <si>
    <t>Opatha Sri Gunananda  PV - Supply of 02 computers &amp; Accessories</t>
  </si>
  <si>
    <t>G38161204048</t>
  </si>
  <si>
    <t>Udugampola PV - Supply of 01 computer &amp; Accessories</t>
  </si>
  <si>
    <t>G38161204049</t>
  </si>
  <si>
    <t>Arangawa Sri Dharmarama PV - Supply of 01 computer &amp; Accessories</t>
  </si>
  <si>
    <t>G38161204050</t>
  </si>
  <si>
    <t>Madurupitiya PV - Supply of 02 computers &amp; Accessories</t>
  </si>
  <si>
    <t>G38161204051</t>
  </si>
  <si>
    <t>Vatinapaha RCPV - Supply of 01 computer &amp; Accessories</t>
  </si>
  <si>
    <t>H38141205033</t>
  </si>
  <si>
    <t>මීරීගම පස්යාල පාරේ හිරිවල හතර කණූව අසලින් හේන්යාය පාරේ විමලාවතී මහත්මියගේ නිවස අසල විදුලි කණුව ඉවත් කර විදුලි මාර්ගය විතැන් කිරීම.</t>
  </si>
  <si>
    <t>G38161205034</t>
  </si>
  <si>
    <r>
      <t xml:space="preserve">Meevitiya P.V.  </t>
    </r>
    <r>
      <rPr>
        <sz val="13"/>
        <color indexed="8"/>
        <rFont val="Calibri"/>
        <family val="2"/>
        <scheme val="minor"/>
      </rPr>
      <t>- Supply of 01 computer &amp; Accessories</t>
    </r>
  </si>
  <si>
    <t>G38161205035</t>
  </si>
  <si>
    <r>
      <t xml:space="preserve">Pasyala P.V.  </t>
    </r>
    <r>
      <rPr>
        <sz val="13"/>
        <color indexed="8"/>
        <rFont val="Calibri"/>
        <family val="2"/>
        <scheme val="minor"/>
      </rPr>
      <t>- Supply of 01 computer &amp; Accessories</t>
    </r>
  </si>
  <si>
    <t>G38161205036</t>
  </si>
  <si>
    <t>Kannangara PV - Supply of 01 computer &amp; Accessories</t>
  </si>
  <si>
    <t>G38161205037</t>
  </si>
  <si>
    <t>Walbolana Devarakshitha Model PV - Supply of 01 computer &amp; Accessories</t>
  </si>
  <si>
    <t>G38161205038</t>
  </si>
  <si>
    <t>Keenadeniya PV - Supply of 01 computer &amp; Accessories</t>
  </si>
  <si>
    <t>G38161206041</t>
  </si>
  <si>
    <t>Godagama PV - Supply of 02 computers &amp; Accessories</t>
  </si>
  <si>
    <t>Z.D.E - Gampaha</t>
  </si>
  <si>
    <t>G38161206042</t>
  </si>
  <si>
    <t>Pitiyegedara PV - Supply of 01 computer &amp; Accessories</t>
  </si>
  <si>
    <t>G38161207041</t>
  </si>
  <si>
    <t>Welikada Dharmapala KV - Supply of 01 computer &amp; Accessories</t>
  </si>
  <si>
    <t>G38161208024</t>
  </si>
  <si>
    <t>Narangodapaluwa PV - Supply of 01 computer &amp; Accessories</t>
  </si>
  <si>
    <t>G38161208025</t>
  </si>
  <si>
    <t>Niwandama RCPV - Supply of 01 computer &amp; Accessories</t>
  </si>
  <si>
    <t>G38161211025</t>
  </si>
  <si>
    <t>Mandawala PV - Supply of 02 computers &amp; Accessories</t>
  </si>
  <si>
    <t>G38161213011</t>
  </si>
  <si>
    <t>Dalugama Yashodara PV - Supply of 01 computer &amp; Accessories</t>
  </si>
  <si>
    <t xml:space="preserve">Z.D.E - Kelaniya </t>
  </si>
  <si>
    <t>G38161221030</t>
  </si>
  <si>
    <t>Gunananda V - Supply of 02 computers &amp; Accessories</t>
  </si>
  <si>
    <t>Z.D.E - Colombo</t>
  </si>
  <si>
    <t>G38161221031</t>
  </si>
  <si>
    <t>Kotahena Sinhala  KV - Supply of 01 computer &amp; Accessories</t>
  </si>
  <si>
    <t>G38161223003</t>
  </si>
  <si>
    <t>Sirihada V - Supply of 02 computers &amp; Accessories</t>
  </si>
  <si>
    <t>Z.D.E - Sri J'Pura</t>
  </si>
  <si>
    <t>G38161226004</t>
  </si>
  <si>
    <t>Atthidiya Model  PV - Supply of 02 computers &amp; Accessories</t>
  </si>
  <si>
    <t>Z.D.E - Piliyandala</t>
  </si>
  <si>
    <t>G38161226005</t>
  </si>
  <si>
    <t>Dharmodaya  PV - Supply of 01 computer &amp; Accessories</t>
  </si>
  <si>
    <t>G38161227006</t>
  </si>
  <si>
    <t>Pamankada Sri Sangamiththa V - Supply of 01 computer &amp; Accessories</t>
  </si>
  <si>
    <t>G38161227007</t>
  </si>
  <si>
    <t>Karagampitiya Sumanga PV - Supply of 01 computer &amp; Accessories</t>
  </si>
  <si>
    <t>G38161229009</t>
  </si>
  <si>
    <t>Sunethradevi  Boys' School - Supply of 02 computers &amp; Accessories</t>
  </si>
  <si>
    <t>G38161229010</t>
  </si>
  <si>
    <t>Mampe  KV - Supply of 01 computer &amp; Accessories</t>
  </si>
  <si>
    <t>G38161230025</t>
  </si>
  <si>
    <t>Sangarama Maddumabandara PV - Supply of 01 computer &amp; Accessories</t>
  </si>
  <si>
    <t>Z.D.E - Homagama</t>
  </si>
  <si>
    <t>G38161230026</t>
  </si>
  <si>
    <t>Diyagama PV - Supply of 01 computer &amp; Accessories</t>
  </si>
  <si>
    <t>G38161231009</t>
  </si>
  <si>
    <t>Salawawaththa Tamil KV - Supply of 02 computers &amp; Accessories</t>
  </si>
  <si>
    <t>G38161231010</t>
  </si>
  <si>
    <t>Siriniwasawatta Tamil KV - Supply of 02 computer &amp; Accessories</t>
  </si>
  <si>
    <t>G38161231011</t>
  </si>
  <si>
    <t>Aluthambalama PV - Supply of 01 computer &amp; Accessories</t>
  </si>
  <si>
    <t>G38161233008</t>
  </si>
  <si>
    <r>
      <rPr>
        <sz val="13"/>
        <color indexed="8"/>
        <rFont val="Calibri"/>
        <family val="2"/>
        <scheme val="minor"/>
      </rPr>
      <t>Udagama KV</t>
    </r>
    <r>
      <rPr>
        <sz val="13"/>
        <color theme="1"/>
        <rFont val="Calibri"/>
        <family val="2"/>
        <scheme val="minor"/>
      </rPr>
      <t xml:space="preserve"> - Supply of 01 computer &amp; Accessories</t>
    </r>
  </si>
  <si>
    <t>G38161233009</t>
  </si>
  <si>
    <r>
      <rPr>
        <sz val="13"/>
        <color indexed="8"/>
        <rFont val="Calibri"/>
        <family val="2"/>
        <scheme val="minor"/>
      </rPr>
      <t>Dambora PV</t>
    </r>
    <r>
      <rPr>
        <sz val="13"/>
        <color theme="1"/>
        <rFont val="Calibri"/>
        <family val="2"/>
        <scheme val="minor"/>
      </rPr>
      <t xml:space="preserve"> - Supply of 01 computer &amp; Accessories</t>
    </r>
  </si>
  <si>
    <t>G38161233010</t>
  </si>
  <si>
    <r>
      <rPr>
        <sz val="13"/>
        <color indexed="8"/>
        <rFont val="Calibri"/>
        <family val="2"/>
        <scheme val="minor"/>
      </rPr>
      <t>Kelimandala PV</t>
    </r>
    <r>
      <rPr>
        <sz val="13"/>
        <color theme="1"/>
        <rFont val="Calibri"/>
        <family val="2"/>
        <scheme val="minor"/>
      </rPr>
      <t xml:space="preserve"> - Supply of 02 computers &amp; Accessories</t>
    </r>
  </si>
  <si>
    <t>G38161241025</t>
  </si>
  <si>
    <t>Methodist PV - Supply of 01 computer &amp; Accessories</t>
  </si>
  <si>
    <t>Z.D.E - Kalutara</t>
  </si>
  <si>
    <t>G38161242017</t>
  </si>
  <si>
    <r>
      <rPr>
        <sz val="13"/>
        <color indexed="8"/>
        <rFont val="Calibri"/>
        <family val="2"/>
        <scheme val="minor"/>
      </rPr>
      <t>Waskaduwa Siri Sunanda PV - Supply of 01 computer &amp; Accessories</t>
    </r>
  </si>
  <si>
    <t>G38161243023</t>
  </si>
  <si>
    <r>
      <rPr>
        <sz val="13"/>
        <color indexed="8"/>
        <rFont val="Calibri"/>
        <family val="2"/>
        <scheme val="minor"/>
      </rPr>
      <t>Bolgode PV - Supply of 01 computer &amp; Accessories</t>
    </r>
  </si>
  <si>
    <t>Z.D.E - Horana</t>
  </si>
  <si>
    <t>G38161243024</t>
  </si>
  <si>
    <t>Vevita Galthude PV - Supply of 01 computer &amp; Accessories</t>
  </si>
  <si>
    <t>G38161244016</t>
  </si>
  <si>
    <r>
      <rPr>
        <sz val="13"/>
        <color indexed="8"/>
        <rFont val="Calibri"/>
        <family val="2"/>
        <scheme val="minor"/>
      </rPr>
      <t>Thalagala KV - Supply of 01 computer &amp; Accessories</t>
    </r>
  </si>
  <si>
    <t>G38161244017</t>
  </si>
  <si>
    <t>Kotigamgode Sri Subharathie PV - Supply of 02 computers &amp; Accessories</t>
  </si>
  <si>
    <t>G38161244018</t>
  </si>
  <si>
    <t>Handupalpola KV - Supply of 01 computer &amp; Accessories</t>
  </si>
  <si>
    <t>G38161245007</t>
  </si>
  <si>
    <r>
      <rPr>
        <sz val="13"/>
        <color indexed="8"/>
        <rFont val="Calibri"/>
        <family val="2"/>
        <scheme val="minor"/>
      </rPr>
      <t>Kandana KV - Supply of 01 computer &amp; Accessories</t>
    </r>
  </si>
  <si>
    <t>G38161246017</t>
  </si>
  <si>
    <r>
      <rPr>
        <sz val="13"/>
        <color indexed="8"/>
        <rFont val="Calibri"/>
        <family val="2"/>
        <scheme val="minor"/>
      </rPr>
      <t>Niggaha KV - Supply of 01 computer &amp; Accessories</t>
    </r>
  </si>
  <si>
    <t>G38161246018</t>
  </si>
  <si>
    <t>Veyangalla Muslim MV - Supply of 01 computer &amp; Accessories</t>
  </si>
  <si>
    <t>G38161246019</t>
  </si>
  <si>
    <t>Paragoda Kithulagoda KV - Supply of 01 computer &amp; Accessories</t>
  </si>
  <si>
    <t>G38161247007</t>
  </si>
  <si>
    <t>Payagala Tamil V - Supply of 02 computers &amp; Accessories</t>
  </si>
  <si>
    <t>G38161247008</t>
  </si>
  <si>
    <t>Godahena Tamil V - Supply of 02 computers &amp; Accessories</t>
  </si>
  <si>
    <t>G38161248012</t>
  </si>
  <si>
    <t>Massala PV - Supply of 01 computer &amp; Accessories</t>
  </si>
  <si>
    <t>G38161248013</t>
  </si>
  <si>
    <t>Karandagoda PV - Supply of 01 computer &amp; Accessories</t>
  </si>
  <si>
    <t>G38161249010</t>
  </si>
  <si>
    <r>
      <rPr>
        <sz val="13"/>
        <color indexed="8"/>
        <rFont val="Calibri"/>
        <family val="2"/>
        <scheme val="minor"/>
      </rPr>
      <t>Galleniyakanda PV - Supply of 01 computer &amp; Accessories</t>
    </r>
  </si>
  <si>
    <t>Z.D.E - Mathugama</t>
  </si>
  <si>
    <t>G38161249011</t>
  </si>
  <si>
    <t>Annasigala Tamil PV - Supply of 02 computers &amp; Accessories</t>
  </si>
  <si>
    <t>G38161249012</t>
  </si>
  <si>
    <t>Iddagode PV - Supply of 01 computer &amp; Accessories</t>
  </si>
  <si>
    <t>G38161249013</t>
  </si>
  <si>
    <t>Aluthgamgoda KV - Supply of 01 computer &amp; Accessories</t>
  </si>
  <si>
    <t>G38161250016</t>
  </si>
  <si>
    <t>Galewaththa Tamil PV - Supply of 02 computers &amp; Accessories</t>
  </si>
  <si>
    <t>G38161250017</t>
  </si>
  <si>
    <t>Dapilgode  PV - Supply of 01 computer &amp; Accessories</t>
  </si>
  <si>
    <t>G38161251016</t>
  </si>
  <si>
    <t>Ranepuragode  PV - Supply of 01 computer &amp; Accessories</t>
  </si>
  <si>
    <t>G38161251017</t>
  </si>
  <si>
    <t>Karapagala PV - Supply of 01 computer &amp; Accessories</t>
  </si>
  <si>
    <t>G38161251018</t>
  </si>
  <si>
    <t>Thalpadiwela  PV - Supply of 02 computers &amp; Accessories</t>
  </si>
  <si>
    <t>G38161251019</t>
  </si>
  <si>
    <t>Iththapana North Saranankara PV - Supply of 01 computer &amp; Accessories</t>
  </si>
  <si>
    <t>G38161251020</t>
  </si>
  <si>
    <t>Moragala Sunanda PV - Supply of 02 computers &amp; Accessories</t>
  </si>
  <si>
    <t>G38161251021</t>
  </si>
  <si>
    <t>Wathurana Sarasvathie PV - Supply of 01 computer &amp; Accessories</t>
  </si>
  <si>
    <t>G38161251022</t>
  </si>
  <si>
    <t>Omaththa PV - Supply of 01 computer &amp; Accessories</t>
  </si>
  <si>
    <t>G38161252010</t>
  </si>
  <si>
    <t>Bollunna PV - Supply of 02 computers &amp; Accessories</t>
  </si>
  <si>
    <t>G38161252011</t>
  </si>
  <si>
    <t>Yakupitiya PV - Supply of 01 computer &amp; Accessories</t>
  </si>
  <si>
    <t>G38161253009</t>
  </si>
  <si>
    <t>Gungamuwa PV - Supply of 01 computer &amp; Accessories</t>
  </si>
  <si>
    <t>G38161253010</t>
  </si>
  <si>
    <t>Dikhena Tamil V - Supply of 02 computers &amp; Accessories</t>
  </si>
  <si>
    <t>G38161254015</t>
  </si>
  <si>
    <r>
      <rPr>
        <sz val="13"/>
        <color indexed="8"/>
        <rFont val="Calibri"/>
        <family val="2"/>
        <scheme val="minor"/>
      </rPr>
      <t>Palpitigode KV- Supply of 01 computer &amp; Accessories</t>
    </r>
  </si>
  <si>
    <t>G38161254016</t>
  </si>
  <si>
    <r>
      <rPr>
        <sz val="13"/>
        <color indexed="8"/>
        <rFont val="Calibri"/>
        <family val="2"/>
        <scheme val="minor"/>
      </rPr>
      <t>Kurana PV - Supply of 01 computer &amp; Accessories</t>
    </r>
  </si>
  <si>
    <t>G38161254017</t>
  </si>
  <si>
    <t>Batugampola PV - Supply of 01 computer &amp; Accessories</t>
  </si>
  <si>
    <t>G38161254018</t>
  </si>
  <si>
    <t>Raigamwaththa Parakramabahu PV - Supply of 01 computer &amp; Accessories</t>
  </si>
  <si>
    <t>A38161149014</t>
  </si>
  <si>
    <t>Balance Work of Access Road and the Gate - Mathugama Divisional Education Office</t>
  </si>
  <si>
    <t>2013.12.05</t>
  </si>
  <si>
    <t>A38161121032</t>
  </si>
  <si>
    <t>Ashoka V. - Fixing tile for existing building</t>
  </si>
  <si>
    <t>2013.12.05/Cancelled-2013.12.30</t>
  </si>
  <si>
    <t>A38161132021</t>
  </si>
  <si>
    <t>St. Clare's B.M.V. - Balance Work of teacher's Quarters</t>
  </si>
  <si>
    <t>H38161102023</t>
  </si>
  <si>
    <t>Amandoluwa M.V. - Balance work of auditorium building</t>
  </si>
  <si>
    <t>Divisional Engineer  (Negombo)</t>
  </si>
  <si>
    <t>K38161310038</t>
  </si>
  <si>
    <t>බස්නාහිර පළාත් භාෂා විද්‍යාගාරය විවෘත කිරීම සහ ගුරුවරුන් දැනුවත් කිරීමේ වැඩසටහන</t>
  </si>
  <si>
    <t>ක.අ.අ. - කැළණිය</t>
  </si>
  <si>
    <t>G38161262024</t>
  </si>
  <si>
    <t>පළාත් අධ්‍යාපන දෙපාර්තමේන්තුවේ පළාත් නොවිධිමත් අධළ්‍යාපන අංශය හා පළාත් මනෝ සමාජීය මැදිහත්වීම් ඒකකය සඳහා පරිගණක උපාංග සැපයීම</t>
  </si>
  <si>
    <t>G38161204052</t>
  </si>
  <si>
    <t>Minuwangoda Zonal Education Office - Supply Computers and Accessories</t>
  </si>
  <si>
    <t>G38161229011</t>
  </si>
  <si>
    <t>Piliyandala  Zonal Education Office - Supply Computers and Accessories</t>
  </si>
  <si>
    <t>D38152344019</t>
  </si>
  <si>
    <t>බී.ආර්.එස්.ගුණසේකර වත්ත පාර සංවර්ධනය කිරීම</t>
  </si>
  <si>
    <t>ප්‍රා.ලේ. - හොරණ</t>
  </si>
  <si>
    <t>2013.12.09/Revised Approved Amount-213.12.30</t>
  </si>
  <si>
    <t>G38161244020</t>
  </si>
  <si>
    <t>Horana  Zonal Education Office - Supply Computers and Accessories</t>
  </si>
  <si>
    <t>G38161249015</t>
  </si>
  <si>
    <t>Matugama Zonal Education Office - Supply Computers and Accessories</t>
  </si>
  <si>
    <t>G38161241026</t>
  </si>
  <si>
    <t>Panadura Pradeshiya Sabawa - Supply Computers and Accessories</t>
  </si>
  <si>
    <t>C.L.G.</t>
  </si>
  <si>
    <t>P.S. - Panadura</t>
  </si>
  <si>
    <t>G38161250018</t>
  </si>
  <si>
    <t>Agalawatta Pradeshiya Sabawa - Supply Computers and Accessories</t>
  </si>
  <si>
    <t>P.S. - Agalawatta</t>
  </si>
  <si>
    <t>B38161252012</t>
  </si>
  <si>
    <t>Sri Jinawasa P.V. - Supply Computers and Learning Euipment</t>
  </si>
  <si>
    <t>B38161250019</t>
  </si>
  <si>
    <t>Omatta K.V. -  Supply Computers and Learning Euipment</t>
  </si>
  <si>
    <t>B38161250020</t>
  </si>
  <si>
    <t>Pibura K.V. -  Supply Computers and Learning Euipment</t>
  </si>
  <si>
    <t>F38161242018</t>
  </si>
  <si>
    <t>Nagoda Gallassa K.V. - Supply of Students  Furniture and Learning Euipment</t>
  </si>
  <si>
    <t>F38161242019</t>
  </si>
  <si>
    <t>Moronthuduwa Dammananda M.V. - Supply of Students  Furniture and Learning Euipment</t>
  </si>
  <si>
    <t>A38161125015</t>
  </si>
  <si>
    <t>Dharmapala V. (Kottawa North) - Repair of Office</t>
  </si>
  <si>
    <t>A38161152013</t>
  </si>
  <si>
    <t>Magura K.V. - Essential roof repair main hall building</t>
  </si>
  <si>
    <t>2013.12.12</t>
  </si>
  <si>
    <t>A38161153011</t>
  </si>
  <si>
    <t>Batagoda K.V. - Repairs of Building</t>
  </si>
  <si>
    <t xml:space="preserve">Divisional Engineer (Horana)  </t>
  </si>
  <si>
    <t>H38161650021</t>
  </si>
  <si>
    <t>Udawela Piyarathna M.V. - Balance work of play Ground</t>
  </si>
  <si>
    <t>Agalawatta P.S.</t>
  </si>
  <si>
    <t>D38152341027</t>
  </si>
  <si>
    <t>පානදුර ඉන්ද්‍රජෝති මාවතේ දකුණූපස ඇති දෙවන පටුමඟ සංවර්ධනය කිරීම</t>
  </si>
  <si>
    <t>ප්‍රා.ලේ. - පානදුර</t>
  </si>
  <si>
    <t>D38152311026</t>
  </si>
  <si>
    <t>පහළ මාපිටිගම දෙල්ගහ කනත්ත පාර සංවර්ධනය කිරීම.</t>
  </si>
  <si>
    <t>H38141224007</t>
  </si>
  <si>
    <t>හෝකන්දර නැගෙනහිර හොරහේන අතුරු මාර්ගයට විදුලිය ලබා දීම.</t>
  </si>
  <si>
    <t>G38133128008</t>
  </si>
  <si>
    <t>මොරටුව මහ නගර සභාවේ අපද්‍රව්‍ය ප්‍රවාහනය සඳහා රෝද දෙකේ ට්‍රැක්ටරයක් සහ ට්‍රේලරයක් ලබා දීම.</t>
  </si>
  <si>
    <t>අප.කළ.අධි.</t>
  </si>
  <si>
    <t>මොරටුව මහ නගර සභාව</t>
  </si>
  <si>
    <t>2013.11.20/Cancelled-2013.12.09</t>
  </si>
  <si>
    <t>H38133162025</t>
  </si>
  <si>
    <t>කරදියාන මහා පරිමාණ විදුලි ජනන ව්‍යාපෘතිය සඳහා අමතර අක්කර 12 ක් අත්පත් කර ගැනීම (11 අදියර)</t>
  </si>
  <si>
    <t>H38133145008</t>
  </si>
  <si>
    <t>Construction of wall of the Compost Plant at Madurawala Pradeshiya Sabha.</t>
  </si>
  <si>
    <t>P.S. - Madurawala</t>
  </si>
  <si>
    <t>A38161130027</t>
  </si>
  <si>
    <t>Repair of roof and other Necessary Repairs Homagama Zonal Office Stage 11</t>
  </si>
  <si>
    <t>A38161107042</t>
  </si>
  <si>
    <t>ගම්පහ කලාප කාර්යාලයේ ගිණුම් අංශයේ විදුලි පද්ධතිය නවීකරණය කිරීම</t>
  </si>
  <si>
    <t>ප්‍රාදේශීය ඉංජිනේරු (ගම්පහ)</t>
  </si>
  <si>
    <t>H38161107044</t>
  </si>
  <si>
    <t>Nadungamuwa M.V. - Balance Work of ground floor</t>
  </si>
  <si>
    <t>H38161144021</t>
  </si>
  <si>
    <t>Palannoruwa M.M.V. - Construction of Retaining wall and fence</t>
  </si>
  <si>
    <t>H38161145010</t>
  </si>
  <si>
    <t>Horana Zonal Education Office - Construction of stair case for Record Room</t>
  </si>
  <si>
    <t>H38161145011</t>
  </si>
  <si>
    <t>Horana Zonal Education Office - Construction of Eave ceiling and colour washing the main building.</t>
  </si>
  <si>
    <t>G38161204054</t>
  </si>
  <si>
    <t>Regie Ranathunga P.V. - Supply of Computers &amp; Accessories (1st Stage)</t>
  </si>
  <si>
    <t>F38161204055</t>
  </si>
  <si>
    <t>Regie Ranathunga P.V.  - Supply of Office equipment</t>
  </si>
  <si>
    <t>F38161204056</t>
  </si>
  <si>
    <t>Balabowa K.V. - Supply of Furnitures</t>
  </si>
  <si>
    <t>F38161206043</t>
  </si>
  <si>
    <t>Eluwapitiya K.V. - Supply of Furnitures for Children</t>
  </si>
  <si>
    <t>K38161204057</t>
  </si>
  <si>
    <t>Regie Ranathunga P.V. - Supply of Computers &amp; Accessories (2nd  Stage)</t>
  </si>
  <si>
    <t>H38141407043</t>
  </si>
  <si>
    <t>සහකාර පළාත් ඉඩම් කොමසාරිස් කාර්යාලය ඉදිකිරීම අදියර 11 හි වැඩ නිම කිරීම.</t>
  </si>
  <si>
    <t>පළාත් ඉඩම් අමාත්‍යංශය</t>
  </si>
  <si>
    <t>H38141224008</t>
  </si>
  <si>
    <t>හෝකන්දර නැගෙනහිර ශාන්ත කැතරින් වත්ත 5 වන පටුමඟ අංක: 84/3C නිවස අසල මාර්ගය අවහිර වන පරිදි පිහිටි විදුලි කණුව ඉවත් කිරීම.</t>
  </si>
  <si>
    <t>H38141224009</t>
  </si>
  <si>
    <t>තලංගම දකුණ අංක: 629/D අනතුරු දායක ලෙස පිහිටි විදුලි කණුව නිසි තැන සිටුවීම.</t>
  </si>
  <si>
    <t>H38141224010</t>
  </si>
  <si>
    <t>හෝකන්දර දකුණ තලවතුගොඩ පාර දිමුතු මාවත අතුරු මාර්ගයේ පළමු වංගුව අවහිර වන පරිදි පිහිටි විදුලි කණුව ඉවත් කර සිටුවීම.</t>
  </si>
  <si>
    <t>F38161204058</t>
  </si>
  <si>
    <t>Supply of the School Equipment for the Students of the Selected School in Minuwangoda Zone</t>
  </si>
  <si>
    <t>A38161132007</t>
  </si>
  <si>
    <t>H38141250022</t>
  </si>
  <si>
    <t>අගලවත්ත ප්‍රාදේශීය ලේකම් කොට්ඨාශයේ කිතුල්ගොඩ සිල්මාතා ආරාම මාර්ගයට විදුලිය ලබා දීම.</t>
  </si>
  <si>
    <t>H38161104059</t>
  </si>
  <si>
    <t>Balance work of New Zonal Education Office  -Minuwangoda</t>
  </si>
  <si>
    <t>2013.12.31</t>
  </si>
  <si>
    <t>A38161107045</t>
  </si>
  <si>
    <t>Gampaha Zonal Education Office - Modernization of Electricity System</t>
  </si>
  <si>
    <t>K38161210029</t>
  </si>
  <si>
    <t>මහර කොට්ඨාස අධ්‍යාපන කාර්යාලය සඳහා කාර්යාලීය පරිගණක හා අනෙකුත් උපාංග සැපයීම</t>
  </si>
  <si>
    <t>Sedawatta Siddhartha V. – Construction of wall</t>
  </si>
  <si>
    <t xml:space="preserve">Divisional Eng (Battaramulla) </t>
  </si>
  <si>
    <t>PDG - පළාත් සංවර්ධන ප්‍රධාන</t>
  </si>
  <si>
    <t>WBN</t>
  </si>
  <si>
    <t>A35161101001</t>
  </si>
  <si>
    <t xml:space="preserve">Kaluaggala P.V-Repair of  Building </t>
  </si>
  <si>
    <t>2013.04.04</t>
  </si>
  <si>
    <t>A35161101002</t>
  </si>
  <si>
    <t>Hangawatta P.V-Repair of main hall</t>
  </si>
  <si>
    <t>A35161101003</t>
  </si>
  <si>
    <r>
      <t xml:space="preserve">Kaluaggala P.V. </t>
    </r>
    <r>
      <rPr>
        <sz val="12"/>
        <rFont val="Times New Roman"/>
        <family val="1"/>
      </rPr>
      <t>–</t>
    </r>
    <r>
      <rPr>
        <sz val="12"/>
        <rFont val="DinaminaUniWeb"/>
      </rPr>
      <t xml:space="preserve"> Repair of 60x20 Building</t>
    </r>
  </si>
  <si>
    <t>DCS (Enginnering)</t>
  </si>
  <si>
    <t>WBA</t>
  </si>
  <si>
    <t>A35161102001</t>
  </si>
  <si>
    <t xml:space="preserve">Mukalangamuwa Bandaranayaka K.V-Repair of building </t>
  </si>
  <si>
    <t>2013.04.04/Revised Approved Amount-2013.12.04</t>
  </si>
  <si>
    <t>H35161103001</t>
  </si>
  <si>
    <t>Construction of Mahindodaya Technical Laboratory at Kochchikade M.V(Negombo Zone)</t>
  </si>
  <si>
    <t>A35161104001</t>
  </si>
  <si>
    <t>Asgiriwalpola P.V-Repair of building</t>
  </si>
  <si>
    <t>XWB</t>
  </si>
  <si>
    <t>A35161104002</t>
  </si>
  <si>
    <t>Yatiyana R.C.V-Repair of old main hall building</t>
  </si>
  <si>
    <t>2013.04.04/Cancelled-2013.07.23</t>
  </si>
  <si>
    <t>A35161104003</t>
  </si>
  <si>
    <t>Siyambalapitiya P.V-Balance work of boundry wall</t>
  </si>
  <si>
    <t>A35161104007</t>
  </si>
  <si>
    <t>Yatagama V. – Repair of Buildings.</t>
  </si>
  <si>
    <t>A35161105001</t>
  </si>
  <si>
    <r>
      <t>Henepola</t>
    </r>
    <r>
      <rPr>
        <b/>
        <sz val="12"/>
        <color indexed="10"/>
        <rFont val="DinaminaUniWeb"/>
      </rPr>
      <t xml:space="preserve"> </t>
    </r>
    <r>
      <rPr>
        <sz val="12"/>
        <color indexed="10"/>
        <rFont val="DinaminaUniWeb"/>
      </rPr>
      <t>K.V-Repair of roof</t>
    </r>
  </si>
  <si>
    <t>2013.04.04/Cancelled-2013.08.12</t>
  </si>
  <si>
    <t>A35161106001</t>
  </si>
  <si>
    <t>Wp/Gam/Weyangoda Janadipathi V-Repair the roof of main hall</t>
  </si>
  <si>
    <t>A35161106002</t>
  </si>
  <si>
    <t>Wp/Gam/Orchardwaththa Muslim V-Repair the main hall(Gampaha Zone)</t>
  </si>
  <si>
    <t>A35161107001</t>
  </si>
  <si>
    <t>Wp/Gam/Galahitiyawa Hemamali M.V-Repair of the roof</t>
  </si>
  <si>
    <t>A35161107002</t>
  </si>
  <si>
    <t xml:space="preserve">Siddartha Kumara V-Repair  the roof of main hall building </t>
  </si>
  <si>
    <t>A35161107003</t>
  </si>
  <si>
    <t>Midellawita Senarath K.V-Development of the boundary wall of play ground</t>
  </si>
  <si>
    <t>2013.04.04/Revised Approved Name-2013.06.18</t>
  </si>
  <si>
    <t>A35161107004</t>
  </si>
  <si>
    <t>Wp/Gam/Ganemulla Siriseelarathana M.V-Repair the roof</t>
  </si>
  <si>
    <t>A35161108001</t>
  </si>
  <si>
    <t>Kalaeliya P.V-Repair of 60x20 building</t>
  </si>
  <si>
    <t>2013.04.04/Revised Approved Name-2013.07.19</t>
  </si>
  <si>
    <t>A35161108002</t>
  </si>
  <si>
    <t xml:space="preserve">Siddartha K.V-Roof repair of 70x25 home science room </t>
  </si>
  <si>
    <t>A35161108003</t>
  </si>
  <si>
    <t>Peralanda K.V-Repair the class building (60x20)</t>
  </si>
  <si>
    <t>2013.04.04/Revised Approved Name-2013.06.27</t>
  </si>
  <si>
    <t>H35161108004</t>
  </si>
  <si>
    <r>
      <t>Kudahakapola Pagnawasa K.V. – Construction of new building 2</t>
    </r>
    <r>
      <rPr>
        <vertAlign val="superscript"/>
        <sz val="12"/>
        <rFont val="DinaminaUniWeb"/>
      </rPr>
      <t>nd</t>
    </r>
    <r>
      <rPr>
        <sz val="12"/>
        <rFont val="DinaminaUniWeb"/>
      </rPr>
      <t xml:space="preserve"> stage (100x20)</t>
    </r>
  </si>
  <si>
    <t>2013.04.04/Revised Approved Name-2013.06.27/2013.07.19</t>
  </si>
  <si>
    <t>H35161109001</t>
  </si>
  <si>
    <t>Construction of Mahindodaya Technical Laboratory at Heenkenda M.V(Kelaniya Zone)</t>
  </si>
  <si>
    <t>A35161110001</t>
  </si>
  <si>
    <t xml:space="preserve">WP/Kela/Henegama Mahabodhi K.V-repair of the 140x25 building with roof </t>
  </si>
  <si>
    <t>A35161110002</t>
  </si>
  <si>
    <t xml:space="preserve">WP/Ke/Dharmadharshi K.V-Repair of the roof </t>
  </si>
  <si>
    <t>A35161111001</t>
  </si>
  <si>
    <t>Wp/Gam/Kalukondayawa P.V-Repair the roof of 80x20 building</t>
  </si>
  <si>
    <t>A35134211002</t>
  </si>
  <si>
    <t>2013.04.04/Revised Approved Name-2013.06.18/2013.08.12</t>
  </si>
  <si>
    <t>A35161611003</t>
  </si>
  <si>
    <t>Wp/Gam/Kuttivila K.V- Erecting barbed wire fence</t>
  </si>
  <si>
    <t>2013.04.04/Revised Approved Name-2013.07.03</t>
  </si>
  <si>
    <t>A35161111004</t>
  </si>
  <si>
    <t>Meryland K.V-Repair the fence and gate</t>
  </si>
  <si>
    <t>A35161112001</t>
  </si>
  <si>
    <t xml:space="preserve">WP/Kela/Kelanithissa K.V-repair of building </t>
  </si>
  <si>
    <t>A35161112002</t>
  </si>
  <si>
    <t xml:space="preserve">WP/Kela/Baptist P.V-repair of roof  </t>
  </si>
  <si>
    <t>A35161112003</t>
  </si>
  <si>
    <t xml:space="preserve">WP/ Sapugaskanda Sobhitha P.V-repair of office building &amp; roof </t>
  </si>
  <si>
    <t>A35161113001</t>
  </si>
  <si>
    <t xml:space="preserve">WP/Kela/Sir D.B. Jayathilaka K.V-Repair of  roof &amp; Drain system </t>
  </si>
  <si>
    <t>A35161113002</t>
  </si>
  <si>
    <t xml:space="preserve">WP/Ke/Yasodara K.V-Repair of roof </t>
  </si>
  <si>
    <t>A35161121001</t>
  </si>
  <si>
    <t xml:space="preserve">St' James P.V.Extention of class room building </t>
  </si>
  <si>
    <t>A35161122001</t>
  </si>
  <si>
    <t xml:space="preserve">Gothatuwa M.V-Repair of buildings </t>
  </si>
  <si>
    <t>A35161124001</t>
  </si>
  <si>
    <t>Yakala Seelalankara K.V-Repair of buildings</t>
  </si>
  <si>
    <t>A35161125001</t>
  </si>
  <si>
    <t xml:space="preserve">Dharmapala V.(Kottawa North) -Repair of buildings </t>
  </si>
  <si>
    <t>A35161127001</t>
  </si>
  <si>
    <t xml:space="preserve">St'Jone Model K.V Kalubovila-Repair of two storeyed building </t>
  </si>
  <si>
    <t>A35161128001</t>
  </si>
  <si>
    <t xml:space="preserve">Willorawatta Gnanissara Buddhist K.V-Repair of three storeyed building  </t>
  </si>
  <si>
    <t>A35161128002</t>
  </si>
  <si>
    <t>Uyana K.V-Repair the roof of buildings</t>
  </si>
  <si>
    <t>A35161130001</t>
  </si>
  <si>
    <t xml:space="preserve">Homagama M.V-Repair the roof of Grade 1 hall </t>
  </si>
  <si>
    <t>A35161131001</t>
  </si>
  <si>
    <t xml:space="preserve">Niripola R.C.K.V-Repair the roof of Grade 4-5 hall </t>
  </si>
  <si>
    <t>A35161132001</t>
  </si>
  <si>
    <t xml:space="preserve">Susamayawardhana V. Repair of buildings </t>
  </si>
  <si>
    <t>A35161132002</t>
  </si>
  <si>
    <t xml:space="preserve">Thanninayagam Tamil V. Essential Repairs </t>
  </si>
  <si>
    <t>A35161133001</t>
  </si>
  <si>
    <t>Galagedara K.V-Repair the roof of 60x20 building</t>
  </si>
  <si>
    <t>A35161142001</t>
  </si>
  <si>
    <t xml:space="preserve">Gonaduwa K.V-Repair the roof &amp; building of the of dancing room. </t>
  </si>
  <si>
    <t>A35161142002</t>
  </si>
  <si>
    <t xml:space="preserve"> Kalutara Musaeus K.V-Repair the roof &amp; building of laboratory building</t>
  </si>
  <si>
    <t>A35161143001</t>
  </si>
  <si>
    <t xml:space="preserve">Aluthgama P.V-Repair the roof of main hall building </t>
  </si>
  <si>
    <t>A35134244001</t>
  </si>
  <si>
    <t xml:space="preserve">Kaballagoda P.V-Supply water system </t>
  </si>
  <si>
    <t>2013.04.04/Cancelled-2013.12.05</t>
  </si>
  <si>
    <t>A35161145001</t>
  </si>
  <si>
    <t xml:space="preserve">Ballapitiya K.V-Repair &amp; Improvement of building.  </t>
  </si>
  <si>
    <t>Revised Approved Name-2013.06.20/Revised Approved Amount-2013.12.05</t>
  </si>
  <si>
    <t>A35161145002</t>
  </si>
  <si>
    <t xml:space="preserve">Pahala Karannagoda P.V-Repair of fence &amp; gate </t>
  </si>
  <si>
    <t>2013.04.04/Cancelled - 2013.09.20</t>
  </si>
  <si>
    <t>H35161147001</t>
  </si>
  <si>
    <t>Construction of Mahindodaya Technical Laboratory at Bombuwala Sri Darmaloka M.V(Kalutara Zone)</t>
  </si>
  <si>
    <t>A35161147002</t>
  </si>
  <si>
    <t xml:space="preserve">Kajuduwa P.V-Balance work of 60*20 building </t>
  </si>
  <si>
    <t>A35161147003</t>
  </si>
  <si>
    <t xml:space="preserve">Thudugala K.V-Repair the roof of  L shaped building </t>
  </si>
  <si>
    <t>A35161149001</t>
  </si>
  <si>
    <t>Aluthgamgoda K.V-Repair of 80x20 Class room building.</t>
  </si>
  <si>
    <t>2013.04.04/Revised Approved Name - 2013.09.06</t>
  </si>
  <si>
    <t>F35161262001</t>
  </si>
  <si>
    <t>Procurement of Computers for 10 Mahindodaya Technical Laboratories.</t>
  </si>
  <si>
    <t>2013.04.04/Change the Project Authority &amp; Implementation Authority-2013.04.22</t>
  </si>
  <si>
    <t>F35161262002</t>
  </si>
  <si>
    <t>Procurement of IT related Equipment for Mahindodaya Technical laboratories.</t>
  </si>
  <si>
    <t>2013.04.04/Change the Project Authority &amp; Implementation Authority-2013.04.22/Revised Approved Name-2013.09.30</t>
  </si>
  <si>
    <t>F35161262003</t>
  </si>
  <si>
    <r>
      <t>Procurement of Electronic Equipment for  15 Mahindodaya Technical laboratories</t>
    </r>
    <r>
      <rPr>
        <i/>
        <sz val="12"/>
        <rFont val="DinaminaUniWeb"/>
      </rPr>
      <t>.</t>
    </r>
  </si>
  <si>
    <t>F35161262004</t>
  </si>
  <si>
    <r>
      <t>Procurement of Furniture  for 10 Mahindodaya Technical laboratories</t>
    </r>
    <r>
      <rPr>
        <i/>
        <sz val="12"/>
        <rFont val="DinaminaUniWeb"/>
      </rPr>
      <t>.</t>
    </r>
  </si>
  <si>
    <t>F35161262005</t>
  </si>
  <si>
    <r>
      <t>Procurement of Science Equipmen, Lab Glassware &amp; Chemicals for  10 Mahindodaya Technical laboratories</t>
    </r>
    <r>
      <rPr>
        <i/>
        <sz val="12"/>
        <rFont val="DinaminaUniWeb"/>
      </rPr>
      <t>.</t>
    </r>
  </si>
  <si>
    <t>F35161262006</t>
  </si>
  <si>
    <t>Procurement of Mathematical Equipment  for 15 Mahindodaya Technical laboratories.</t>
  </si>
  <si>
    <t>F35161262007</t>
  </si>
  <si>
    <t>Procurement of  IT related Equipment to 10 ICT Labs &amp; Provincial Department of Education</t>
  </si>
  <si>
    <t>F35161262008</t>
  </si>
  <si>
    <t>Procurement of School Furniture to Schools in 5 Education Zones</t>
  </si>
  <si>
    <t>F35161262009</t>
  </si>
  <si>
    <t>Procurement of  Tool kits for Computer Hardware Team Members in 11 Zonal Education Offices &amp; Provincial Department of Education(PDE)</t>
  </si>
  <si>
    <t>F35161262010</t>
  </si>
  <si>
    <t>Procument of Meterials required for Science Labs in Provincial Schools</t>
  </si>
  <si>
    <t>F35161262011</t>
  </si>
  <si>
    <t>Procurement of   Mathematical Equipment  for Provincial schools</t>
  </si>
  <si>
    <t>K35161262012</t>
  </si>
  <si>
    <t>Procurement of   Prepairing of Hand Books for School Computer Labs and Record Books for TSEP Activities</t>
  </si>
  <si>
    <t>2013.04.04/Change the Project Authority &amp; Implementation Authority-2013.04.22/Cancelled-2013.04.22</t>
  </si>
  <si>
    <t>G35161262013</t>
  </si>
  <si>
    <t>Procurement of two Resour graph for Provincial Department of Education</t>
  </si>
  <si>
    <t>E35161562014</t>
  </si>
  <si>
    <t>Procurement of  Three Wheeler for Provincial Department of Education (for Education Development and Monitoring Activities)</t>
  </si>
  <si>
    <t>G35161262015</t>
  </si>
  <si>
    <t xml:space="preserve">Procurement of   Air Conditioners  for Improving Working Environment of the Provincial Department of Education </t>
  </si>
  <si>
    <t>G35161262016</t>
  </si>
  <si>
    <t xml:space="preserve">Procurement of   FM Microphone sets for Provincial Department of Education </t>
  </si>
  <si>
    <t>A35161162017</t>
  </si>
  <si>
    <t>Renovation of 5 special Education units in 3 Education Zones.</t>
  </si>
  <si>
    <t>2013.04.04/Revised Approved Name-2013.07.19/2013.10.21</t>
  </si>
  <si>
    <t>A35161162018</t>
  </si>
  <si>
    <t>Renovation of 3 Science Resourse Centers (Colombo, Kalutara, Gampaha)</t>
  </si>
  <si>
    <t>H35161162019</t>
  </si>
  <si>
    <t>Construction of 2 Out-door class rooms in teacher resourse centers (Colombo, Minuwangoda)</t>
  </si>
  <si>
    <t>A35161162020</t>
  </si>
  <si>
    <t>Renovations of 9 zonal offices</t>
  </si>
  <si>
    <t>A35161162021</t>
  </si>
  <si>
    <t>Repairs  of  38 Divisional Educational offices</t>
  </si>
  <si>
    <t>2013.04.04/Revised Implementation Authority-2013.09.06</t>
  </si>
  <si>
    <t>K35171362022</t>
  </si>
  <si>
    <t>Capacity Development of Ministerial level officers</t>
  </si>
  <si>
    <t>Secretary ,Ministry of Education</t>
  </si>
  <si>
    <t>K35171362023</t>
  </si>
  <si>
    <t>Training for Principals and officers (10 days training programme at Meepay)</t>
  </si>
  <si>
    <t>2013.04.04/Revised Implementation Authority-2013.04.22</t>
  </si>
  <si>
    <t>K35171362024</t>
  </si>
  <si>
    <t>Conduct Awareness programmes for principals members of SDCs and SMCs in Keleniya &amp; Homagama Zone</t>
  </si>
  <si>
    <t>K35171362025</t>
  </si>
  <si>
    <t>Conducting non formal education programme  (0.3Mnx38 Divisions)</t>
  </si>
  <si>
    <t>SCN</t>
  </si>
  <si>
    <t>A35161101501</t>
  </si>
  <si>
    <t>Hunumulla C.W.W. Kannangara M. M.V.- Repair of Kannangara building with Electricity systems</t>
  </si>
  <si>
    <t>A35161101502</t>
  </si>
  <si>
    <t>Burullapitiya M.V.-Repair of O/L Science Lab</t>
  </si>
  <si>
    <t>A35141201503</t>
  </si>
  <si>
    <t>Dunagaha Ranasinghe M.V.-Repair of Electricity wiring systems</t>
  </si>
  <si>
    <t>A35141201504</t>
  </si>
  <si>
    <t>Horampella Seelawimala M.V.- Repair of Electricity wiring Systems</t>
  </si>
  <si>
    <t>A35132301505</t>
  </si>
  <si>
    <t>Horampella Seelawimala M.V.- Repair of Water Systems</t>
  </si>
  <si>
    <t>H35161101506</t>
  </si>
  <si>
    <t>Horampella Seelawimala M.V.- Construction of Wall &amp; Fence</t>
  </si>
  <si>
    <t>H35161101507</t>
  </si>
  <si>
    <t>Horampella M.V.- Cotruction of  Entrance Gate Play Ground</t>
  </si>
  <si>
    <t>SCA</t>
  </si>
  <si>
    <t>G35161201508</t>
  </si>
  <si>
    <t>Hunumulla C.W.W. Kannangara M.M.V.- Supply of  Equipments for Western Band</t>
  </si>
  <si>
    <t>Approved - 2013.04.10/Revised Vote - 2013.05.13</t>
  </si>
  <si>
    <t>XSC</t>
  </si>
  <si>
    <t>F35161201509</t>
  </si>
  <si>
    <t>Diulapitiya Gnanodaya M.M.V.-Supply  of Children Desks  Children chairs</t>
  </si>
  <si>
    <t>Approved - 2013.04.10/Cancelled - 2013.05.13</t>
  </si>
  <si>
    <t>F35161201510</t>
  </si>
  <si>
    <t xml:space="preserve">Burullapitiya M.V.-Supply  of Children Desks &amp;  chairs, Science Tables  ,stools </t>
  </si>
  <si>
    <t>A35161102501</t>
  </si>
  <si>
    <t>Andiambalama MV Development of Library Room</t>
  </si>
  <si>
    <t>A35161102502</t>
  </si>
  <si>
    <r>
      <t xml:space="preserve">Davisamara MV </t>
    </r>
    <r>
      <rPr>
        <sz val="12"/>
        <color indexed="8"/>
        <rFont val="DinaminaUniWeb"/>
      </rPr>
      <t>– Repair of building</t>
    </r>
  </si>
  <si>
    <t>Approved - 2013.04.10/Revised Approved Name-2013.06.20</t>
  </si>
  <si>
    <t>H35161102503</t>
  </si>
  <si>
    <t>Sri Pangngnanda MV Construction of Security Fence</t>
  </si>
  <si>
    <t>Approved - 2013.04.10/Cancelled-2013.07.31</t>
  </si>
  <si>
    <t>G35161202504</t>
  </si>
  <si>
    <t>Walpola Sri Ratnasara P.V. - Supply Computers and Equipment</t>
  </si>
  <si>
    <t>A35161103501</t>
  </si>
  <si>
    <t>Kochchikade MV Development of Library Room</t>
  </si>
  <si>
    <t xml:space="preserve"> 2013.04.10/Revised Approved Amount-2013.12.12</t>
  </si>
  <si>
    <t>H35161103502</t>
  </si>
  <si>
    <r>
      <t xml:space="preserve">Pallansena P.V. </t>
    </r>
    <r>
      <rPr>
        <sz val="12"/>
        <rFont val="Times New Roman"/>
        <family val="1"/>
      </rPr>
      <t>–</t>
    </r>
    <r>
      <rPr>
        <sz val="12"/>
        <rFont val="DinaminaUniWeb"/>
      </rPr>
      <t xml:space="preserve"> Construction of new building (1</t>
    </r>
    <r>
      <rPr>
        <vertAlign val="superscript"/>
        <sz val="12"/>
        <rFont val="DinaminaUniWeb"/>
      </rPr>
      <t>st</t>
    </r>
    <r>
      <rPr>
        <sz val="12"/>
        <rFont val="DinaminaUniWeb"/>
      </rPr>
      <t xml:space="preserve"> Stage)</t>
    </r>
  </si>
  <si>
    <t xml:space="preserve"> 2013.07.31</t>
  </si>
  <si>
    <t>G35161204501</t>
  </si>
  <si>
    <r>
      <t xml:space="preserve">Watinapaha R.C.P.V. </t>
    </r>
    <r>
      <rPr>
        <sz val="12"/>
        <color indexed="8"/>
        <rFont val="Times New Roman"/>
        <family val="1"/>
      </rPr>
      <t>–</t>
    </r>
    <r>
      <rPr>
        <sz val="12"/>
        <color indexed="8"/>
        <rFont val="DinaminaUniWeb"/>
      </rPr>
      <t xml:space="preserve"> Supply Computers and Equipment</t>
    </r>
  </si>
  <si>
    <t xml:space="preserve"> 2013.05.15</t>
  </si>
  <si>
    <t>G35161204502</t>
  </si>
  <si>
    <r>
      <t xml:space="preserve">Udugampola P.V. </t>
    </r>
    <r>
      <rPr>
        <sz val="12"/>
        <color indexed="8"/>
        <rFont val="Times New Roman"/>
        <family val="1"/>
      </rPr>
      <t>–</t>
    </r>
    <r>
      <rPr>
        <sz val="12"/>
        <color indexed="8"/>
        <rFont val="DinaminaUniWeb"/>
      </rPr>
      <t xml:space="preserve"> Supply Computers and Equipment</t>
    </r>
  </si>
  <si>
    <t>A35161105501</t>
  </si>
  <si>
    <t>Pallewela M.V.-Fixing 12 Ceeling Fans Library Builging</t>
  </si>
  <si>
    <t>G35161205502</t>
  </si>
  <si>
    <t>Pasyala M.V.-Supply of  Equipment for Wetern Band</t>
  </si>
  <si>
    <t>Approved - 2013.04.10/Revised Vote - 2013.05.13/Revised Approved Amount-2013.12.26</t>
  </si>
  <si>
    <t>A35161106501</t>
  </si>
  <si>
    <t xml:space="preserve">Veyangoda President College - repairs of Grade 6 Class room  building. </t>
  </si>
  <si>
    <t xml:space="preserve"> 2013.04.10/Revised Approved Name-2013.09.05</t>
  </si>
  <si>
    <t>A35161106502</t>
  </si>
  <si>
    <t xml:space="preserve">Thihariya Al-Ashar MMV-Repair of  building </t>
  </si>
  <si>
    <t>Approved - 2013.04.10/Cancelled-2013.05.31</t>
  </si>
  <si>
    <t>A35161106503</t>
  </si>
  <si>
    <r>
      <t>Urapola MMV-</t>
    </r>
    <r>
      <rPr>
        <sz val="12"/>
        <color indexed="8"/>
        <rFont val="DinaminaUniWeb"/>
      </rPr>
      <t xml:space="preserve"> Balance Work of the  building</t>
    </r>
  </si>
  <si>
    <t>2013.04.10/Revised Approved Amount - 2013.09.05</t>
  </si>
  <si>
    <t>G35161206504</t>
  </si>
  <si>
    <r>
      <t>Thihariya Al-Ashar MMV -</t>
    </r>
    <r>
      <rPr>
        <sz val="12"/>
        <color indexed="8"/>
        <rFont val="DinaminaUniWeb"/>
      </rPr>
      <t>Supply of Computers.</t>
    </r>
  </si>
  <si>
    <t>G35161206505</t>
  </si>
  <si>
    <r>
      <t xml:space="preserve">Veyangoda  President V- </t>
    </r>
    <r>
      <rPr>
        <sz val="12"/>
        <color indexed="8"/>
        <rFont val="DinaminaUniWeb"/>
      </rPr>
      <t>Supply of Multimedia projecter.</t>
    </r>
  </si>
  <si>
    <t>G35161206506</t>
  </si>
  <si>
    <r>
      <t>Urapola MMV</t>
    </r>
    <r>
      <rPr>
        <sz val="12"/>
        <color indexed="8"/>
        <rFont val="DinaminaUniWeb"/>
      </rPr>
      <t>-Supply of Westren band Instruments.</t>
    </r>
  </si>
  <si>
    <t>A35161107501</t>
  </si>
  <si>
    <t>Yakkala Anura m.v. Repair of main hall.</t>
  </si>
  <si>
    <t xml:space="preserve"> 2013.04.10/Revised Approved Amount-2013.09.05/2013.10.15/2013.11.18</t>
  </si>
  <si>
    <t>A35161107502</t>
  </si>
  <si>
    <t xml:space="preserve">Galahitiyava Hemamaile M V-Roof repair. </t>
  </si>
  <si>
    <t>2013.04.10/Revised Approved Amount-2013.11.18</t>
  </si>
  <si>
    <t>A35161107503</t>
  </si>
  <si>
    <r>
      <t xml:space="preserve">Aluthgama Anura MM V- </t>
    </r>
    <r>
      <rPr>
        <sz val="12"/>
        <color indexed="8"/>
        <rFont val="DinaminaUniWeb"/>
      </rPr>
      <t xml:space="preserve"> Balance Work of the  building.</t>
    </r>
  </si>
  <si>
    <t>2013.04.10/Revised Approved Amount-2013.10.15</t>
  </si>
  <si>
    <t>A35161107504</t>
  </si>
  <si>
    <r>
      <t>Mabima Vidyakara  M V-</t>
    </r>
    <r>
      <rPr>
        <sz val="12"/>
        <color indexed="8"/>
        <rFont val="DinaminaUniWeb"/>
      </rPr>
      <t>Development of laboratory facilities.</t>
    </r>
  </si>
  <si>
    <t xml:space="preserve"> 2013.04.10/Revised Approved Amount - 2013.09.05/2013.10.15</t>
  </si>
  <si>
    <t>A35161107505</t>
  </si>
  <si>
    <r>
      <t xml:space="preserve">WaliVeriya Maddumabandara MV- </t>
    </r>
    <r>
      <rPr>
        <sz val="12"/>
        <color indexed="8"/>
        <rFont val="DinaminaUniWeb"/>
      </rPr>
      <t>Development of laboratory facilities.</t>
    </r>
  </si>
  <si>
    <t xml:space="preserve"> 2013.04.10/Revised Approved Amount-2013.10.15</t>
  </si>
  <si>
    <t>G35161207506</t>
  </si>
  <si>
    <r>
      <t>Aluthgama Anura MM V-</t>
    </r>
    <r>
      <rPr>
        <sz val="12"/>
        <color indexed="8"/>
        <rFont val="DinaminaUniWeb"/>
      </rPr>
      <t>Supply of Musical  Instruments.</t>
    </r>
  </si>
  <si>
    <t>G35161207507</t>
  </si>
  <si>
    <r>
      <t>Mabima Vidyakara  M V-</t>
    </r>
    <r>
      <rPr>
        <sz val="12"/>
        <color indexed="8"/>
        <rFont val="DinaminaUniWeb"/>
      </rPr>
      <t>Supply of Musicl Instruments.</t>
    </r>
  </si>
  <si>
    <t>F35161207508</t>
  </si>
  <si>
    <t>Rajasinghe MV-Supply of  Furniture</t>
  </si>
  <si>
    <t>F35161207509</t>
  </si>
  <si>
    <t>Supply furniture for Schools in Gampha Zone</t>
  </si>
  <si>
    <t>G35161207510</t>
  </si>
  <si>
    <t>Welikada Dharmapala P.V. - Supply Computers and Equipment</t>
  </si>
  <si>
    <t>A35161107511</t>
  </si>
  <si>
    <r>
      <t xml:space="preserve">Aluthgama Anura MMV </t>
    </r>
    <r>
      <rPr>
        <sz val="12"/>
        <color indexed="8"/>
        <rFont val="Times New Roman"/>
        <family val="1"/>
      </rPr>
      <t>–</t>
    </r>
    <r>
      <rPr>
        <sz val="12"/>
        <color indexed="8"/>
        <rFont val="DinaminaUniWeb"/>
      </rPr>
      <t xml:space="preserve"> Renovation of main hall building. </t>
    </r>
  </si>
  <si>
    <t xml:space="preserve"> 2013.05.31/Revised Approved Amount-2013.09.05</t>
  </si>
  <si>
    <t>A35161108501</t>
  </si>
  <si>
    <t>Battuwatha MV Development of Library Room</t>
  </si>
  <si>
    <t>A35161108502</t>
  </si>
  <si>
    <r>
      <t xml:space="preserve">Bascilica M.V. </t>
    </r>
    <r>
      <rPr>
        <sz val="12"/>
        <rFont val="Times New Roman"/>
        <family val="1"/>
      </rPr>
      <t>–</t>
    </r>
    <r>
      <rPr>
        <sz val="12"/>
        <rFont val="DinaminaUniWeb"/>
      </rPr>
      <t xml:space="preserve"> Repair of building with Library Room</t>
    </r>
  </si>
  <si>
    <t>Approved - 2013.04.10/Revised Approved Name-2013.06.20/2013.07.31</t>
  </si>
  <si>
    <t>A35161108503</t>
  </si>
  <si>
    <t>Jinaraja MV Repair of the roof</t>
  </si>
  <si>
    <t>G35161208504</t>
  </si>
  <si>
    <t xml:space="preserve">Niwandaga Ginaraja P.V. -  Supply Computers and Equipment                                                                                                                     </t>
  </si>
  <si>
    <t>G35161208505</t>
  </si>
  <si>
    <r>
      <t xml:space="preserve">Nivandagama R.C. </t>
    </r>
    <r>
      <rPr>
        <sz val="12"/>
        <color indexed="8"/>
        <rFont val="Times New Roman"/>
        <family val="1"/>
      </rPr>
      <t>–</t>
    </r>
    <r>
      <rPr>
        <sz val="12"/>
        <color indexed="8"/>
        <rFont val="DinaminaUniWeb"/>
      </rPr>
      <t xml:space="preserve"> Primary - Supply Computers and Equipment</t>
    </r>
  </si>
  <si>
    <t>A35161109501</t>
  </si>
  <si>
    <t>WP/Kela/Heenkenda  M.V. - Repair  building</t>
  </si>
  <si>
    <t>A35161110501</t>
  </si>
  <si>
    <t>WP/Kela/Sooriyaarachchi M.V. -Repair of 60x20 building with multipurpose unit</t>
  </si>
  <si>
    <t>A35161110502</t>
  </si>
  <si>
    <t>WP/Kela/Buthpitiya M.V. -Repair  building</t>
  </si>
  <si>
    <t>A35161110503</t>
  </si>
  <si>
    <t>WP/Kela/Kirillawala M.M.V. - Balance work of three storeyed building</t>
  </si>
  <si>
    <t>Approved - 2013.04.10/Cancelled - 2013.06.07</t>
  </si>
  <si>
    <t>H35161110504</t>
  </si>
  <si>
    <t>WP/Kela/Kirillawala M.M.V. - Construction  of three storeyed building</t>
  </si>
  <si>
    <t>A35161110505</t>
  </si>
  <si>
    <r>
      <t xml:space="preserve">Kadawatha M.V. </t>
    </r>
    <r>
      <rPr>
        <sz val="12"/>
        <color indexed="8"/>
        <rFont val="DinaminaUniWeb"/>
      </rPr>
      <t>– Construction of three storeyed building</t>
    </r>
  </si>
  <si>
    <t xml:space="preserve"> 2013.06.07</t>
  </si>
  <si>
    <t>G35161211501</t>
  </si>
  <si>
    <r>
      <t>Dekatana Padmawatthi MV-</t>
    </r>
    <r>
      <rPr>
        <sz val="12"/>
        <color indexed="8"/>
        <rFont val="DinaminaUniWeb"/>
      </rPr>
      <t>Supply  of Communication System.</t>
    </r>
  </si>
  <si>
    <t>F35161211502</t>
  </si>
  <si>
    <t>Dekatana Padmawatthi MV-Supply of  Furniture</t>
  </si>
  <si>
    <t xml:space="preserve">G35161211503 </t>
  </si>
  <si>
    <t>Maryland K.V. - Supply Computers and Equipment</t>
  </si>
  <si>
    <t>A35161112501</t>
  </si>
  <si>
    <t>WP/Kela/Biyagama M. M.V. -Repair  building</t>
  </si>
  <si>
    <t>A35161113501</t>
  </si>
  <si>
    <t>WP/Kela/Sri Sumangala  M.V. -Building &amp; roof repair</t>
  </si>
  <si>
    <t>A35161113502</t>
  </si>
  <si>
    <t>WP/Kela/Deshamaanya H.K.Dharmadasa M.V. - Building &amp; roof  repair</t>
  </si>
  <si>
    <t>A35132321501</t>
  </si>
  <si>
    <t xml:space="preserve">Repair of water supply system- Sangaraja M.V </t>
  </si>
  <si>
    <t xml:space="preserve"> 2013.04.10/Revised Approved Amount-2013.12.05</t>
  </si>
  <si>
    <t>G35161221502</t>
  </si>
  <si>
    <t>Kotahena Sinhala K.V. - Supply Computers and Equipment</t>
  </si>
  <si>
    <t>A35161122501</t>
  </si>
  <si>
    <t>Sedawatta Sidhartha V. - Repairs of building</t>
  </si>
  <si>
    <t xml:space="preserve"> 2013.04.10/Revised Approved Amount-2013.12.30</t>
  </si>
  <si>
    <t>A35161123501</t>
  </si>
  <si>
    <t>Hewavitharana M.V.- Building development work</t>
  </si>
  <si>
    <t>A35161124501</t>
  </si>
  <si>
    <t>M.D.H. Jayawardhana V. - Repairs of building</t>
  </si>
  <si>
    <t>H35161124502</t>
  </si>
  <si>
    <t>Kothalawala M.V. - Construction of new building (1st stage)</t>
  </si>
  <si>
    <t>A35161125501</t>
  </si>
  <si>
    <t>Maharagama M.M.V. - Repairs of building</t>
  </si>
  <si>
    <t>A35161126501</t>
  </si>
  <si>
    <t>Kothalawalapura M.V. Repair 70x20 3st Building.</t>
  </si>
  <si>
    <t>Approved - 2013.04.10/Revised Approved Name-2013.07.23</t>
  </si>
  <si>
    <t>G35161226502</t>
  </si>
  <si>
    <t>Dharmodaya P.V. - Supply Computers and Equipment</t>
  </si>
  <si>
    <t>A35161627501</t>
  </si>
  <si>
    <t>S De S Jayasinghe V. Development of Play Ground</t>
  </si>
  <si>
    <t xml:space="preserve"> 2013.04.10/Revised Approved Amount-2013.09.30</t>
  </si>
  <si>
    <t>G35161227502</t>
  </si>
  <si>
    <r>
      <t xml:space="preserve">Pamankada Sri Sangamitta V. </t>
    </r>
    <r>
      <rPr>
        <sz val="12"/>
        <color indexed="8"/>
        <rFont val="DinaminaUniWeb"/>
      </rPr>
      <t>– Supply Computers and Equipment</t>
    </r>
  </si>
  <si>
    <t>A35161129501</t>
  </si>
  <si>
    <t>Philip  Attigala M.V. Madapatha .Roof Repair of No 03 Building.</t>
  </si>
  <si>
    <t>G35161229502</t>
  </si>
  <si>
    <t>Mampe K.V. - Supply Computers and Equipment</t>
  </si>
  <si>
    <t>A35161130501</t>
  </si>
  <si>
    <t>Modanizing aesthetic building-Homagama M.M.V</t>
  </si>
  <si>
    <t>A35161131501</t>
  </si>
  <si>
    <t>Modanizing Grade 6 building-Kosgama M.V</t>
  </si>
  <si>
    <t>A35161133501</t>
  </si>
  <si>
    <t>Balance work of Science lab- Siri Piyaratana M.M .V</t>
  </si>
  <si>
    <t>Approved - 2013.04.10</t>
  </si>
  <si>
    <t>G35161233502</t>
  </si>
  <si>
    <t>Darmbora P.V. - Supply Computers and Equipment</t>
  </si>
  <si>
    <t>F35161264501</t>
  </si>
  <si>
    <t>H35161141501</t>
  </si>
  <si>
    <r>
      <t xml:space="preserve">Kuruppumulla Sri Parakrama K.V. </t>
    </r>
    <r>
      <rPr>
        <sz val="12"/>
        <color indexed="8"/>
        <rFont val="DinaminaUniWeb"/>
      </rPr>
      <t>– New Construction of a 70x25, 2 storeyed building.</t>
    </r>
  </si>
  <si>
    <t>Approved - 2013.04.10/Revised Approved Name-2013.05.15/Revised Approved Amount-2013.06.20</t>
  </si>
  <si>
    <t>H35161141502</t>
  </si>
  <si>
    <t>Horenthuduwa Sri Chandrasekara M.V. - Balance work of the security fence</t>
  </si>
  <si>
    <t>A35161143501</t>
  </si>
  <si>
    <t>Weewita Maithree M.V-Weld meshed 60x20 building</t>
  </si>
  <si>
    <t>G35161243502</t>
  </si>
  <si>
    <t>Alubomulla S.Mahinda M.V-Supply 5 computers &amp; 2 Printers</t>
  </si>
  <si>
    <t>H35161144501</t>
  </si>
  <si>
    <t>Palannoruwa M.M.V- Construction of Boundary wall.</t>
  </si>
  <si>
    <t>2013.04.10/Revised Approved Name - 2013.08.28</t>
  </si>
  <si>
    <t>G35161244502</t>
  </si>
  <si>
    <t>Kotigmgoda Sri Subharati P.V. - Supply Computers and Equipment</t>
  </si>
  <si>
    <t>A35161145501</t>
  </si>
  <si>
    <t>Remuna M.V- 120x20 Repair of main hall</t>
  </si>
  <si>
    <t xml:space="preserve"> 2013.04.10/Cancelled-2013.09.18</t>
  </si>
  <si>
    <t>G35161245502</t>
  </si>
  <si>
    <t>Warakagoda M.V- Supply equipment for public addressing sysytem</t>
  </si>
  <si>
    <t>Approved - 2013.04.10/Revised Vote - 2013.05.13/Revised Approved Name-2013.06.27</t>
  </si>
  <si>
    <t>G35161245503</t>
  </si>
  <si>
    <t>Remuna M.V- Supply multimedia equipment</t>
  </si>
  <si>
    <t>G35161246501</t>
  </si>
  <si>
    <t>Govinna M.V-Supply multimedia equipment</t>
  </si>
  <si>
    <t>G35161246502</t>
  </si>
  <si>
    <t>Polegoda M.V- Supply multimedia equipment</t>
  </si>
  <si>
    <t>H35161148501</t>
  </si>
  <si>
    <t>Mahagammedda P.V – Fixing Roof Covering to steel Structure and Convert as 60x80, 08 class room building.</t>
  </si>
  <si>
    <t>Approved - 2013.04.10/Revised Approved Name-2013.05.29/Revised Approved Amount-2013.12.10</t>
  </si>
  <si>
    <t>F35161248502</t>
  </si>
  <si>
    <t>Weragala Sri Devamitta P.V-Supply Infant sets</t>
  </si>
  <si>
    <t>G35161249501</t>
  </si>
  <si>
    <t xml:space="preserve">Iddagoda P.V. - Supply Computers and Equipment </t>
  </si>
  <si>
    <t>G35161249502</t>
  </si>
  <si>
    <t>Galleniyakanda P.V. - Supply Computers and Equipment</t>
  </si>
  <si>
    <t>A35161150501</t>
  </si>
  <si>
    <t>Agalawaththa Mihindu M.V.- Repairing of the 100x20  building.</t>
  </si>
  <si>
    <t>Approved - 2013.04.10/Revised Approved Name-2013.07.04/2013.08.06</t>
  </si>
  <si>
    <t>G35161250502</t>
  </si>
  <si>
    <t>Dapiligoda P.V. - Supply Computers and Equipment</t>
  </si>
  <si>
    <t>G35161251501</t>
  </si>
  <si>
    <t>Ranepuragoda P.V. - Supply Computers and Equipment</t>
  </si>
  <si>
    <t>G35161251502</t>
  </si>
  <si>
    <t>Moragala Siri Sunanda P.V. - Supply Computers and Equipment</t>
  </si>
  <si>
    <t>G35161252501</t>
  </si>
  <si>
    <t>Yakupitiya P.V. - Supply Computers and Equipment</t>
  </si>
  <si>
    <t>H35161153501</t>
  </si>
  <si>
    <t>Dombagoda Seelarathana M.V-Construction of main hall floor &amp; Pavement</t>
  </si>
  <si>
    <t>F35161253502</t>
  </si>
  <si>
    <t>Millaniya Sri Devarakshitha M.V-Supply steel cupboard &amp; Furniture</t>
  </si>
  <si>
    <t>H35161154501</t>
  </si>
  <si>
    <t>Ingiriya Gamini M.M.V- Balance work of Gate &amp; Boundary wall</t>
  </si>
  <si>
    <t>A35161154502</t>
  </si>
  <si>
    <t>Handapangoda M.V-Repair of retaining wall</t>
  </si>
  <si>
    <t xml:space="preserve"> 2013.04.10/Revised Approved Amount-2013.11.28</t>
  </si>
  <si>
    <t>H35161154503</t>
  </si>
  <si>
    <t>Ingiriya Gamini M.M.V-Construction of gate</t>
  </si>
  <si>
    <t>F35161254504</t>
  </si>
  <si>
    <t>Ingiriya Gamini M.M.V-Supply library equipment</t>
  </si>
  <si>
    <t>F35161254505</t>
  </si>
  <si>
    <t>Palannoruwa M.M.V-Supply furniture</t>
  </si>
  <si>
    <t>SSN</t>
  </si>
  <si>
    <t>F35161230701</t>
  </si>
  <si>
    <t>Supply Furniture for estate schools (Homagama)</t>
  </si>
  <si>
    <t>H35161131701</t>
  </si>
  <si>
    <t>Repairing Roof of Tamil Section-St.Marry's College</t>
  </si>
  <si>
    <t>H35161131702</t>
  </si>
  <si>
    <t>Balance work of Building 40*20 Siriniwasa watta Tamil .V</t>
  </si>
  <si>
    <t>SSA</t>
  </si>
  <si>
    <t>H35161131703</t>
  </si>
  <si>
    <t>Balance work of Building40*20 Salawa watta Tamil.V</t>
  </si>
  <si>
    <t>2013.04.10/Revised Approved Amount-2013.12.24</t>
  </si>
  <si>
    <t>H35161131704</t>
  </si>
  <si>
    <t>Construction of Entrance  road- Waga watta Tamil .K.V.</t>
  </si>
  <si>
    <t>H35161131705</t>
  </si>
  <si>
    <t>Construction of play ground -Stage 2 -Siriniwasa watta .Tamil.V</t>
  </si>
  <si>
    <t>H35161131706</t>
  </si>
  <si>
    <t>Construction of play ground - Salawawatta .Tamil .V</t>
  </si>
  <si>
    <t xml:space="preserve"> 2013.04.10/Revised Approved Amount-2013.12.24</t>
  </si>
  <si>
    <t>H35161133701</t>
  </si>
  <si>
    <t>Balance work of Building 40*20 -Padukka watta Tamil.V</t>
  </si>
  <si>
    <t>XSS</t>
  </si>
  <si>
    <t>H35161344701</t>
  </si>
  <si>
    <t>Ellakanda T.V-Repair of teacher's Quarts</t>
  </si>
  <si>
    <t>Approved - 2013.04.10/Cancelled-2013.06.17</t>
  </si>
  <si>
    <t>H35161144702</t>
  </si>
  <si>
    <t>Ellakanda T.V-Construction of O/L laboratory building</t>
  </si>
  <si>
    <t>H35161144703</t>
  </si>
  <si>
    <t>Ellakanda T.V-Construction of A/L Class room building</t>
  </si>
  <si>
    <t>F35161244704</t>
  </si>
  <si>
    <t>Ellakanda T.V-Supply Furniture</t>
  </si>
  <si>
    <t>H35161144705</t>
  </si>
  <si>
    <r>
      <t xml:space="preserve">Ellakanda T.V. </t>
    </r>
    <r>
      <rPr>
        <sz val="12"/>
        <color indexed="8"/>
        <rFont val="Times New Roman"/>
        <family val="1"/>
      </rPr>
      <t>–</t>
    </r>
    <r>
      <rPr>
        <sz val="12"/>
        <color indexed="8"/>
        <rFont val="DinaminaUniWeb"/>
      </rPr>
      <t xml:space="preserve"> Construction of 2 storied class room Building &amp; Lab.</t>
    </r>
  </si>
  <si>
    <t>2013.06.17/Revised Approved Amount-2013.10.15/2013.12.26</t>
  </si>
  <si>
    <t>F35161244706</t>
  </si>
  <si>
    <r>
      <t xml:space="preserve">Ellakanda T.V. </t>
    </r>
    <r>
      <rPr>
        <sz val="12"/>
        <rFont val="Times New Roman"/>
        <family val="1"/>
      </rPr>
      <t>–</t>
    </r>
    <r>
      <rPr>
        <sz val="12"/>
        <rFont val="DinaminaUniWeb"/>
      </rPr>
      <t xml:space="preserve"> Supply multimedia equipment &amp; fans</t>
    </r>
  </si>
  <si>
    <t>H35161345701</t>
  </si>
  <si>
    <t>Culloden Tamil V-Repairing of the teachers Quarters</t>
  </si>
  <si>
    <t>Approved - 2013.04.10/cancelled-2013.5.13</t>
  </si>
  <si>
    <t>H35161146701</t>
  </si>
  <si>
    <t>Kuda Ganga T.V-Roof repair of 60x20 &amp; 80x20 buildings</t>
  </si>
  <si>
    <t>Approved - 2013.04.10/Cancelled-2013.06.20</t>
  </si>
  <si>
    <t>H35161146702</t>
  </si>
  <si>
    <t>Halwathura T.V -Construction of science lab</t>
  </si>
  <si>
    <t>H35141246703</t>
  </si>
  <si>
    <t>Mirishena T.V-Supply electricity</t>
  </si>
  <si>
    <t xml:space="preserve"> 2013.04.10/Revised Approved Amount-2013.11.20</t>
  </si>
  <si>
    <t>H35161146704</t>
  </si>
  <si>
    <t>St" Francis T.V-Weld mesh of building</t>
  </si>
  <si>
    <t>Approved - 2013.04.10/Revising Approved Amount-2013.06.20/2013.12.05</t>
  </si>
  <si>
    <t>H35161146705</t>
  </si>
  <si>
    <t>Mirishena T.V-Construction of security fence</t>
  </si>
  <si>
    <t>H35161646706</t>
  </si>
  <si>
    <t>kobowela T.V-Construction of play ground</t>
  </si>
  <si>
    <t>Approved - 2013.04.10/Cancelled-2013.07.19</t>
  </si>
  <si>
    <t>F35161246707</t>
  </si>
  <si>
    <t>Millakanda T.V-Supply furniture &amp; office equipment</t>
  </si>
  <si>
    <t>F35161246708</t>
  </si>
  <si>
    <t>Halwathura T.V-Supply furniture &amp; office equipment</t>
  </si>
  <si>
    <t>F35161246709</t>
  </si>
  <si>
    <t>St" Francis T.V-Supply furniture &amp; office equipment</t>
  </si>
  <si>
    <t>F35161246710</t>
  </si>
  <si>
    <t xml:space="preserve"> Kobowela T.V-Supply furniture &amp; office equipment</t>
  </si>
  <si>
    <t>H35161146711</t>
  </si>
  <si>
    <r>
      <t>Halwathura T.V.-Construction of 2 storeyed class room building (1</t>
    </r>
    <r>
      <rPr>
        <vertAlign val="superscript"/>
        <sz val="12"/>
        <rFont val="DinaminaUniWeb"/>
      </rPr>
      <t>st</t>
    </r>
    <r>
      <rPr>
        <sz val="12"/>
        <rFont val="DinaminaUniWeb"/>
      </rPr>
      <t xml:space="preserve"> stage)</t>
    </r>
  </si>
  <si>
    <t>Approved - 2013.06.20/Revised Approved Name-2013.07.19/Revised Approved Amount-2013.10.15/2013.12.26</t>
  </si>
  <si>
    <t>H35161347701</t>
  </si>
  <si>
    <t>Godahena Tamil V.-Repairing of the No 1 Teachers Quarters</t>
  </si>
  <si>
    <t>H35161147702</t>
  </si>
  <si>
    <t>Malaboda Tamil V.-Repairing of the 80x20 building</t>
  </si>
  <si>
    <t>H35161147703</t>
  </si>
  <si>
    <r>
      <t xml:space="preserve">Payagala Tamil V. </t>
    </r>
    <r>
      <rPr>
        <sz val="12"/>
        <color indexed="8"/>
        <rFont val="Times New Roman"/>
        <family val="1"/>
      </rPr>
      <t>–</t>
    </r>
    <r>
      <rPr>
        <sz val="12"/>
        <color indexed="8"/>
        <rFont val="DinaminaUniWeb"/>
      </rPr>
      <t xml:space="preserve"> Fixing Ceiling for the computer room &amp; office</t>
    </r>
    <r>
      <rPr>
        <sz val="12"/>
        <color indexed="8"/>
        <rFont val="Times New Roman"/>
        <family val="1"/>
      </rPr>
      <t xml:space="preserve">, </t>
    </r>
    <r>
      <rPr>
        <sz val="12"/>
        <color indexed="8"/>
        <rFont val="DinaminaUniWeb"/>
      </rPr>
      <t>Building repairs and Fixing PVC coated Chain Link Fence.</t>
    </r>
  </si>
  <si>
    <t>Approved - 2013.04.10/Revising Approved Name-2013.05.13/Revised Approved Amount-2013.11.28</t>
  </si>
  <si>
    <t>H35161147704</t>
  </si>
  <si>
    <t>Godahena Tamil V-Construction of a retaining wall</t>
  </si>
  <si>
    <t>H35161147705</t>
  </si>
  <si>
    <t>Arappolakanda Tamil V-Roof repairing</t>
  </si>
  <si>
    <t>H35161347706</t>
  </si>
  <si>
    <r>
      <t xml:space="preserve">Culloden Tamil V. </t>
    </r>
    <r>
      <rPr>
        <sz val="12"/>
        <color indexed="8"/>
        <rFont val="Times New Roman"/>
        <family val="1"/>
      </rPr>
      <t>–</t>
    </r>
    <r>
      <rPr>
        <sz val="12"/>
        <color indexed="8"/>
        <rFont val="DinaminaUniWeb"/>
      </rPr>
      <t xml:space="preserve"> Repairing of the teachers Quarters.</t>
    </r>
  </si>
  <si>
    <t>H35161149701</t>
  </si>
  <si>
    <t>Abethenna Tamil v.- Repairing of the 77-6x 16-6 building.</t>
  </si>
  <si>
    <t>2013.04.10/Revised Approved Name  - 2013.09.06</t>
  </si>
  <si>
    <t>H35161150701</t>
  </si>
  <si>
    <t>Dartonfield  Tamil v.-Balance Work of  Teacher's Ouarters</t>
  </si>
  <si>
    <t xml:space="preserve"> 2013.04.10/Cancelled-2013.10.22</t>
  </si>
  <si>
    <t>H35161150702</t>
  </si>
  <si>
    <t>Dartonfield  Tamil v.-  Repairing of the Well</t>
  </si>
  <si>
    <t>F35161250703</t>
  </si>
  <si>
    <t>Estate Schools-Supply Desks &amp; Chairs</t>
  </si>
  <si>
    <t>H35161152701</t>
  </si>
  <si>
    <t>Askweli Tamil v.-  Repairing of the Teacher's Ouarters</t>
  </si>
  <si>
    <t>H35161152702</t>
  </si>
  <si>
    <t>Maragahadeniya  Viwekananda Tamil v.- Construction of Side Wall</t>
  </si>
  <si>
    <t>Approved - 2013.04.10/Revising Approved Name-2013.06.24</t>
  </si>
  <si>
    <t>H35161153701</t>
  </si>
  <si>
    <t>Newchatel T.V- Construction of 90x30 two stroyed building (1st stage)</t>
  </si>
  <si>
    <t>H35161154701</t>
  </si>
  <si>
    <t>Raigamwatta Saraswathi T.V-Construction Floor &amp; pavment of 110 x 20 building</t>
  </si>
  <si>
    <t>H35161154702</t>
  </si>
  <si>
    <t>Edurugala T.V- Expansion 60x20 hall</t>
  </si>
  <si>
    <t>H35161154703</t>
  </si>
  <si>
    <t>Edurugala T.V-Construction of  Class room building</t>
  </si>
  <si>
    <t>H35161154704</t>
  </si>
  <si>
    <t>Raigamwatta Lower T.V-Construction of O/L laboratory building</t>
  </si>
  <si>
    <t>H35161154705</t>
  </si>
  <si>
    <t>Edurugala T.V-Repair of drain system</t>
  </si>
  <si>
    <t>H35161154706</t>
  </si>
  <si>
    <t>Raigamwatta Pahala T.V.-Repair gate &amp; wall</t>
  </si>
  <si>
    <t>F35161254707</t>
  </si>
  <si>
    <t>Ellakanda T.V-Supply multimediya equipment</t>
  </si>
  <si>
    <t>F35161254708</t>
  </si>
  <si>
    <t>Perth T.V-Supply Furniture</t>
  </si>
  <si>
    <t>F35161254709</t>
  </si>
  <si>
    <t>Raigamwatta Saraswathi-Supply Furniture</t>
  </si>
  <si>
    <t>F35161254710</t>
  </si>
  <si>
    <t>Ellakanda T.V-Supply Fans</t>
  </si>
  <si>
    <t>F35161254711</t>
  </si>
  <si>
    <r>
      <t xml:space="preserve">Ellakanda T.V. </t>
    </r>
    <r>
      <rPr>
        <sz val="12"/>
        <color indexed="10"/>
        <rFont val="Times New Roman"/>
        <family val="1"/>
      </rPr>
      <t>–</t>
    </r>
    <r>
      <rPr>
        <sz val="12"/>
        <color indexed="10"/>
        <rFont val="DinaminaUniWeb"/>
      </rPr>
      <t xml:space="preserve"> Supply multimedia equipment &amp; fans</t>
    </r>
  </si>
  <si>
    <t>Approved - 2013.06.17/Cancelled-2013.07.03</t>
  </si>
  <si>
    <t>SSC</t>
  </si>
  <si>
    <t>Geekiyanakanda Tamil V. - Construction Gate &amp; fence</t>
  </si>
  <si>
    <t>A35161146001</t>
  </si>
  <si>
    <t>Bothalegama K.V. – Repairing of roof</t>
  </si>
  <si>
    <t>2013.09.20/Revised Approved Amount-2013.12.05/Cancelled 2013.12.17</t>
  </si>
  <si>
    <t>A35161145504</t>
  </si>
  <si>
    <r>
      <t xml:space="preserve">Remuna M.V. </t>
    </r>
    <r>
      <rPr>
        <sz val="12"/>
        <color rgb="FFFF0000"/>
        <rFont val="Times New Roman"/>
        <family val="1"/>
      </rPr>
      <t>–</t>
    </r>
    <r>
      <rPr>
        <sz val="12"/>
        <color rgb="FFFF0000"/>
        <rFont val="DinaminaUniWeb"/>
      </rPr>
      <t xml:space="preserve"> Repairing of the roof of 90x25 building.</t>
    </r>
  </si>
  <si>
    <t>2013.09.25/Cancelled-2013.11.28</t>
  </si>
  <si>
    <t>A35161126503</t>
  </si>
  <si>
    <r>
      <t xml:space="preserve">Roof repairing of </t>
    </r>
    <r>
      <rPr>
        <sz val="12"/>
        <color theme="1"/>
        <rFont val="Times New Roman"/>
        <family val="1"/>
      </rPr>
      <t>“</t>
    </r>
    <r>
      <rPr>
        <sz val="12"/>
        <color theme="1"/>
        <rFont val="DinaminaUniWeb"/>
      </rPr>
      <t>L</t>
    </r>
    <r>
      <rPr>
        <sz val="12"/>
        <color theme="1"/>
        <rFont val="Times New Roman"/>
        <family val="1"/>
      </rPr>
      <t>”</t>
    </r>
    <r>
      <rPr>
        <sz val="12"/>
        <color theme="1"/>
        <rFont val="DinaminaUniWeb"/>
      </rPr>
      <t xml:space="preserve"> shaped building </t>
    </r>
    <r>
      <rPr>
        <sz val="12"/>
        <color theme="1"/>
        <rFont val="Times New Roman"/>
        <family val="1"/>
      </rPr>
      <t>–</t>
    </r>
    <r>
      <rPr>
        <sz val="12"/>
        <color theme="1"/>
        <rFont val="DinaminaUniWeb"/>
      </rPr>
      <t xml:space="preserve"> Rathmalana Kothalawalapura M.V.</t>
    </r>
  </si>
  <si>
    <t>H35161146712</t>
  </si>
  <si>
    <t>Frosester T.V. - Construction of roof of Main Hall Building</t>
  </si>
  <si>
    <t>2013.10.15/Revised Approved Amount-2013.12.26</t>
  </si>
  <si>
    <t>H35161146713</t>
  </si>
  <si>
    <t>Halwathura T.V. - Construction of 2 Storeyed class room building (2nd stage)</t>
  </si>
  <si>
    <t>H35161150704</t>
  </si>
  <si>
    <t>Attachment to 20*20 Class room Space to the 80*20 building of Galewatta T.V.</t>
  </si>
  <si>
    <t>2013.10.22/Revised Approved Amount-2013.12.24</t>
  </si>
  <si>
    <t>H35161149702</t>
  </si>
  <si>
    <t>Sirikadura Tamil V. - Weld mesh of 80x20 building</t>
  </si>
  <si>
    <t>H35161149703</t>
  </si>
  <si>
    <t>Sirikadura Tamil V. - Renovation of the 10x10 Principal's Office</t>
  </si>
  <si>
    <t>H35161152703</t>
  </si>
  <si>
    <t>Construction of Playing Compound  - Palanda T.V.</t>
  </si>
  <si>
    <t>2013.12.10</t>
  </si>
  <si>
    <t>A35161107512</t>
  </si>
  <si>
    <t>Yakkala Anura M.V. - Repair of Main Hall (Stage 2)</t>
  </si>
  <si>
    <t>A35161145505</t>
  </si>
  <si>
    <t>Remuna M.V. - Repair and Supply of Electricity System</t>
  </si>
  <si>
    <t>A35161148503</t>
  </si>
  <si>
    <t>Mahagammeddha V. - Earth filling the floor of 60*80 Building</t>
  </si>
  <si>
    <t>A35161124503</t>
  </si>
  <si>
    <t>Kothalawala M.V. - Development Work of existing building.</t>
  </si>
  <si>
    <t>H35161151503</t>
  </si>
  <si>
    <t>Walallavita M.V. - Replacement of Electroical Circuit</t>
  </si>
  <si>
    <t>A35161103503</t>
  </si>
  <si>
    <t>Athgala K.V. - Repairing of Safety Fence</t>
  </si>
  <si>
    <t>G35161204503</t>
  </si>
  <si>
    <t>Regie Ranathunga P.V. - Supply of Multimedia Projector</t>
  </si>
  <si>
    <t>A35161122502</t>
  </si>
  <si>
    <t>Sedawatta Sidhartha V. - Fixing weld mesh of class rooms</t>
  </si>
  <si>
    <t>A35161102003</t>
  </si>
  <si>
    <t>Amandoluwa M.V. - Roof repairing of main hall</t>
  </si>
  <si>
    <t>A35161125002</t>
  </si>
  <si>
    <t>Dharmapala V. (Kottawa North) - Repair of building (Balance work)</t>
  </si>
  <si>
    <t>A35161144002</t>
  </si>
  <si>
    <t>Kaballagoda P.V. - Improvement of Water Supply</t>
  </si>
  <si>
    <t>2013.12.17/Cancelled-2013.12.30</t>
  </si>
  <si>
    <t>A35161144003</t>
  </si>
  <si>
    <t>Taxila K.V. - Modernization of Special education unit</t>
  </si>
  <si>
    <t>A35161144004</t>
  </si>
  <si>
    <t>Pokunuwita Sirimewan V. - Repairing of Library building (Balance work)</t>
  </si>
  <si>
    <t>A35161154002</t>
  </si>
  <si>
    <t>Maputugala M.V. - Repairing of library building (Balance work)</t>
  </si>
  <si>
    <t>H35161150705</t>
  </si>
  <si>
    <t>Pimbura T.V. - Modernization of Playing Compound</t>
  </si>
  <si>
    <t>H35161144707</t>
  </si>
  <si>
    <t>Ellakanda T.V. - Construction of Stair Case for 2 Storeyed Building</t>
  </si>
  <si>
    <t xml:space="preserve">විශේෂ ව්‍යාපෘති </t>
  </si>
  <si>
    <t xml:space="preserve">PSDG - පළාත් නිශ්චිත සංවර්දන ප්‍රදාන </t>
  </si>
  <si>
    <t xml:space="preserve">අධ්‍යාපන අමාත්‍යාංශය </t>
  </si>
  <si>
    <t>HA</t>
  </si>
  <si>
    <t>Improvement of existing facilities of Health Institutions to be 'Exemplary Medical Institutions'.</t>
  </si>
  <si>
    <t>PDHS W.P.</t>
  </si>
  <si>
    <t>RDHS Colombo</t>
  </si>
  <si>
    <t>HC</t>
  </si>
  <si>
    <t>Construction of new Theater &amp; Blood Bank Complex at DH Minuwangoda</t>
  </si>
  <si>
    <t>ප.සෞ.සේ.අ.</t>
  </si>
  <si>
    <t>ප්‍රා.සෞ.සේ.අ.</t>
  </si>
  <si>
    <t>Essential  repairs &amp; Development in Sewer Disposal system at DGHH</t>
  </si>
  <si>
    <t>RDHS Gampaha</t>
  </si>
  <si>
    <t>Rehabilation of Kelinkanda and Kapugedara clinics -stage 11</t>
  </si>
  <si>
    <t>AC</t>
  </si>
  <si>
    <r>
      <t>Construction of new Curative Center at</t>
    </r>
    <r>
      <rPr>
        <sz val="11"/>
        <color theme="1"/>
        <rFont val="Iskoola Pota"/>
        <family val="2"/>
      </rPr>
      <t xml:space="preserve"> </t>
    </r>
    <r>
      <rPr>
        <sz val="11"/>
        <color theme="1"/>
        <rFont val="Times New Roman"/>
        <family val="1"/>
      </rPr>
      <t>Ingiriya. - Stage 01</t>
    </r>
  </si>
  <si>
    <t>අමාත්‍යංශ ලේකම්</t>
  </si>
  <si>
    <t>ආයුර්වේද කොමසාරිස්</t>
  </si>
  <si>
    <t>Convert Ayurveda Hospital, Neboda to “Udyana Ayurveda Hospital”</t>
  </si>
  <si>
    <t>PC</t>
  </si>
  <si>
    <t>මාකොළ සහතික කල පාසලේ ගෙවතු වගා වැඩසටහන ක්‍රියාත්මක කිරීම.</t>
  </si>
  <si>
    <t>පරිවාස කොමසාරිස්</t>
  </si>
  <si>
    <t>සෙත් සෙවන මීරිගම රජයේ වැඩිහිටි නිවාසයේ ඉදිරිපස කාණු පද්ධතිය වැඩිදියුණු කිරීම</t>
  </si>
  <si>
    <t>සමාජසේවා අධ්‍යක්ෂ</t>
  </si>
  <si>
    <t>AA</t>
  </si>
  <si>
    <t>H36462454001</t>
  </si>
  <si>
    <t>ඉංගිරිය ප්‍රාදේශීය ලේකම් කොට්ඨාශයේ නව ආයුර්වේද ප්‍රතිකාර ආයතනයක් ඉදිකිරීම</t>
  </si>
  <si>
    <t>HN</t>
  </si>
  <si>
    <t>K36462331014</t>
  </si>
  <si>
    <t>Emergency Management &amp; Handling of Critically Ill Patients (Quarterly) Doctors BH Avissawella</t>
  </si>
  <si>
    <t>PDHS</t>
  </si>
  <si>
    <t>RDHS</t>
  </si>
  <si>
    <t>A36462130001</t>
  </si>
  <si>
    <t>Renovation of the ward 7 &amp; labor room - roof, toilets, Drains, Doors and windows at BH Homagama</t>
  </si>
  <si>
    <t>A36462130002</t>
  </si>
  <si>
    <t>Renovation of Ward 8   toilets and electrical (wiring) system  BH Homagama</t>
  </si>
  <si>
    <t>A36462130003</t>
  </si>
  <si>
    <t>Setting up laundry area (wd 9) for patient at BH Homagama</t>
  </si>
  <si>
    <t>A36462130004</t>
  </si>
  <si>
    <t>Tilining of old OPD Building (Galze white 2x2" ) at BH Homagama</t>
  </si>
  <si>
    <t>A36462131001</t>
  </si>
  <si>
    <t xml:space="preserve">Balance work of Computer network system at BH Avissawella (HHIMS Project)  </t>
  </si>
  <si>
    <t>A36462131002</t>
  </si>
  <si>
    <t>Repairing of Consultant &amp; HO Quarters at BH Avissawella</t>
  </si>
  <si>
    <t>A36462131003</t>
  </si>
  <si>
    <t xml:space="preserve">Tillining of Old OPD Building  ( Galze white 2x2") at BH Avissawella </t>
  </si>
  <si>
    <t>XN</t>
  </si>
  <si>
    <t>A36462131004</t>
  </si>
  <si>
    <t>Reparing of theater doors and minor repairs at BH Avissawella</t>
  </si>
  <si>
    <t>A36462131005</t>
  </si>
  <si>
    <t>Fixing anesthetic gas pipe line system to PCU OT BH Avissawella</t>
  </si>
  <si>
    <t>A36462131006</t>
  </si>
  <si>
    <t>Repair and Renovation of minor staff changing rooms (female) near the kitchen BH Avissawella</t>
  </si>
  <si>
    <t>XH</t>
  </si>
  <si>
    <t>A36462131007</t>
  </si>
  <si>
    <t>Repairs to ENT Clinic new room BH Avissawella</t>
  </si>
  <si>
    <t>A36462131008</t>
  </si>
  <si>
    <t>Improvements to Medical officers on call room inward facility . WD 4 , OPD , WD 5 at BH Avissawella</t>
  </si>
  <si>
    <t>A36462131009</t>
  </si>
  <si>
    <t>Maintainers of existing sewerage system at BH Avissawella</t>
  </si>
  <si>
    <t>A36462131010</t>
  </si>
  <si>
    <t>Construction/repairing of staff toilets of ward 6  at BH Avissawella</t>
  </si>
  <si>
    <t>A36462121001</t>
  </si>
  <si>
    <t>Tilining &amp; Repair of OPD Building (Galze white 2x2" ) at DH  Maligawatta</t>
  </si>
  <si>
    <t>A36462130005</t>
  </si>
  <si>
    <t>Renovation of DMO Quters at DH Wethara</t>
  </si>
  <si>
    <t>A36462130006</t>
  </si>
  <si>
    <t>Colour wash OPD Building at DH Wethara</t>
  </si>
  <si>
    <t>A36462128001</t>
  </si>
  <si>
    <t xml:space="preserve">Renovation of roof of OPD DH Moratuwa stage  11 </t>
  </si>
  <si>
    <t>A36462124001</t>
  </si>
  <si>
    <t>Pipe born new water lines to staff rest room PU Thalangama</t>
  </si>
  <si>
    <t>H36462131013</t>
  </si>
  <si>
    <t>Construction of two story building ETU Stage 1 Pu Kosgama</t>
  </si>
  <si>
    <t>A36462131011</t>
  </si>
  <si>
    <t>Renovation  of Kitchen  Pu Kosgama</t>
  </si>
  <si>
    <t>G36462264001</t>
  </si>
  <si>
    <t>Purchasing of Surgical Equipment  for Colombo District</t>
  </si>
  <si>
    <t>G36462264002</t>
  </si>
  <si>
    <t>Purchasing of Spare Parts for equipment repair in Colombo District (BME Unit)</t>
  </si>
  <si>
    <t>G36462264003</t>
  </si>
  <si>
    <t>Provision of Bio medical consumables</t>
  </si>
  <si>
    <t>G36462264004</t>
  </si>
  <si>
    <t>Purchasing of Tools &amp; Calibration equipments for Bio Medical Engineering Unit</t>
  </si>
  <si>
    <t>G36462221003</t>
  </si>
  <si>
    <t>Purchasing of Dental Equipment for Dental Clinic in Colombo RDHS Area</t>
  </si>
  <si>
    <t>G36462264005</t>
  </si>
  <si>
    <t xml:space="preserve">Purchasing of surgical items (Consumables/Non consumables for Health institutions </t>
  </si>
  <si>
    <t>G36462264006</t>
  </si>
  <si>
    <t>Purchasing of Non medical Equipments for RDHS Division</t>
  </si>
  <si>
    <t>E36462221002</t>
  </si>
  <si>
    <t>Purchasing of Lorry for RDHS Colombo</t>
  </si>
  <si>
    <t>G36462221004</t>
  </si>
  <si>
    <t>Upgrading the Exhibition Unit RDHS Colombo</t>
  </si>
  <si>
    <t>K36462364015</t>
  </si>
  <si>
    <t>Improve preventive care for Communicable and Non Communicable Diseases</t>
  </si>
  <si>
    <t>G36462264007</t>
  </si>
  <si>
    <t>Purchasing of   FP equipments for existing   Field Family Planning clinics</t>
  </si>
  <si>
    <t>G36462264008</t>
  </si>
  <si>
    <t>Purchasing Surgical ietems ( consumables/ non consumables)</t>
  </si>
  <si>
    <t>G36462264009</t>
  </si>
  <si>
    <t>Purchasing   of necessary items  for PHNS</t>
  </si>
  <si>
    <t>G36462264010</t>
  </si>
  <si>
    <t>Purchasing of necessary medical equipments for labour rooms &amp;,Maternity  wards  of the Base hospital Homagama &amp; Avissawellas</t>
  </si>
  <si>
    <t>G36462264011</t>
  </si>
  <si>
    <t>Purchasing of necessary Equipments for Antenatal Clinics</t>
  </si>
  <si>
    <t>K36462364016</t>
  </si>
  <si>
    <t>Ensure High Quality meterial and child health</t>
  </si>
  <si>
    <t>G36462264012</t>
  </si>
  <si>
    <t>purchasing essential micronutriants for MCH &amp; school health programme</t>
  </si>
  <si>
    <t>A36462128002</t>
  </si>
  <si>
    <t>Construction of Wall for front and left boarder of the MOH Premises with steel mesh. MOH Moratuwa</t>
  </si>
  <si>
    <t>A36462124002</t>
  </si>
  <si>
    <t>Construction of wall or a fence around the MOH area Boundary (Mesh) MOH Kaduwela</t>
  </si>
  <si>
    <t>A36462131012</t>
  </si>
  <si>
    <t>Construction of waiting  hall &amp; joined the building for MOH Office  Hanwella</t>
  </si>
  <si>
    <t>A36462130007</t>
  </si>
  <si>
    <t>Construction of a patient waiting area at MOH Homagama</t>
  </si>
  <si>
    <t>A36462127002</t>
  </si>
  <si>
    <t>Renovation of Kothalawalapura MCH Clinic Dehiwala MOH area</t>
  </si>
  <si>
    <t>A36462129001</t>
  </si>
  <si>
    <t>Colour  wash with miner repairs MOH Office  &amp; MCH Clinics at MOH area Boralesgamuwa</t>
  </si>
  <si>
    <t>G36462264013</t>
  </si>
  <si>
    <t xml:space="preserve">Establishment of Health Information Management Unit (MOIT) </t>
  </si>
  <si>
    <t>G36462264014</t>
  </si>
  <si>
    <t xml:space="preserve">Establishment of ICT Unit at local Health institutions (MOIT) </t>
  </si>
  <si>
    <t>K36462364017</t>
  </si>
  <si>
    <t xml:space="preserve">Certificate Course in Computer Networking &amp; Administration  conducter by NIBM ( for 4 person) (MOIT) </t>
  </si>
  <si>
    <t>K36462364018</t>
  </si>
  <si>
    <t>Improve district management capacity</t>
  </si>
  <si>
    <t>G36462263003</t>
  </si>
  <si>
    <t>Provision of medical equipments for ETUU/PCUU</t>
  </si>
  <si>
    <t>G36462263004</t>
  </si>
  <si>
    <t>Provision of medical consumables for ETUU/PCUU</t>
  </si>
  <si>
    <t>G36462263005</t>
  </si>
  <si>
    <t>Establishment of ETUU in selected primary Health Care Institutions</t>
  </si>
  <si>
    <t>H36462113001</t>
  </si>
  <si>
    <t>Construction of Accident service @ BH Kiribathgoda (Stage VII)</t>
  </si>
  <si>
    <t>H36462106001</t>
  </si>
  <si>
    <t xml:space="preserve">Construction of a canopy for PCH @ BH Watupitiwala </t>
  </si>
  <si>
    <t>G36462263006</t>
  </si>
  <si>
    <t>Provision of necessary medical equipments for Hospitals</t>
  </si>
  <si>
    <t>A36462163001</t>
  </si>
  <si>
    <t>Essential developments &amp; building repairing</t>
  </si>
  <si>
    <t>G36462263007</t>
  </si>
  <si>
    <t>Provision of spare parts for repairing of medical equipments</t>
  </si>
  <si>
    <t>H36462108001</t>
  </si>
  <si>
    <t>Construction of MO Quarters @ RH Ja - Ela - stage III</t>
  </si>
  <si>
    <t>H36462112004</t>
  </si>
  <si>
    <t>Construction of OPD &amp; Adm building  @ RH Biyagama (Stage II)</t>
  </si>
  <si>
    <t>A36462163002</t>
  </si>
  <si>
    <t>Improvements of sewerage systems  @ DGHH Negombo</t>
  </si>
  <si>
    <t>K36462363014</t>
  </si>
  <si>
    <t>Special dengue control program  (printing formats)</t>
  </si>
  <si>
    <t>K36462363015</t>
  </si>
  <si>
    <t>Conduction of mobile NCD-Screening clinics</t>
  </si>
  <si>
    <t>K36462363016</t>
  </si>
  <si>
    <t>Conduction of workshops on preparation of disaster preparedness plan</t>
  </si>
  <si>
    <t>K36462363017</t>
  </si>
  <si>
    <t>Conduction of disaster preparedness training programs</t>
  </si>
  <si>
    <t>G36462263008</t>
  </si>
  <si>
    <t>Provision of Medical Equipments for MCH Clinics</t>
  </si>
  <si>
    <t>H36462104001</t>
  </si>
  <si>
    <t>Construction of Blood bank , OT &amp; maternity complex at DH Minuwangoda (for Extra / Additional works)</t>
  </si>
  <si>
    <t>G36462263009</t>
  </si>
  <si>
    <t>Provision of necessary equipments for labour rooms</t>
  </si>
  <si>
    <t>G36462263010</t>
  </si>
  <si>
    <t>Provision of medical equipments</t>
  </si>
  <si>
    <t>G36462263011</t>
  </si>
  <si>
    <t>Provision of non surgical equipments</t>
  </si>
  <si>
    <t>K36462363018</t>
  </si>
  <si>
    <t xml:space="preserve">Training &amp; awareness programs on productivity </t>
  </si>
  <si>
    <t>G36462363020</t>
  </si>
  <si>
    <t>Training program on ICT</t>
  </si>
  <si>
    <t>K36462363019</t>
  </si>
  <si>
    <t>Launch a website &amp; provide necessary training on maintenance</t>
  </si>
  <si>
    <t>G36462263012</t>
  </si>
  <si>
    <t>Modifications &amp; extensions of internet connections / LAN at hospitals</t>
  </si>
  <si>
    <t>G36462263013</t>
  </si>
  <si>
    <t>Procurement of IT related equipments and accessories for health institutions</t>
  </si>
  <si>
    <t>A36462143001</t>
  </si>
  <si>
    <t>Renovation of DMO Quarters at DH Bandaragama</t>
  </si>
  <si>
    <t>A36462143002</t>
  </si>
  <si>
    <t>Renovation of Female ward  at DH Bandaragama</t>
  </si>
  <si>
    <t>A36462154002</t>
  </si>
  <si>
    <t>Renovation of OPD  at DH Ingiriya</t>
  </si>
  <si>
    <t>A36462150001</t>
  </si>
  <si>
    <t>Renovation of OT &amp; Ward  at BH Pimbura</t>
  </si>
  <si>
    <t>A36462151001</t>
  </si>
  <si>
    <t>Renovation of male ward  at DH Meegahathenna</t>
  </si>
  <si>
    <t>A36462149001</t>
  </si>
  <si>
    <t>Renovate Swerage system at DH Matugama stage 1</t>
  </si>
  <si>
    <t>A36462151002</t>
  </si>
  <si>
    <t>Renovation of of OPD and other repairs</t>
  </si>
  <si>
    <t>A36462165001</t>
  </si>
  <si>
    <t xml:space="preserve">Essential Repairs of health institutions </t>
  </si>
  <si>
    <t>G36462265003</t>
  </si>
  <si>
    <t>Purchase non medical Equipment for Health institutions</t>
  </si>
  <si>
    <t>K36462365009</t>
  </si>
  <si>
    <t>Out brake prevention of Communicable diseases</t>
  </si>
  <si>
    <t>K36462365010</t>
  </si>
  <si>
    <t>Strengthening of the Mental Health Programme</t>
  </si>
  <si>
    <t>G36462265004</t>
  </si>
  <si>
    <t>Purchase equipment for HLCs</t>
  </si>
  <si>
    <t>K36462365011</t>
  </si>
  <si>
    <t>Established HLCs</t>
  </si>
  <si>
    <t>K36462365012</t>
  </si>
  <si>
    <t>To address unexpected disaster sutuation properly</t>
  </si>
  <si>
    <t>K36462365013</t>
  </si>
  <si>
    <t>Establish helath promoting settings such as MOH, School, village</t>
  </si>
  <si>
    <t>G36462265005</t>
  </si>
  <si>
    <t>Provide material &amp; Equipment for establish helath promoting settings</t>
  </si>
  <si>
    <t>A36462143003</t>
  </si>
  <si>
    <t>Renovation of MOH Office Bandaragama</t>
  </si>
  <si>
    <t>A36462165002</t>
  </si>
  <si>
    <t>Renovation of MCH clinics</t>
  </si>
  <si>
    <t>A36462141002</t>
  </si>
  <si>
    <t>Renovation of OPD at KMH Panadura</t>
  </si>
  <si>
    <t>A36462141003</t>
  </si>
  <si>
    <t>Renovation of Ward No. 2&amp; 3 Toilets at KMH Panadura</t>
  </si>
  <si>
    <t>A36462141004</t>
  </si>
  <si>
    <t>Renovation of roof and Main building at KMH Panadura</t>
  </si>
  <si>
    <t>G36462265006</t>
  </si>
  <si>
    <t>Purchase medical equipment</t>
  </si>
  <si>
    <t>G36462265007</t>
  </si>
  <si>
    <t>Purchase spare parts for medical equipments</t>
  </si>
  <si>
    <t>G36462265008</t>
  </si>
  <si>
    <t>Purchase computers for health institutios</t>
  </si>
  <si>
    <t>K36462365014</t>
  </si>
  <si>
    <t>Introcuce quality productivity programme</t>
  </si>
  <si>
    <t>K36462365015</t>
  </si>
  <si>
    <t>Improved health care services</t>
  </si>
  <si>
    <t>PA</t>
  </si>
  <si>
    <t>A36463110001</t>
  </si>
  <si>
    <t>රම්මුතුගල  බාලිකා  සහතික  කල  පාසලේ  විශාඛා     නේවාසිකාගාරය  සම්පුර්ණයෙන්  අළුත්වැඩියා  කර  තීන්ත  ආලේප  කිරීම.</t>
  </si>
  <si>
    <t>පළාත් පරිවාස කොමසාරිස්</t>
  </si>
  <si>
    <t>A36463110002</t>
  </si>
  <si>
    <t>රම්මුතුගල බාලිකා සහතික කල පාසලේ අභ්‍යන්තර විදුලි පද්ධතිය අළුත්වැඩියා කිරීම.</t>
  </si>
  <si>
    <t>A36463110003</t>
  </si>
  <si>
    <t>රම්මුතුගල බාලිකා සහතික  කල  පාසලේ  තාප්පය   අවශ්‍ය  ස්ථානවල   උස්කිරීම ,කම්බි  දැල්යොදා  ආවරණය, තීන්ත ආලේප  කිරීම  සහ වෛද්‍ය  මධ්‍යස්ථානය  අසලින්  භූමිය  වෙන් කිරීම.</t>
  </si>
  <si>
    <t>A36463110004</t>
  </si>
  <si>
    <t>රම්මුතුගල සහතික කල පාසලේ  තෙමහල්  ගොඩනැගිල්ල  වර්ණාලේප  කිරීම.</t>
  </si>
  <si>
    <t>A36463112001</t>
  </si>
  <si>
    <t>මාකොළ  සහතික  කල  පාසලේ  මේට්‍රන්  නිල නිවස සම්පුර්ණයෙන්   අළුත්වැඩියා  කිරීම   සහ  තීන්ත  ආලේප  කිරීම.</t>
  </si>
  <si>
    <t>A36463112002</t>
  </si>
  <si>
    <t>මාකොළ  සහතික  කල  පාසලේ  මුළුතැන්ගෙය, ආහාර  අංශය හා ගබඩාව   සම්පුර්ණයෙන්  අළුත්වැඩියා   කිරීම සහ  තීන්ත  ආලේප  කිරීම.</t>
  </si>
  <si>
    <t>XP</t>
  </si>
  <si>
    <t>A36463112003</t>
  </si>
  <si>
    <t>මාකොළ  සහතික  කල  පාසලේ   භූමි  නිර්මාණය  කිරීම.</t>
  </si>
  <si>
    <t>A36463110005</t>
  </si>
  <si>
    <t>රම්මුතුගල රැදවුම්  නිවාසයේ  මුළුතැන්ගෙය  අළුත්වැඩියා   කර  සම්පූර්ණයෙන්  තීන්ත  ආලේප  කිරීම.</t>
  </si>
  <si>
    <t>A36463110006</t>
  </si>
  <si>
    <t>රම්මුතුගල  රැදවුම්  නිවාසයේ  අභ්‍යන්තර  විදුලි  පද්ධතිය  අළුත්වැඩියා  කිරීම.</t>
  </si>
  <si>
    <t>A36463110007</t>
  </si>
  <si>
    <t>රම්මුතුගල  රැදවුම්  නිවාසයේ  ප්‍රධාන  ගොඩනැගිල්ල  සහ  නේවාසිකාගාර   සම්පුර්ණයෙන්  අළුත්වැඩියා  කිරීම.</t>
  </si>
  <si>
    <t>A36463141001</t>
  </si>
  <si>
    <t>පානදුර  පරිවාස කාර්යාලයේ  අවශ්‍ය    අළුත්වැඩියාවන්   සිදුකර    සම්පුර්ණයෙන්  තීන්ත  ආලේප කිරීම.</t>
  </si>
  <si>
    <t>K36463262001</t>
  </si>
  <si>
    <t>බස්නාහිර පළාතේ ආබාධිත පුරවැසියන් සඳහා පෞද්ගලික ආයතනවල අනුග්රාුහකත්වය මත රැකියා වෙළඳපොළක් ස්ථාපිත කිරීම හා ආබාධිත ප්‍රජාවගේ දෙමව්පියන් හා භාරකරුවන් දැනුවත් කිරීම හා ඔවුන්ගේ නිෂ්පාදන අලෙවි කිරීම</t>
  </si>
  <si>
    <t>පළාත් ස.සේ. අධ්‍යක්ෂ</t>
  </si>
  <si>
    <t>A36463227001</t>
  </si>
  <si>
    <t>බෙල්ලන්තර විශේෂිත ළමා පුනරුත්ථාපන මධ්‍යස්ථානයේ නෙළුම් නේවාසිකාගාරය සමඟ පඩිපෙල හා කොරිඩෝව ටයිල් ඇල්ලීම</t>
  </si>
  <si>
    <t>A36463205001</t>
  </si>
  <si>
    <t>මීරිගම රජයේ වැඩිහිටි නිවාසය හා මන්ද මානසික පිරිමි ළමුන් සඳහා වන නිවාසය අතර දැල් වැටක් ඉදිකිරීම (අදියර 1)</t>
  </si>
  <si>
    <t>A36463205002</t>
  </si>
  <si>
    <t>මන්ද මානසික පිරිමි ළමුන් සඳහා වන නිවාසයේ පිවිසුම් මාර්ගය, ගේට්ටුව හා නිවාසය අවට භූමිය සකස් කිරීම</t>
  </si>
  <si>
    <t>A36463205003</t>
  </si>
  <si>
    <t>මන්ද මානසික පිරිමි ළමුන්ගේ පානීය ජල අවශ්‍යතාවය සඳහා ජලනල පද්ධතියක් සකස් කිරීම</t>
  </si>
  <si>
    <t>K36463262002</t>
  </si>
  <si>
    <t>බස්නාහිර පළාතේ අඩු ආදායම්ලාභී වැන්දඹු කාන්තාවන් සඳහා පෞද්ගලික ආයතනවල අනුග්‍රාහකත්වය මත රැකියා වෙළඳපොලක් ස්ථාපිත කිරීම හා මාසිකව අවාසිසහගත ප්‍රජාවගේ නිශ්පාදන අලෙවි කිරීමට මාසයේ නිශ්චිත දිනයක, නිශ්චිත ස්ථානයක අවස්ථාව ලබාදීම</t>
  </si>
  <si>
    <t>K36463262003</t>
  </si>
  <si>
    <t>බස්නාහිර පළාතේ මාතෘ සායනවලින් ආබාධිත දරු උපත් පිළිබඳ තොරතුරු ලබාගෙන ඔවුන්ට නිසි ලෙස රැකවරණය හා පුනරුත්ථාපනය සැලසිය යුත්තේ කෙසේද යන්න පිලිබඳව එම දරුවන්ගේ දෙමාපියන් ප්‍රදේශයේපවුල් සෞඛ්‍ය නිලධාරීන් හරහා දැනුවත් කිරීම සඳහා වූ වැඩසටහන හා නිවාරණාත්මක වැඩසටහන්</t>
  </si>
  <si>
    <t>AN</t>
  </si>
  <si>
    <t>H36462129002</t>
  </si>
  <si>
    <t>කැස්බෑව ආයුර්වේද රෝහල් වාට්ටු, මුළුතැන්ගෙය හා ඹෟෂධ නිෂ්පාදනාගාරය සම්බන්ධවන ලෙස කොරිඩෝවක් ඉදි කිරීම</t>
  </si>
  <si>
    <t>පළාත් ආයුර්වේද කොමසාරිස්</t>
  </si>
  <si>
    <t>H36462129003</t>
  </si>
  <si>
    <t>කැස්බෑව ආයුර්වේද රෝහලේ ගරාජය ඉදිකිරීම</t>
  </si>
  <si>
    <t>H36462108002</t>
  </si>
  <si>
    <t>ආනියාකන්ද ආයුර්වේද රෝහලේ පැරණි බාහිරාංශය සඳහා වැසිකිලි 02ක් ඉදි කිරීම</t>
  </si>
  <si>
    <t>H36462108003</t>
  </si>
  <si>
    <t>ආනියාකන්ද ආයුර්වේද රෝහලේ මුර කුටියක් ඉදි කිරීම</t>
  </si>
  <si>
    <t>H36462148001</t>
  </si>
  <si>
    <t>පොතුවිල ආයුර්වේද මධ්‍යම බෙහෙත් ශාලාවේ පිවිසුම් මාර්ගය ඉදිකිරීම</t>
  </si>
  <si>
    <t>H36462105004</t>
  </si>
  <si>
    <t>මීරිගම මන්ද මානසික පිරිමි ළමුන් සඳහා වන නිවාසයේ ඉතිරි වැඩ</t>
  </si>
  <si>
    <t>A36462130008</t>
  </si>
  <si>
    <t>Renovation of DMO Quarters at DH Wethara (Balance work)</t>
  </si>
  <si>
    <t>A36462121005</t>
  </si>
  <si>
    <t>Renovation of RDHS office Colombo</t>
  </si>
  <si>
    <t>A36463112005</t>
  </si>
  <si>
    <t>මාකොළ සහතික කළ පාසලේ කාර්යාල ගොඩනැගිල්ල සහ ප්‍රධාන ශාලාවේ  වහලය සම්පුර්ණයෙන් අළුත්වැඩියා කිරීම</t>
  </si>
  <si>
    <t>PN</t>
  </si>
  <si>
    <t>A36463110009</t>
  </si>
  <si>
    <t>රන්මුතුගල බාලිකා රැදවුම් නිවාසයේ බාහිර විදුලි  පද්ධතිය විධිමත් ලෙස සකස් කිරීම</t>
  </si>
  <si>
    <t>A36462131015</t>
  </si>
  <si>
    <t>Renovation of water supply system and other repairs of Consultant &amp; SHO doctors quarters at BH Avissawella</t>
  </si>
  <si>
    <t>A36462131016</t>
  </si>
  <si>
    <t>Renovation of Kitchen at pu Kosgama (Balance work)</t>
  </si>
  <si>
    <t>A36462130009</t>
  </si>
  <si>
    <t>Establishment of Mental health unit at BH Homagama</t>
  </si>
  <si>
    <t>A36462122001</t>
  </si>
  <si>
    <t>Supply and installation wind driven ventilators for drug store at Angoda</t>
  </si>
  <si>
    <t>A36462131017</t>
  </si>
  <si>
    <t>Supply and installation power line surge protection system at Blood Bank Building BH Avissawella</t>
  </si>
  <si>
    <t>A36462131018</t>
  </si>
  <si>
    <t>Supply and installation of lighting system at Blood Bank Building BH Avissawella</t>
  </si>
  <si>
    <t>A36462130010</t>
  </si>
  <si>
    <t>Renovation of Nurses Quarters at BH Homagama (Extra Work)</t>
  </si>
  <si>
    <t>A36462121006</t>
  </si>
  <si>
    <t>Fixing racks for stores at RDHS office Colombo</t>
  </si>
  <si>
    <t>K36462121007</t>
  </si>
  <si>
    <t>Implementation of productivity &amp; 5s conceot at RDHS office Colombo</t>
  </si>
  <si>
    <t>H36462463021</t>
  </si>
  <si>
    <t>ගම්පහ දිස්ත්‍රික්කයේ ආයුර්වේද ප්‍රතිකාර ආයතන සංවර්ධනය කිරිම</t>
  </si>
  <si>
    <t>H36462465016</t>
  </si>
  <si>
    <t>කළුතර දිස්ත්‍රික්කයේ ආයුර්වේද ප්‍රතිකාර ආයතන සංවර්ධනය කිරිම</t>
  </si>
  <si>
    <t>A36463112006</t>
  </si>
  <si>
    <t>මාකොළ සහතික කල පාසල සඳහා ද්විත්ව වැසිකිළියක් ඉදිකිරීම</t>
  </si>
  <si>
    <t>A36462103001</t>
  </si>
  <si>
    <t>මීගමුව දිස්ත්‍රික් මහ රෝහලේ ළමා වාට්ටුවේ අත්‍යාවශ්‍ය අලුත්වැඩියා කිරීම</t>
  </si>
  <si>
    <t>H36462130011</t>
  </si>
  <si>
    <t>Painting of MCH Clinic Pitipana</t>
  </si>
  <si>
    <t>H36462121008</t>
  </si>
  <si>
    <t>Renovation of filarial unit (Balance Work)</t>
  </si>
  <si>
    <t>H36462130012</t>
  </si>
  <si>
    <t>Renovation of brahmanagama MCH Clinic &amp; quarters at CD Brahmanagama</t>
  </si>
  <si>
    <t>A36463205005</t>
  </si>
  <si>
    <t>මිරිගම රජයේ වැඩිහිටි නිවාසය හා මන්ද මානසික පිරිමි ළමුන් සඳහා වන නිවාසය අතර දැල් වැටක් ඉදිකිරිම (11 අදියර)</t>
  </si>
  <si>
    <t>A36463205006</t>
  </si>
  <si>
    <t>මිරිගම සෙත් සෙවන රජයේ වැඩිහිටි නිවාසයේ පරිපාලන ගොඩනැගිල්ලේ දොරවල් සවි කිරිම</t>
  </si>
  <si>
    <t>A36463205007</t>
  </si>
  <si>
    <t>මෙත්සෙවන රජයේ නිවර්තන නිවාසයේ මානසික අංශයේ නේවාසිකාගාරය ලෙස භාවිතා වන පෙර පාසැල් ගොඩනැගිල්ලේ දොර හා ඒ අසල ඇති වෘත්තිය පුහුණු අංශයට පිවිසෙන දොර අලුත්වැඩියා කිරිම</t>
  </si>
  <si>
    <t>සෞඛ්‍ය අමාත්‍යාංශය</t>
  </si>
  <si>
    <t>මෙත් සෙවන රජයේ නිවර්තන නිවාසයේ අධිකාරී නිළ නිවාසයට ජල ටැංකියක් හා ජල සැපයුමක් සකස් කිරීම</t>
  </si>
  <si>
    <t>සමාජ සේවා අධ්‍යක්ෂ (බ.ප.)</t>
  </si>
  <si>
    <t>මෙත් සෙවණ රජයේ නිවර්ථන නිවාසයේ පෙර පාසලේ වැසිකිළි ඉදිකිරීම</t>
  </si>
  <si>
    <t>K38422362001</t>
  </si>
  <si>
    <t>බස්නාහිර පළාතේ ස්වයංරැකියාවන්හි නියුතු හා ස්වයංරැකියා අපේක්ෂිත කුඩා ව්‍යවසායිකාවන්ගේ වෘත්තීය අභිවෘද්ධිය සඳහා ස්වයංරැකියා උපකරණ ආධාර ලබාදීම හා ස්වයංරැකියා පුහුණු අවස්ථා ලබාදීම</t>
  </si>
  <si>
    <t>සෞඛ්‍ය අමාත්‍යංශය නව ස්ථානයක ස්ථාපිත කිරීම</t>
  </si>
  <si>
    <t>K38462304003</t>
  </si>
  <si>
    <t>මිනුවන්ගොඩ ප්‍රාදේශීය ලේකම් කොට්ඨාශයේ ළමා හා මාතෘ මන්දපෝෂණ මට්ටම අඩුකිරීම සඳහා වැඩසටහනක් ක්‍රියාත්මක කිරීම</t>
  </si>
  <si>
    <t xml:space="preserve">පළාත් සෞඛ්‍ය සේවා අධ්‍යක්ෂ </t>
  </si>
  <si>
    <t>ප්‍රාදේශීය සෞඛ්‍ය සේවා අධ්‍යක්ෂ</t>
  </si>
  <si>
    <t>K38462362002</t>
  </si>
  <si>
    <t>සෞඛ්‍ය වෛද්‍ය නිලධාරී කාර්යාල සම්බන්ධ කර බෝ නොවන රෝග වැලැක්වීමේ දැනුවත් කිරීමේ වැඩසටහන් හා උත්තම ශ්‍රම පූජා වැඩසටහන් පැවැත්වීම</t>
  </si>
  <si>
    <t>K38462362003</t>
  </si>
  <si>
    <t>සෞඛ්‍ය වෛද්‍ය නිලධාරී කොට්ඨාශ මට්ටමින් පැවිදි සුව පියස වැඩසටහනක් පැවැත්වීම (බෝ නොවන රෝග පිළිබඳව පූජ්‍ය පක්ෂය පරීක්ෂා කිරීම සහ දැනුවත් කිරීම)</t>
  </si>
  <si>
    <t>K38462362004</t>
  </si>
  <si>
    <t>සෞඛ්‍ය වෛද්‍ය නිලධාරී කාර්යාල සම්බන්ධ කර ක්‍රියාත්මක කරන ඩෙංගු මර්දනය කිරීමේ වැඩසටහන් පැවැත්වීම</t>
  </si>
  <si>
    <t>K38462362005</t>
  </si>
  <si>
    <t>සෞඛ්‍ය වෛද්‍ය නිලධාරී කොට්ඨාශ මට්ටමින් බටහිර වෛද්‍ය සායන පැවැත්වීම</t>
  </si>
  <si>
    <t>K38462362006</t>
  </si>
  <si>
    <t>බස්නාහිර පළාත් සභාව මගින් පාලනය වන රෝහල්වල ප්‍රයෝජනය සඳහා සායන සටහන් පොත් මුද්‍රණය කිරීම</t>
  </si>
  <si>
    <t>K38462362007</t>
  </si>
  <si>
    <t>සෞඛ්‍ය වෛද්‍ය නිලධාරී කොට්ඨාශ මට්ටමින් පෙර පාසැල් දරුවන්ගේ පෝෂණය හා ස්වස්ථතා ව්‍යාපෘති ක්‍රියාත්මක කිරීම</t>
  </si>
  <si>
    <t>K38462362008</t>
  </si>
  <si>
    <t>සෞඛ්‍ය වෛද්‍ය නිලධාරී කාර්යාල සම්බන්ධ කර පාසැල් දරුවන්ගේ පෝෂණය, දත් හා මුඛ රෝග පිළිබඳව පාසැල් ප්‍රජාව දැනුවත් කිරීමේ වැඩසටහන් පැවැත්වීම</t>
  </si>
  <si>
    <t>K38462362009</t>
  </si>
  <si>
    <t>බෝ නොවන රෝග වැලැක්වීම පිළිබඳ පොත් සහ පත්‍රිකා මුද්‍රණය</t>
  </si>
  <si>
    <t>G38462262012</t>
  </si>
  <si>
    <t>පළාත් සෞඛ්‍ය දෙපාර්තමේන්තුවෙන් පාලනය වන ආයතන සඳහා උපකරණ ලබාදීම</t>
  </si>
  <si>
    <t>H38462141002</t>
  </si>
  <si>
    <t>Construction of 3 storied building for PCU BH Panadura stage III.</t>
  </si>
  <si>
    <t>G38462241003</t>
  </si>
  <si>
    <t>Purchase equipment for new PCU at BH Panadura.</t>
  </si>
  <si>
    <t>H38462141004</t>
  </si>
  <si>
    <t>Development of BH Panadura.</t>
  </si>
  <si>
    <t>A38462162010</t>
  </si>
  <si>
    <t>බස්නාහිර පළාත් සෞඛ්‍ය දෙපාර්තමේන්තුවෙන් පාලනය වන සෞඛ්‍ය ආයතනවල ඉදිකිරීම් හා අළුත්වැඩියා කටයුතු</t>
  </si>
  <si>
    <t>A38462162011</t>
  </si>
  <si>
    <t>සෞඛ්‍ය වෛද්‍ය නිලධාරී කොට්ඨාශ මට්ටමින් සනීපාරක්ෂක පහසුකම් වැඩි දියුණු කිරීමේ ව්‍යාපෘති ක්‍රියාත්මක කිරීම</t>
  </si>
  <si>
    <t>A38462101002</t>
  </si>
  <si>
    <t>Fixing anesthetic gas pipe line system and excavenging system to OT BH Avissawella</t>
  </si>
  <si>
    <t>ප්‍රාදේශීය ලේකම්</t>
  </si>
  <si>
    <t>A38462142001</t>
  </si>
  <si>
    <t>කළුතර ප්‍රාදේශීය ලේකම් කොට්ඨාශයේ සනීපාරක්ෂක පහසුකම් වැඩිදියුණු කිරීමේ ව්‍යාපෘති ක්‍රියාත්මක කිරීම</t>
  </si>
  <si>
    <t>K38462462013</t>
  </si>
  <si>
    <t>ප්‍රාදේශීය ලේකම් කොට්ඨාශ මට්ටමින් ආයුර්වේද වෛද්‍ය සායන පැවැත්වීම</t>
  </si>
  <si>
    <t>K38462462014</t>
  </si>
  <si>
    <t>ප්‍රාදේශීය ලේකම් කොට්ඨාශ මට්ටමින් නිවැරදි ආහාර රටාවකට ජනතාව හුරුකරලීම උදෙසා ෂඩ් රස අසිරිය වැඩසටහන ක්‍රියාත්මක කිරීම</t>
  </si>
  <si>
    <t>K38462462015</t>
  </si>
  <si>
    <t>පාරම්පරික වෛද්‍යවරුන් ඇගයීම</t>
  </si>
  <si>
    <t>K38463262016</t>
  </si>
  <si>
    <t>ප්‍රාදේශීය ලේකම් කොට්ඨාශ මට්ටමින් අපේ සොඳුරු පවුල, සොඳුරු ගම වැඩසටහන ක්‍රියාත්මක කිරීම</t>
  </si>
  <si>
    <t>K38463262017</t>
  </si>
  <si>
    <t>ප්‍රාදේශීය ලේකම් කොට්ඨාශ මට්ටමින් ජ්‍යේෂ්ඨ පුරවැසියන්ගේ මානසික සෞඛ්‍ය වර්ධනය කිරීම සඳහා සෞන්දර්යාත්මක වැඩසටහන් ක්‍රියාත්මක කිරීම</t>
  </si>
  <si>
    <t>K38463262018</t>
  </si>
  <si>
    <t>අක්ෂි සායන පවත්වා අඩු ආදායම්ලාභීන්ට ඇස් කණ්නාඩි ලබාදීම</t>
  </si>
  <si>
    <t>K38463262019</t>
  </si>
  <si>
    <t>ප්‍රාදේශීය ලේකම් කොට්ඨාශ මට්ටමින් ජ්‍යේෂ්ඨ පුරවැසියන්ගේ අධ්‍යාත්මික සංවර්ධනය උදෙසා අධ්‍යාත්මික සංවර්ධන පොත් මුද්‍රණය කිරීම</t>
  </si>
  <si>
    <t>G38463242002</t>
  </si>
  <si>
    <t>කළුතර උතුර ලෙස්ලි පෙරේරා මාවත ගංගාරාම විහාරස්ථානයේ සුහද වැඩිහිටි සමිතිය සඳහා උපකරණ ලබාදීම</t>
  </si>
  <si>
    <t>G38463241001</t>
  </si>
  <si>
    <t>පානදුර කෙසෙල්වත්ත සහන වැඩිහිටි පදනමට අවශ්‍ය උපකරණ ලබාදීම</t>
  </si>
  <si>
    <t>G38463248001</t>
  </si>
  <si>
    <t>පයාගල ගල්කඳවිල සරණ ජ්‍යේෂ්ඨ වැඩිහිටි සමිතියට උපකරණ ලබාදීම</t>
  </si>
  <si>
    <t>G38463249001</t>
  </si>
  <si>
    <t>මතුගම ශ්‍රී මහා මංගල පිරිවෙනෙහි මිහිඳු වැඩිහිටි සමිතියට උපකරණ ලබාදීම</t>
  </si>
  <si>
    <t>G38422301001</t>
  </si>
  <si>
    <t>දිවුලපිටිය ප්‍රාදේශීය ලේකම් කොට්ඨාශයේ අඩු ආදායම්ලාභී ස්වයංරැකියා පුහුණුව ලැබූ කාන්තාවන් සඳහා ස්වයං රැකියා උපකරණ ලබාදීම</t>
  </si>
  <si>
    <t>G38422304001</t>
  </si>
  <si>
    <t>මිනුවන්ගොඩ ප්‍රාදේශීය ලේකම් කොට්ඨාශයේ ස්වයංරැකියා පුහුණුව ලැබූ කාන්තාවන් සඳහා උපකරණ ලබාදීම</t>
  </si>
  <si>
    <t>K38422304002</t>
  </si>
  <si>
    <t>මිනුවන්ගොඩ ප්‍රාදේශීය ලේකම් කොට්ඨාශයේ කේක් ආකෘති නිර්මාණය කිරීමේ ස්වයංරැකියා පුහුණු වැඩසටහනක් පැවැත්වීම</t>
  </si>
  <si>
    <t>G38422306001</t>
  </si>
  <si>
    <t>අත්තනගල්ල ප්‍රාදේශීය ලේකම් කොට්ඨාශයේ අඩු ආදායම්ලාභී ස්වයංරැකියා පුහුණුව ලැබූ කාන්තාවන් සඳහා මහන මැෂින් සහ විසිතුරු මල් වගාවට අවශ්‍ය උපකරණ ලබාදීම</t>
  </si>
  <si>
    <t>G38422306002</t>
  </si>
  <si>
    <t>අත්තනගල්ල ප්‍රාදේශීය ලේකම් කොට්ඨාශයේ අඩු ආදායම්ලාභී කාන්තාවන් සඳහා ස්වයංරැකියා උපකරණ ලබාදීම</t>
  </si>
  <si>
    <t>K38422306003</t>
  </si>
  <si>
    <t>අත්තනගල්ල ප්‍රාදේශීය ලේකම් කොට්ඨාශයේ කාන්තාවන්ගේ ආදායම් තත්වය ඉහළ නැංවීම සඳහා ස්වයංරැකියා පුහුණු වැඩසටහන් පැවැත්වීම</t>
  </si>
  <si>
    <t>G38422308001</t>
  </si>
  <si>
    <t>ජාඇල ප්‍රා දේශීය ලේකම් කොට්ඨාශයේ ස්වයංරැකියා පුහුණු පාඨමාලා හදාරා සිටින අඩු ආදායම්ලාභී කාන්තාවන් සඳහා ස්වයං රැකියා උපකරණ ලබාදීම</t>
  </si>
  <si>
    <t>G38422309001</t>
  </si>
  <si>
    <t>වත්තල ප්‍රාදේශීය ලේකම් කොට්ඨාශයේ ඇඳුම් මැසීමේ ස්වයංරැකියා පුහුණුව ලැබූ අඩු ආදායම්ලාභී කාන්තාවන්ට මහන මැෂින් ලබාදීම</t>
  </si>
  <si>
    <t>G38422311001</t>
  </si>
  <si>
    <t>දොම්පෙ ප්‍රාදේශීය ලේකම් කොට්ඨාශයේ අඩු ආදායම්ලාභී ඇඳුම් මැසීමේ පුහුණුව ලැබූ කාන්තාවන් සඳහා මහන මැෂින් ලබාදීම</t>
  </si>
  <si>
    <t>G38422311002</t>
  </si>
  <si>
    <t>දොම්පෙ ප්‍රාදේශීය ලේකම් කොට්ඨාශයේ ස්වයංරැකියා පුහුණු පාඨමාලා හදාරා සිටින අඩු ආදායම්ලාභී කාන්තාවන් සඳහා ස්වයංරැකියා උපකරණ ලබාදීම</t>
  </si>
  <si>
    <t>K38422311003</t>
  </si>
  <si>
    <t>දොම්පෙ ප්‍රාදේශීය ලේකම් කොට්ඨාශයේ කාන්තාවන්ගේ ආදායම් තත්වය ඉහල නැංවීම සඳහා ස්වයංරැකියා පුහුණු වැඩසටහන් පැවැත්වීම</t>
  </si>
  <si>
    <t>G38422312001</t>
  </si>
  <si>
    <t>බියගම ප්‍රාදේශීය ලේකම් කොට්ඨාශයේ අඩු ආදායම්ලාභී කේක් නිර්මාණය පිළිබඳ ස්වයංරැකියා පුහුණුව ලැබූ කාන්තාවන් සඳහා ස්වයං රැකියා උපකරණ ලබාදීම</t>
  </si>
  <si>
    <t>G38422328001</t>
  </si>
  <si>
    <t>මොරටුව ප්‍රාදේශීය ලේකම් කොට්ඨාශයේ අඩු ආදායම්ලාභී කාන්තාවන්ගේ ආදායම් තත්වය ඉහළ නැංවීම සඳහා මැහුම් පුහුණු පාඨමාලාවක් පවත්වා මහන මැෂින් ලබාදීම</t>
  </si>
  <si>
    <t>G38422330001</t>
  </si>
  <si>
    <t xml:space="preserve">හෝමාගම ප්‍රාදේශීය ලේකම් කොට්ඨාශයේ ස්වයංරැකියා පුහුණු පාඨමාලා හදාරා සිටින අඩු ආදායම්ලාභී කාන්තාවන් සඳහා ස්වයං රැකියා උපකරණ ලබාදීම </t>
  </si>
  <si>
    <t>G38422347001</t>
  </si>
  <si>
    <t>දොඩංගොඩ ප්‍රා.ලේ. කොට්ඨාශයේ දිවි නැගුම ව්‍යාපෘතිය යටතේ කාන්තාවන්ට කේක් මිශ්‍රණ යන්ත්‍ර ලබාදීම</t>
  </si>
  <si>
    <t>G38422347002</t>
  </si>
  <si>
    <t>දොඩංගොඩ ප්‍රාදේශීය ලේකම් කොට්ඨාශයේ අඩු ආදායම්ලාභීන්ට ස්වයංරැකියා උපකරණ ලබාදීම</t>
  </si>
  <si>
    <t>K38422347003</t>
  </si>
  <si>
    <t>දොඩංගොඩ ප්‍රාදේශීය ලේකම් කොට්ඨාශයේ තිර රෙදි නිර්මාණය කිරීමේ පුහුණු පාඨමාලාවක් පැවැත්වීම</t>
  </si>
  <si>
    <t>K38422364001</t>
  </si>
  <si>
    <t>කොළඹ දිස්ත්‍රික්කයේ තෝරාගත් ප්‍රාදේශීය ලේකම් කොට්ඨාශවල කාන්තාවන් සඳහා ස්වයංරැකියා පුහුණු පාඨමාලා පැවැත්වීම</t>
  </si>
  <si>
    <t>කළුතර දිස්ත්‍රික්කයේ අඩු ආදායම්ලාභී කාන්තාවන්ගේ ආදායම් උත්පාදනය මූලික කරගත් කුඩා තේ වතු සංවර්ධන ව්‍යාපෘතියක් ක්‍රියාත්මක කිරීම.</t>
  </si>
  <si>
    <t>K38463223001</t>
  </si>
  <si>
    <t>කෝට්ටේ ප්‍රාදේශීය ලේකම් කොට්ඨාශයේ ජ්‍යේෂ්ඨ පුරවැසියන්ගේ අධ්‍යාත්මික සංවර්ධනය උදෙසා වැඩසටහන් පැවැත්වීම</t>
  </si>
  <si>
    <t>28462131001</t>
  </si>
  <si>
    <t>Balance work of medical suply unit(Drug Store)</t>
  </si>
  <si>
    <t>28462131004</t>
  </si>
  <si>
    <t>Repairing of SHO quarters adjacent to MS quarters at BH Avissawella</t>
  </si>
  <si>
    <t>28462131005</t>
  </si>
  <si>
    <t>Essential rpairs of WD 3 at BH Avissawella</t>
  </si>
  <si>
    <t>28462141003</t>
  </si>
  <si>
    <t>Renovation of MCH clinic Gorakana</t>
  </si>
  <si>
    <t>RDHS Kalutara</t>
  </si>
  <si>
    <t>28462142002</t>
  </si>
  <si>
    <t>උද්‍යාන රෝහල් සංකල්පය යටතේ ගෝනදූව රෝහල සංවර්ධනය කිරීම</t>
  </si>
  <si>
    <t>28462144001</t>
  </si>
  <si>
    <t>උද්‍යාන රෝහල් සංකල්පය ක්‍රියාත්මක කිරීම සඳහා හල්තොට රෝහලේ යටිතල පහසුකම් සංවර්ධනය කිරීම</t>
  </si>
  <si>
    <t>පළාත් සෞඛ්‍ය සේවා අධ්‍යක්ෂ</t>
  </si>
  <si>
    <t>24462151001</t>
  </si>
  <si>
    <t>වලල්ලාවිට සෞඛ්‍ය වෛද්‍ය නිලධාරී කාර්යාලයේ වැසිකිළි පද්ධතිය අලුත්වැඩියා කිරීම</t>
  </si>
  <si>
    <t>පළාත් සෞඛ්‍ය සේවා අධ්‍යක්ෂ (බ.ප.)</t>
  </si>
  <si>
    <t>ප්‍රාදේශීය සෞඛ්‍ය සේවා අධ්‍යක්ෂ කළුතර</t>
  </si>
  <si>
    <t>මීගොඩ ආයුර්වේද රෝහලේ වාට්ටු අංක 03 අළුත්වැඩියා කිරීම සහ වැසිකිලියක් ඉදිකිරීම</t>
  </si>
  <si>
    <t>අකරගම ආයුර්වේද ප්‍රතිකාර මධ්‍යස්ථානය ඉදිකිරීමේ වැඩ නිමකිරීම</t>
  </si>
  <si>
    <t>පළාත් ආයු. කොමසාරිස්</t>
  </si>
  <si>
    <t>28462430001</t>
  </si>
  <si>
    <t>මීගොඩ ආයුර්වේද රෝහලේ එක්ස් කිරණ ඒකකයක් ස්ථාපිත කිරීම</t>
  </si>
  <si>
    <t>28462430003</t>
  </si>
  <si>
    <t>මීගොඩ ආයුර්වේද ඔසු උයන සංවර්ධනය කිරීම</t>
  </si>
  <si>
    <t>මොල්ලිගොඩ ආයුර්වේද පංචකර්ම මධ්‍යස්ථානය ඉදිකිරීම 1 අදියර ඉතිරි වැඩ</t>
  </si>
  <si>
    <t>28462443002</t>
  </si>
  <si>
    <t>බණ්ඩාරගම ප්‍රාදේශීය ලේකම් කොට්ඨාශයේ වඳුරම්මුල්ල රජයේ සුසාන භූමියෙහි ඖෂධ පැලෑටි රෝපණය කිරීම සහ එක් එක් පැලයෙහි විද්‍යාත්මක නාමය සඳහන් නාම පුවරුවක් සවිකිරීම</t>
  </si>
  <si>
    <t>බණ්ඩාරගම ප්‍රාදේශීය ලේකම් කොට්ඨාශයේ පමුණුගම ගොවිජන සේවා මධ්‍යස්ථාන රජයේ ඉඩමෙහි ඖෂධ පැලෑටි රෝපණය කිරීම සහ එක් එක් පැලයෙහි විද්‍යාත්මක නාමය සඳහන් නාම පුවරුවක් සවිකිරීම</t>
  </si>
  <si>
    <t>A38463227002</t>
  </si>
  <si>
    <t>මිත් සෙවණ රජයේ විශේෂිත ළමා පුනුරුත්ථාපන මධ්‍යස්ථානයේ ගබඩාවේ වහලය පිළිසකර කිරීම</t>
  </si>
  <si>
    <t>සමාජ සේවා අධ්‍යක්ෂ</t>
  </si>
  <si>
    <t>A38462124001</t>
  </si>
  <si>
    <t>Renovation of DMO Quarters at PU Thalangama (prepare of entire quarters, electrical system, sanitary system &amp; security wall)</t>
  </si>
  <si>
    <t>A38462129001</t>
  </si>
  <si>
    <t>Construction of ramp for PU Piliyandala</t>
  </si>
  <si>
    <t>A38462129002</t>
  </si>
  <si>
    <t>Renovation of Changing Rooms, washing room, Bathroom for fogging team(SMO) at Filaria Unit</t>
  </si>
  <si>
    <t>A38462130002</t>
  </si>
  <si>
    <t xml:space="preserve">Renovation of Nurses' quarters at BH Homagama (1A,1B,3A,3B)  </t>
  </si>
  <si>
    <t>A38462131001</t>
  </si>
  <si>
    <t>A38462131002</t>
  </si>
  <si>
    <t xml:space="preserve">Replacement of wiring system of operation theatre system BH Avissawella  </t>
  </si>
  <si>
    <t>A38462142003</t>
  </si>
  <si>
    <t>Improve Gonaduwa hospital as a park hospital - Balance work</t>
  </si>
  <si>
    <t>A38462144001</t>
  </si>
  <si>
    <t>Development of BH Horana</t>
  </si>
  <si>
    <t>A38462163001</t>
  </si>
  <si>
    <t>A38462163002</t>
  </si>
  <si>
    <t>Improvements of sewerage systems  @ hospitals</t>
  </si>
  <si>
    <t>A38462163003</t>
  </si>
  <si>
    <t>Color washing &amp; beautification of Hospitals</t>
  </si>
  <si>
    <t>A38462164002</t>
  </si>
  <si>
    <t xml:space="preserve">Making the hospitals disable friendly </t>
  </si>
  <si>
    <t>A38462165001</t>
  </si>
  <si>
    <t>Essential repairs in the district CD Thiniyawala, DH Ittapana, RH Neboda</t>
  </si>
  <si>
    <t>B38462264006</t>
  </si>
  <si>
    <t xml:space="preserve">Repair medical equipments at RDHS Division </t>
  </si>
  <si>
    <t>G38462213001</t>
  </si>
  <si>
    <t>Provision of medical equipments for the Accident service @ BH Kiribathgoda (Stage VII)</t>
  </si>
  <si>
    <t>G38462221001</t>
  </si>
  <si>
    <t>G38462263004</t>
  </si>
  <si>
    <t>G38462263005</t>
  </si>
  <si>
    <t>G38462263006</t>
  </si>
  <si>
    <t>Provision of necessary medical equipments for major Hospitals (Base &amp; Above)</t>
  </si>
  <si>
    <t>G38462263007</t>
  </si>
  <si>
    <t xml:space="preserve">Provision of non surgical equipments for Hospitals </t>
  </si>
  <si>
    <t>B38462263008</t>
  </si>
  <si>
    <t>G38462263009</t>
  </si>
  <si>
    <t>G38462263010</t>
  </si>
  <si>
    <t>G38462263011</t>
  </si>
  <si>
    <t>G38462264003</t>
  </si>
  <si>
    <t xml:space="preserve">Purchasing of Surgical equipment for Colombo District </t>
  </si>
  <si>
    <t>G38462264004</t>
  </si>
  <si>
    <t>Purchasing of Spare Parts for equipment repair in Colombo District (BME Unit</t>
  </si>
  <si>
    <t>G38462264005</t>
  </si>
  <si>
    <t>Purchasing of non-medical equipment for Colombo District</t>
  </si>
  <si>
    <t>G38462265002</t>
  </si>
  <si>
    <t xml:space="preserve">Purchase medical equipment for health institutions </t>
  </si>
  <si>
    <t>H38462106004</t>
  </si>
  <si>
    <t>Establishment of ENT Unit @ BH Wathupitiwala</t>
  </si>
  <si>
    <t>H38462124002</t>
  </si>
  <si>
    <t>Payment of vat for construction of premature baby unit at PU Nawagamuwa funded by SARRCK project</t>
  </si>
  <si>
    <t>H38462125001</t>
  </si>
  <si>
    <t>Construction of Arewwala maternal and child health clinic Stage 1</t>
  </si>
  <si>
    <t>H38462130003</t>
  </si>
  <si>
    <t xml:space="preserve">Construction of a Mortuary  at BH Homagama   Phase 1 - Ground floor     </t>
  </si>
  <si>
    <t xml:space="preserve">     </t>
  </si>
  <si>
    <t>H38462141006</t>
  </si>
  <si>
    <t>Construction of new ETU at CD Wadduwa - Stage 11</t>
  </si>
  <si>
    <t>H38462142004</t>
  </si>
  <si>
    <t>Construction new building at CD Panapitiya -Stage II</t>
  </si>
  <si>
    <t>H38462165003</t>
  </si>
  <si>
    <t>Establish Laboratory facilities in two hospital Gonaduwa &amp; Galpatha</t>
  </si>
  <si>
    <t>K38462363012</t>
  </si>
  <si>
    <t>Special dengue control program (Printing formats)</t>
  </si>
  <si>
    <t>K38462363013</t>
  </si>
  <si>
    <t>H38462430004</t>
  </si>
  <si>
    <t xml:space="preserve">මීගොඩ ආයුර්වේද ඔසු උයන සංවර්ධනය කිරීම. - 11 අදියර </t>
  </si>
  <si>
    <t>H38462430005</t>
  </si>
  <si>
    <t>මීගොඩ ආයුර්වේද රෝහලේ එක්ස් කිරණ ඒකකය ස්ථාපිත කිරීම - ඉතිරි වැඩ</t>
  </si>
  <si>
    <t>H38462441005</t>
  </si>
  <si>
    <t>මොල්ලිගොඩ ආයුර්වේද පංචකර්ම මධ්‍යස්ථානය ඉදිකිරීමේ වැඩ නිම කිරිම</t>
  </si>
  <si>
    <t>K38462462020</t>
  </si>
  <si>
    <t>රෝග නිවාරණ ව්‍යාපෘති ක්‍රියාත්මක කිරීම.</t>
  </si>
  <si>
    <t>H38463103001</t>
  </si>
  <si>
    <t>මීගමුව  පරිවාස  කාර්යාලයේ  සෙල්ලම්  මිදුල  සකස්  කිරීම</t>
  </si>
  <si>
    <t>A38463107001</t>
  </si>
  <si>
    <t>ගම්පහ පරිවාස කාර්යාලයට පිවිසෙන මාර්ගය කොන්ක්‍රීට් දමා සකස් කිරීම</t>
  </si>
  <si>
    <t>A38463110001</t>
  </si>
  <si>
    <t>රම්මුතුගල  බාලිකා  සහතික  කල  පාසලේ  ළමුන්  සදහා  නාන  කාමර  පද්ධතිය  සහ නිලධාරීන්ගේ   රාජකාරී  කාමර  සදහා  නාන කාමර  සහ වැසිකිලි  සෑදීම  හා අළුත්වැඩියා  කිරීම.</t>
  </si>
  <si>
    <t>A38463110002</t>
  </si>
  <si>
    <t>රම්මුතුගල  බාලිකා  සහතික  කල  පාසලේ  දෙමහල්  ගොඩනැගිල්ල  සම්පූර්ණයෙන් අළුත්වැඩියා  කිරීම  සහ  තීන්ත  ආලේප  කිරීම.</t>
  </si>
  <si>
    <t>A38463112002</t>
  </si>
  <si>
    <t>මාකොල  සහතික  කල  පාසලේ  නේවාසිකාගාර  ගොඩනැගිලි සම්පූර්ණයෙන් අළුත්වැඩියාකර  තීන්ත  ආලේප  කිරීම.</t>
  </si>
  <si>
    <t>A38463112003</t>
  </si>
  <si>
    <t>මාකොල  සහතික  කල  පාසලේ  අභ්‍යන්තර  මාර්ග  පද්ධතිය  වැඩිදියුණු  කිරීම  සහ  කාණු  පද්ධතිය  සම්පූර්ණයෙන්  වැඩිදියුණු  කිරීම.</t>
  </si>
  <si>
    <t>A38463112004</t>
  </si>
  <si>
    <t>මාකොල  රැදවුම්  නිවාසයේ  ආහාර  ගබඩාව නවීකරණය  කිරීම.</t>
  </si>
  <si>
    <t>A38463127001</t>
  </si>
  <si>
    <t>බම්බලපිටිය  පරිවාස  කාර්යාලය  සදහා  නව  ගරාජයක්  ඉදිකිරීම  සහ  පරිවාස  කාර්යාලයීය  පිවිසුම්  දොරටුව  ගේට්ටුව  දමා  සකස්   කිරීම.</t>
  </si>
  <si>
    <t>A38463141007</t>
  </si>
  <si>
    <t>ප්‍රජාපතී  ළමුන්  භාරගැනීමේ  රජයේ   මධ්‍යස්ථානයේ  ළදරු  නේවාසිකාගාරය  නවීකරණය  කිරීම  සහ  අළුතින්  ගබඩා  කාමර  ගොඩනැගිල්ලක්   ඉදිකිරීම.</t>
  </si>
  <si>
    <t>K38463143001</t>
  </si>
  <si>
    <t>බණ්ඩාරගම  ප්‍රාදේශීය  ලේකම් කොට්ඨාශයේ  අඩු   ආදායම්  ලාභී  පවුල්වල දිළිදු  දරුවන්ට  පාසැල්  උපකරණ  හා  පාසැල්  යාම  සදහා  අවශ්‍ය  පහසුකම්  ලබාදීම.</t>
  </si>
  <si>
    <t>K38463142005</t>
  </si>
  <si>
    <t>කළුතර  ප්‍රාදේශීය  ලේකම් කොට්ඨාශයේ  අඩු   ආදායම්  ලාභී  පවුල්වල දිළිදු  දරුවන්ට  පාසැල්  උපකරණ  හා  පාසැල්  යාම  සදහා  අවශ්‍ය  පහසුකම්  ලබාදීම.</t>
  </si>
  <si>
    <t>A38463227003</t>
  </si>
  <si>
    <t>මිත් සෙවණ මානෙල් නේවාසිකාගාරයේ සීලිම සෑදීම හා කොරිඩෝව සෑදීම.</t>
  </si>
  <si>
    <t>සමාජ සේවා අධ්‍යක්ෂක</t>
  </si>
  <si>
    <t>A38463227004</t>
  </si>
  <si>
    <t>මිත් සෙවණ රජයේ විශේෂිත ළමා පුනුරුත්ථාපන මධ්‍යස්ථානයේ අලෙවි සැලට දැල් ගැසීම.</t>
  </si>
  <si>
    <t>G38463227005</t>
  </si>
  <si>
    <t>මිත් සෙවණ රජයේ විශේෂිත ළමා පුනුරුත්ථාපන මධ්‍යස්ථානය සඳහා හිරු රශ්මියෙන් වැඩකරන සෝලා පවර් උණු වතුර පද්ධතියක් මිලදී ගැනීම</t>
  </si>
  <si>
    <t>G38463262024</t>
  </si>
  <si>
    <t>බස්නාහිර පළාත් සමාජ සේවා දෙපාර්තමේන්තුවේ ලියාපදිංචි වැඩිහිටි හා ආබාධිත නිවාස වලට උපකරණ ලබාදීම.</t>
  </si>
  <si>
    <t>K38463262021</t>
  </si>
  <si>
    <t>අපේ සොඳුරු පවුල ව්‍යාපෘතිය සමාජ ගැටළු අවම කිරීම සඳහා ග්‍රාම නිළධාරී වසම් මට්ටමින් ග්‍රාම නිළධාරී වසම් 2496ක ක්‍රියාත්මක වන වැඩසටහන් (දැනුවත් කිරීම්)</t>
  </si>
  <si>
    <t>K38463262022</t>
  </si>
  <si>
    <t>ප්‍රාදේශීය වැඩිහිටි බල මණ්ඩල සාමාජිකයින් සඳහා පළාත් වැඩිහිටි ප්‍රතිභා ප්‍රභා නාට්‍ය තරඟය පැවැත්වීම.</t>
  </si>
  <si>
    <t>K38463262023</t>
  </si>
  <si>
    <t>ප්‍රාදේශීය වැඩිහිටි බල මණ්ඩල සාමාජිකයින් සඳහා පළාත් වැඩිහිටි සාමාන්‍ය දැනීම තරඟය පැවැත්වීම.</t>
  </si>
  <si>
    <t>G38462229003</t>
  </si>
  <si>
    <t>කැස්බෑව ප්‍රාදේශීය ලේකම් කොට්ඨාශයේ මාතෘ සායන සදහා අවශ්‍ය උපකරණ ලබාදීම.</t>
  </si>
  <si>
    <t>අමාත්‍යාංශ ලේකම්</t>
  </si>
  <si>
    <t>G38462230006</t>
  </si>
  <si>
    <t>හෝමාගම ප්‍රාදේශීය ලේකම් කොට්ඨාශය තුල ඩෙංගු රෝගය ව්‍යාප්තවීම වැලැක්වීම සදහා අවශ්‍ය උපකරණ ලබාදීම.</t>
  </si>
  <si>
    <t xml:space="preserve">ප්‍රාදේශීය ලේකම් </t>
  </si>
  <si>
    <t>G38462230007</t>
  </si>
  <si>
    <t>හෝමාගම ප්‍රාදේශීය ලේකම් කොට්ඨාශයේ  ඩෙංගු මර්ධනය සදහා අවශ්‍ය උපකරණ ලබාදීම.</t>
  </si>
  <si>
    <t>G38462233001</t>
  </si>
  <si>
    <t>පාදුක්ක ප්‍රාදේශීය ලේකම් කොට්ඨාශයේ  ඩෙංගු මර්ධනය සදහා අවශ්‍ය උපකරණ ලබාදීම.</t>
  </si>
  <si>
    <t>G38462262026</t>
  </si>
  <si>
    <t>සෞඛ්‍ය වෛද්‍ය නිලධාරී කොට්ඨාශ මට්ටමින් සේවයේ නියුතු පවුල් සෞඛ්‍ය සේවා නිලධාරීන් සහ මහජන සෞඛ්‍ය පරීක්ෂකවරුන් සඳහා උපකරණ ලබාදීම</t>
  </si>
  <si>
    <t>H38462121002</t>
  </si>
  <si>
    <t>කොළඹ ප්‍රාදේශීය ලේකම් කොට්ඨාශයේ අඩු ආදායම්ලාභී පවුල් වලට සනීපාරක්ෂක පහසුකම් වැඩිදියුණු කිරීම.</t>
  </si>
  <si>
    <t>H38462125002</t>
  </si>
  <si>
    <t>මහරගම ප්‍රා.ලේ.කොට්ඨාසයේ අඩු ආදායම්ලාභී පවුල් වලට සනීපාරක්ෂක පහසුකම් ලබාදීම</t>
  </si>
  <si>
    <t>H38462128002</t>
  </si>
  <si>
    <t>මොරටුව ප්‍රා.ලේ.කොට්ඨාසයේ අඩු ආදායම්ලාභී පවුල් වලට සනීපාරක්ෂක පහසුකම් ලබාදීම</t>
  </si>
  <si>
    <t>H38462131003</t>
  </si>
  <si>
    <t>හංවැල්ල ප්‍රා.ලේ. කොට්ඨාසයේ අඩු ආදායම්ලාභී පවුල් වලට සනීපාරක්ෂක පහසුකම් ලබාදීම</t>
  </si>
  <si>
    <t>H38462148002</t>
  </si>
  <si>
    <t>බේරුවල ප්‍රාදේශීය ලේකම් කොට්ඨාශයේ සනීපාරක්ෂක පහසුකම් වැඩි දියුණු කිරීමෙ ව්‍යාපෘති ක්‍රියාත්මක කිරීම.</t>
  </si>
  <si>
    <t>H38462148003</t>
  </si>
  <si>
    <t>බේරුවල ප්‍රාදේශීය ලේකම් කොට්ඨාශයේ අඩු ආදායම්ලාභී පවුල් වලට සනීපාරක්ෂක පහසුකම් වැඩිදියුණු කිරීම.</t>
  </si>
  <si>
    <t>K38462322001</t>
  </si>
  <si>
    <t>කොලොන්නාව ප්‍රාදේශීය ලේකම් කොට්ඨාශයේ අලුත විවාහවූ යුවලවල් සඳහා නව දිවි සුව පිරික්සුම් හා දැනුවත් කිරීමේ වැඩසටහන් පැවැත්වීම</t>
  </si>
  <si>
    <t>K38462350001</t>
  </si>
  <si>
    <t xml:space="preserve">අගලවත්ත සෞඛ්‍ය වෛද්‍ය නිලධාරී කාර්යාලය මගින් තරුණ තරුණියන්ගේ සෞඛ්‍ය ගැටළු පිළිබඳව දැනුවත් කිරීමේ වැඩසටහනක් පැවැත්වීම </t>
  </si>
  <si>
    <t>K38462362027</t>
  </si>
  <si>
    <t>සෞඛ්‍ය වෛද්‍ය නිලධාරී කොට්ඨාශ මට්ටමින් ගැබිණි මව්වරුන් සඳහා පෝෂණ වැඩසටහන් පැවැත්වීම</t>
  </si>
  <si>
    <t>XA</t>
  </si>
  <si>
    <t>A38462462029</t>
  </si>
  <si>
    <t>පළාත් ආයුර්වේද දෙපාර්තමේන්තුවෙන් පාලනය වන ආයුර්වේද මධ්‍යස්ථාන සංවර්ධනය</t>
  </si>
  <si>
    <t>F38463107005</t>
  </si>
  <si>
    <t xml:space="preserve"> ගම්පහ ප්‍රාදේශීය ලේකම් කොට්ඨාශයේ පිරිමි ළමා නිවාසය සඳහා උපකරණ ලබාදීම</t>
  </si>
  <si>
    <t>F38463141009</t>
  </si>
  <si>
    <t>පානදුර ප්‍රාදේශීය ලේකම් කොට්ඨාශයේ දරුවන් නිවාසගතවිම වැලැක්විම සදහා අවශ්‍ය  පාසල් උපකරණ ලබාදීම.</t>
  </si>
  <si>
    <t>F38463148008</t>
  </si>
  <si>
    <t>බේරුවල ප්‍රාදේශීය ලේකම් කොට්ඨාශයේ දරුවන් නිවාස ගතවිම වැලැක්විම සදහා අවශ්‍ය  පාසල් උපකරණ ලබාදීම.</t>
  </si>
  <si>
    <t>G38463132002</t>
  </si>
  <si>
    <t>තිඹිරිගස්යාය ප්‍රාදේශීය ලේකම් කොට්ඨාශයේ පරිවාස දෙපාර්තමේන්තුව යටතේ ඇති ආයතන වල පුනරුත්ථාපනය කරන ලද රැඳවියන් සඳහා ස්වයංරැකියා උපකරණ ලබාදීම</t>
  </si>
  <si>
    <t>K38463163017</t>
  </si>
  <si>
    <t>දරුවන් නිවාස ගතවීම වැලැක්වීම සදහා දෙමව්පියන් දැනුවත් කිරීමේ වැඩසටහනක් පැවැත්වීම.</t>
  </si>
  <si>
    <t>G38422301006</t>
  </si>
  <si>
    <t>දිවුලපිටිය ප්‍රාදේශීය ලේකම් කොට්ඨාශයේ අඩු ආදායම්ලාභී ස්වයංරැකියා පුහුණුව ලැබූ කාන්තාවන් සඳහා ස්වයංරැකියා උපකරණ ලබා දීම.</t>
  </si>
  <si>
    <t>G38422302001</t>
  </si>
  <si>
    <t xml:space="preserve">කටාන ප්‍රාදේශීය ලේකම් කොට්ඨාශයේ අඩු ආදායම්ලාභී ස්වයංරැකියා පුහුණුව ලැබූ කාන්තාවන් සඳහා ස්වයංරැකියා උපකරණ ලබාදීම
</t>
  </si>
  <si>
    <t>G38422303002</t>
  </si>
  <si>
    <t>මීගමුව ප්‍රාදේශීය ලේකම් කොට්ඨාශයේ අඩු ආදායම්ලාභී ස්වයංරැකියා පුහුණුව ලැබූ කාන්තාවන් සඳහා ස්වයංරැකියා උපකරණ ලබාදීම</t>
  </si>
  <si>
    <t>G38422304005</t>
  </si>
  <si>
    <t>මිනුවන්ගොඩ ප්‍රා.ලේ.කොට්ඨාසයේ අඩු ආදායම්ලාභී ස්වයංරැකියා පුහුණුව ලැබූ කාන්තාවන් සදහා උපකරණ ලබාදීම.</t>
  </si>
  <si>
    <t>G38422307003</t>
  </si>
  <si>
    <t>ගම්පහ  ප්‍රාදේශීය ලේකම් කොට්ඨාශයේ ස්වයංරැකියාලාභීන්   සඳහා ස්වයංරැකියා උපකරණ ලබාදීම.</t>
  </si>
  <si>
    <t>G38422309004</t>
  </si>
  <si>
    <t>වත්තල  ප්‍රා.ලේ.කොට්ඨාසයේ ස්වයංරැකියා පුහුණුව ලැබූ අඩු ආදායම්ලාභී කාන්තාවන් සදහා මහන මැෂින් ලබාදීම</t>
  </si>
  <si>
    <t>G38422309005</t>
  </si>
  <si>
    <t>වත්තල ප්‍රාදේශීය ලේකම් කොට්ඨාශයේ අඩු ආදායම්ලාභී ස්වයංරැකියාවල නියුතුවූ කාන්තාවන් සඳහා මහන මැෂින් ලබාදීම</t>
  </si>
  <si>
    <t>G38422309006</t>
  </si>
  <si>
    <t>වත්තල ප්‍රාදේශීය ලේකම් කොට්ඨාශයේ අඩු ආදායම්ලාභී ස්වයංරැකියා වල නියුතු කාන්තාවන් සඳහා ස්වයංරැකියා උපකරණ ලබාදීම</t>
  </si>
  <si>
    <t>G38422310003</t>
  </si>
  <si>
    <t xml:space="preserve">මහර ප්‍රාදේශීය ලේකම් කොට්ඨාශයේ අඩු ආදායම්ලාභී කාන්තාවන් සදහා මහන මැෂින් ලබාදීම </t>
  </si>
  <si>
    <t>G38422310004</t>
  </si>
  <si>
    <t>මහර ප්‍රාදේශීය ලේකම් කොට්ඨාශයේ අඩු ආදායම්ලාභී ස්වයංරැකියා පුහුණුව ලැබූ කාන්තාවන් සඳහා ස්වයංරැකියා උපකරණ ලබාදීම</t>
  </si>
  <si>
    <t>G38422312006</t>
  </si>
  <si>
    <t>බියගම  ප්‍රාදේශීය ලේකම් කොට්ඨාශයේ අඩු ආදායම්ලාභී ස්වයංරැකියා පුහුණුව ලැබූ කාන්තාවන් සඳහා ස්වයංරැකියා උපකරණ ලබාදීම</t>
  </si>
  <si>
    <t>G38422313002</t>
  </si>
  <si>
    <t>කැළණිය  ප්‍රාදේශීය ලේකම් කොට්ඨාශයේ අඩු ආදායම්ලාභී ස්වයංරැකියා පුහුණුව ලැබූ කාන්තාවන් සඳහා රැකියා උපකරණ ලබාදීම</t>
  </si>
  <si>
    <t>G38422321004</t>
  </si>
  <si>
    <t>කොළඹ ප්‍රාදේශීය ලේකම් කොට්ඨාශයේ අඩු ආදායම්ලාභී කාන්තාවන් සඳහා ආහාර නිෂ්පාදනයට අවශ්‍ය උපකරණ ලබාදීම.</t>
  </si>
  <si>
    <t>G38422321005</t>
  </si>
  <si>
    <t xml:space="preserve"> කොළඹ ප්‍රාදේශීය ලේකම් කොට්ඨාශයේ අඩු ආදායම්ලාභී ස්වයංරැකියා පුහුණුව ලැබූ කාන්තාවන් සඳහා ස්වයංරැකියා උපකරණ ලබාදීම.</t>
  </si>
  <si>
    <t>G38422323003</t>
  </si>
  <si>
    <t xml:space="preserve">ශ්‍රි ජයවර්ධනපුර ප්‍රාදේශීය ලේකම් කොට්ඨාශයේ අඩු ආදායම්ලාභී කාන්තාවන් සදහා ස්වයංරැකියා උපකරණ ලබාදීම </t>
  </si>
  <si>
    <t>G38422325005</t>
  </si>
  <si>
    <t xml:space="preserve"> මහරගම ප්‍රා.ලේ.කොට්ඨාසයේ ස්වයංරැකියා පුහුණුව ලැබූ අඩු ආදායම්ලාභී කාන්තාවන් සදහා මහන මැෂින් ලබාදීම</t>
  </si>
  <si>
    <t>G38422325006</t>
  </si>
  <si>
    <t>මහරගම  ප්‍රා.ලේ.කොට්ඨාසයේ අඩු ආදායම්ලාභී කාන්තාවන්ට ස්වයංරැකියා සඳහා ජුකී මැෂින් හා ආහාර පිසීමේ උපකරණ ලබාදීම</t>
  </si>
  <si>
    <t>G38422325007</t>
  </si>
  <si>
    <t xml:space="preserve"> මහරගම ප්‍රාදේශීය ලේකම් කොට්ඨාශයේ අඩු ආදායම්ලාභී කාන්තාවන් සදහා ස්වයංරැකියා උපකරණ ලබාදීම </t>
  </si>
  <si>
    <t>G38422327006</t>
  </si>
  <si>
    <t xml:space="preserve">දෙහිවල ප්‍රාදේශීය ලේකම් කොට්ඨාශයේ අඩු ආදායම්ලාභී කාන්තාවන් සදහා ස්වයංරැකියා උපකරණ ලබාදීම </t>
  </si>
  <si>
    <t>G38422330009</t>
  </si>
  <si>
    <t>හෝමාගම ප්‍රා.ලේ.කොට්ඨාසයේ අඩු ආදායම්ලාභී ස්වයංරැකියාවක නියුතු කාන්තාවකට ජුකී මැෂිමක් ලබාදීම</t>
  </si>
  <si>
    <t>G38422330010</t>
  </si>
  <si>
    <t>හෝමාගම ප්‍රාදේශීය ලේකම් කොට්ඨාශයේ අඩු ආදායම්ලාභීන් සඳහා මහන මැෂින් ලබාදීම.</t>
  </si>
  <si>
    <t>G38422344002</t>
  </si>
  <si>
    <t>හොරණ ප්‍රාදේශීය ලේකම් කොට්ඨාශයේ අඩු ආදායම්ලාභී ස්වයංරැකියා පුහුණුව ලැබූ කාන්තාවන් සඳහා ස්වයංරැකියා උපකරණ ලබාදීම.</t>
  </si>
  <si>
    <t>G38422346001</t>
  </si>
  <si>
    <t>බුලත්සිංහල ප්‍රාදේශීය ලේකම් කොට්ඨාශයේ අඩු ආදායම්ලාභී ස්වයංරැකියා පුහුණුව ලැබූ කාන්තාවන් සඳහා මහන මැෂින් ලබාදීම.</t>
  </si>
  <si>
    <t>G38422346002</t>
  </si>
  <si>
    <t>බුලත්සිංහල ප්‍රාදේශීය ලේකම් කොට්ඨාශයේ අඩු ආදායම්ලාභී ස්වයංරැකියා පුහුණුව ලැබූ කාන්තාවන් සඳහා ස්වයංරැකියා උපකරණ ලබාදීම.</t>
  </si>
  <si>
    <t>G38422348006</t>
  </si>
  <si>
    <t>බේරුවල ප්‍රාදේශීය ලේකම් කොට්ඨාශයේ අඩු ආදායම්ලාභී  කාන්තාවන් සඳහා ස්වයංරැකියා උපකරණ ලබාදීම.</t>
  </si>
  <si>
    <t>G38422350003</t>
  </si>
  <si>
    <t>අගලවත්ත  ප්‍රා.ලේ.කොට්ඨාසයේ අඩු ආදායම්ලාභී ස්වයංරැකියා පුහුණුව ලැබූ කාන්තාවන් සඳහා ස්වයංරැකියා උපකරණ ලබාදීම.</t>
  </si>
  <si>
    <t>G38422350004</t>
  </si>
  <si>
    <t>අගලවත්ත ප්‍රා.ලේ.කොට්ඨාසයේ අඩු ආදායම්ලාභී ස්වයංරැකියා පුහුණුව ලැබූ කාන්තාවන් සඳහා විසිතුරු අත්කම් භාණ්ඩ නිපදවීමේ උපකරණ ලබාදීම.</t>
  </si>
  <si>
    <t>G38422351001</t>
  </si>
  <si>
    <t>වලල්ලාවිට ප්‍රා.ලේ.කොට්ඨාසයේ අඩු ආදායම්ලාභී ස්වයංරැකියා පුහුණුව ලැබූ කාන්තාවන් සඳහා ස්වයංරැකියා උපකරණ ලබාදීම.</t>
  </si>
  <si>
    <t>G38422353002</t>
  </si>
  <si>
    <t>මිල්ලනිය ප්‍රාදේශීය ලේකම් කොට්ඨාශයේ අඩු ආදායම්ලාභී ස්වයංරැකියා පුහුණුව ලැබූ කාන්තාවන් සඳහා ස්වයංරැකියා උපකරණ ලබාදීම.</t>
  </si>
  <si>
    <t>G38422363015</t>
  </si>
  <si>
    <t>ජා ඇල /ගම්පහ/වත්තල ප්‍රා.ලේ.කොට්ඨාසයේ අඩු ආදායම්ලාභී ස්වයංරැකියා පුහුණුව ලැබූ කාන්තාවන් සඳහා ස්වයංරැකියා උපකරණ ලබාදීම.</t>
  </si>
  <si>
    <t>G38422365004</t>
  </si>
  <si>
    <t>කළුතර දිස්ත්‍රික්කයේ අඩු ආදායම්ලාභී ස්වයංරැකියා පුහුණුව ලැබූ කාන්තාවන් සඳහා ස්වයංරැකියා උපකරණ ලබාදීම</t>
  </si>
  <si>
    <t>K38422301007</t>
  </si>
  <si>
    <t>දිවුලපිටිය ප්‍රාදේශීය ලේකම් කොට්ඨාශයේ   කාන්තාවන්ගේ ආදායම් තත්වය ඉහළ නැංවීම සදහා ස්වයං රැකියා පුහුණු වැඩසටහන් 02 ක්  පැවැත්වීම.</t>
  </si>
  <si>
    <t>K38422303003</t>
  </si>
  <si>
    <t>මීගමුව ප්‍රාදේශීය ලේකම් කොට්ඨාශයේ කාන්තාවන්ගේ ආදායම් තත්වය ඉහළ නැංවීම සඳහා ස්වයං රැකියා පුහුණු වැඩසටහන් පැවැත්වීම</t>
  </si>
  <si>
    <t>K38422304006</t>
  </si>
  <si>
    <t>මිනුවන්ගොඩ ප්‍රාදේශීය ලේකම් කොට්ඨාශයේ කාන්තාවන්ගේ ආදායම් තත්වය ඉහළ නැංවීම සඳහා රැකියා පුහුණු වැඩසටහන් පැවැත්වීම</t>
  </si>
  <si>
    <t>K38422305002</t>
  </si>
  <si>
    <t>මීරිගම ප්‍රාදේශීය ලේකම් කොට්ඨාශයේ කාන්තාවන්ගේ ආදායම් තත්වය ඉහළ නැංවීම සඳහා ස්වයංරැකියා පුහුණු වැඩසටහන් පැවැත්වීම</t>
  </si>
  <si>
    <t>K38422306007</t>
  </si>
  <si>
    <t>K38422307004</t>
  </si>
  <si>
    <t>ගම්පහ ප්‍රාදේශීය ලේකම් කොට්ඨාශයේ අඩු ආදායම්ලාභී කාන්තාවන්ගේ ආදායම් තත්වය ඉහළ නැංවීම සදහා  පුහුණු වැඩසටහන්  03 ක් පැවැත්වීම.</t>
  </si>
  <si>
    <t>K38422309007</t>
  </si>
  <si>
    <t>වත්තල  ප්‍රා.ලේ.කොට්ඨාසයේ විසිතුරු බෑග්  නිර්මාණය කිරීමේ පුහුණු පාඨමාලා 02 පැවැත්වීම.</t>
  </si>
  <si>
    <t>K38422309008</t>
  </si>
  <si>
    <t>වත්තල  ප්‍රා.ලේ.කොට්ඨාසයේ තිර රෙදි නිර්මාණය කිරීමේ පුහුණු පාඨමාලාවක් පැවැත්වීමට.</t>
  </si>
  <si>
    <t>K38422309009</t>
  </si>
  <si>
    <t>වත්තල ප්‍රාදේශීය ලේකම් කොට්ඨාශයේ අඩු ආදායම්ලාභී කාන්තාවන් සදහා ස්වයං රැකියා පුහුණු වැඩමුළුවක් පැවැත්වීම.</t>
  </si>
  <si>
    <t>K38422310005</t>
  </si>
  <si>
    <t>මහර ප්‍රාදේශීය ලේකම් කොට්ඨාශයේ කාන්තාවන්ගේ ආදායම් තත්වය ඉහළ නැංවීම සඳහා ස්වයංරැකියා පුහුණු වැඩසටහන් පැවැත්වීම</t>
  </si>
  <si>
    <t>K38422312007</t>
  </si>
  <si>
    <t>බියගම ප්‍රාදේශීය ලේකම් කොට්ඨාශයේ කාන්තාවන්ගේ ආදායම් තත්වය ඉහළ නැංවීම සඳහා ස්වයං රැකියා පුහුණු වැඩසටහන් පැවැත්වීම</t>
  </si>
  <si>
    <t>K38422313003</t>
  </si>
  <si>
    <t>කැළණිය ප්‍රාදේශීය ලේකම් කොට්ඨාශයේ කාන්තාවන්ගේ ආදායම් තත්වය ඉහළ නැංවීම සඳහා ස්වයං රැකියා පුහුණු වැඩසටහන් පැවැත්වීම</t>
  </si>
  <si>
    <t>K38422321006</t>
  </si>
  <si>
    <t>කොළඹ ප්‍රාදේශීය ලේකම් කොට්ඨාශයේ කාන්තාවන්ගේ ආදායම් තත්වය ඉහළ නැංවීම සදහා රූපලාවන්‍ය පුහුණු වැඩසටහන්  පැවැත්වීම.</t>
  </si>
  <si>
    <t>K38422321007</t>
  </si>
  <si>
    <t>කොළඹ ප්‍රාදේශීය ලේකම් කොට්ඨාශයේ කාන්තාවන්ගේ ආදායම් තත්ත්වය ඉහල නැංවීම සඳහා රූපලාවන්‍ය හා මැහුම් පුහුණු වැඩ සටහන් පැවැත්වීම.</t>
  </si>
  <si>
    <t>K38422322002</t>
  </si>
  <si>
    <t>කොළොන්නාව ප්‍රාදේශීය ලේකම් කොට්ඨාශයේ කාන්තාවන්ගේ ආදායම් තත්වය ඉහළ නැංවීම සදහා රූපලාවන්‍ය පුහුණු වැඩසටහන්  පැවැත්වීම.</t>
  </si>
  <si>
    <t>K38422322003</t>
  </si>
  <si>
    <t>කොළොන්නාව ප්‍රා.ලේ.කොට්ඨාසයේ අඩු ආදායම්ලාභී කාන්තාවන්ගේ ආදායම් තත්වය ඉහළ නැංවීම සදහා  පුහුණු වැඩසටහන්  පැවැත්වීමට.</t>
  </si>
  <si>
    <t>K38422323004</t>
  </si>
  <si>
    <t>කෝට්ටේ ප්‍රා.ලේ.කොට්ඨාසයේ අඩු ආදායම්ලාභී කාන්තාවන්ගේ ආදායම් තත්වය ඉහළ නැංවීම සදහා  පුහුණු වැඩසටහන්  පැවැත්වීමට.</t>
  </si>
  <si>
    <t>K38422324003</t>
  </si>
  <si>
    <t>කඩුවෙල  ප්‍රා.ලේ.කොට්ඨාසයේ අඩු ආදායම්ලාභී කාන්තාවන්ගේ ආදායම් තත්වය ඉහළ නැංවීම සදහා රූපලාවන්‍ය  පුහුණු වැඩසටහන්  පැවැත්වීමට.</t>
  </si>
  <si>
    <t>K38422324004</t>
  </si>
  <si>
    <t>කඩුවෙල ප්‍රාදේශීය ලේකම් කොට්ඨාශයේ කාන්තාවන්ගේ ආදායම් තත්වය ඉහළ නැංවීම සදහා මැහුම් පුහුණු වැඩසටහන්  පැවැත්වීම.</t>
  </si>
  <si>
    <t>K38422325008</t>
  </si>
  <si>
    <t>මහරගම ප්‍රා.ලේ.කොට්ඨාසයේ අඩු ආදායම්ලාභී කාන්තාවන්ගේ ආදායම් තත්වය ඉහළ නැංවීම සදහා  පුහුණු වැඩසටහන්  පැවැත්වීමට.</t>
  </si>
  <si>
    <t>K38422326002</t>
  </si>
  <si>
    <t>රත්මලාන ප්‍රාදේශීය ලේකම් කොට්ඨාශයේ අඩුආදායම්ලාභී කාන්තාවන් සඳහා රූපලාවන්‍ය පුහුණු වැඩසටහන් පැවැත්වීම</t>
  </si>
  <si>
    <t>K38422332001</t>
  </si>
  <si>
    <t>තිඹිරිගස්යාය ප්‍රාදේශීය ලේකම් කොට්ඨාශයේ කාන්තාවන්ගේ ආදායම් තත්වය ඉහළ නැංවීම සදහා ස්වයං රැකියා පුහුණු වැඩසටහන්  පැවැත්වීම.</t>
  </si>
  <si>
    <t>K38422342007</t>
  </si>
  <si>
    <t>කළුතර දිස්ත්‍රික්කයේ කාන්තාවන්ගේ ආදායම් තත්වය ඉහළ නැංවීම සහා ස්වයං රැකියා පුහුණු වැඩසටහන් 04 ක් පැවැත්වීම</t>
  </si>
  <si>
    <t>K38422345001</t>
  </si>
  <si>
    <t>මදුරාවල ප්‍රාදේශීය ලේකම් කොට්ඨාශයේ   කාන්තාවන්ගේ ආදායම් තත්වය ඉහළ නැංවීම සදහා ස්වයං රැකියා පුහුණු වැඩසටහන් 02 ක්  පැවැත්වීම.</t>
  </si>
  <si>
    <t>K38422345002</t>
  </si>
  <si>
    <t>මදුරාවල ප්‍රාදේශීය ලේකම් කොට්ඨාශයේ අඩු ආදායම්ලාභී කාන්තාවන් සදහා ස්වයං රැකියා පුහුණු වැඩමුළුවක් පැවැත්වීම.</t>
  </si>
  <si>
    <t>K38422346003</t>
  </si>
  <si>
    <t>බුලත්සිංහල ප්‍රාදේශීය ලේකම් කොට්ඨාශයේ   කාන්තාවන්ගේ ආදායම් තත්වය ඉහළ නැංවීම සදහා ස්වයං රැකියා පුහුණු වැඩසටහන් 02 ක්  පැවැත්වීම.</t>
  </si>
  <si>
    <t>K38422346004</t>
  </si>
  <si>
    <t>බුලත්සිංහල ප්‍රාදේශීය ලේකම් කොට්ඨාශයේ අඩු ආදායම්ලාභී කාන්තාවන් සදහා ස්වයං රැකියා පුහුණු වැඩමුළුවක් පැවැත්වීම.</t>
  </si>
  <si>
    <t>K38422347005</t>
  </si>
  <si>
    <t>දොඩංගොඩ ප්‍රාදේශීය ලේකම් කොට්ඨාශයේ   කාන්තාවන්ගේ ආදායම් තත්වය ඉහළ නැංවීම සදහා ස්වයං රැකියා පුහුණු වැඩසටහන් 02 ක්  පැවැත්වීම.</t>
  </si>
  <si>
    <t>K38422348007</t>
  </si>
  <si>
    <t>බේරුවල ප්‍රාදේශීය ලේකම් කොට්ඨාශයේ කාන්තාවන්ගේ ආදායම් තත්වය ඉහළ නැංවීම සදහා ස්වයං රැකියා පුහුණු වැඩසටහන් පැවැත්වීම.</t>
  </si>
  <si>
    <t>K38422350005</t>
  </si>
  <si>
    <t>අගලවත්ත ප්‍රාදේශීය ලේකම් කොට්ඨාශයේ අඩු ආදායම්ලාභී කාන්තාවන් සදහා ස්වයං රැකියා පුහුණු වැඩමුළුවක් පැවැත්වීම.</t>
  </si>
  <si>
    <t>K38422351002</t>
  </si>
  <si>
    <t xml:space="preserve"> වලල්ලාවිට ප්‍රාදේශීය ලේකම් කොට්ඨාශයේ   කාන්තාවන්ගේ ආදායම් තත්වය ඉහළ නැංවීම සදහා ස්වයං රැකියා පුහුණු වැඩසටහන් 02 ක්  පැවැත්වීම.</t>
  </si>
  <si>
    <t>K38422352002</t>
  </si>
  <si>
    <t xml:space="preserve"> පාලින්දනුවර ප්‍රාදේශීය ලේකම් කොට්ඨාශයේ   කාන්තාවන්ගේ ආදායම් තත්වය ඉහළ නැංවීම සදහා ස්වයං රැකියා පුහුණු වැඩසටහන් 02 ක්  පැවැත්වීම.</t>
  </si>
  <si>
    <t>K38422353003</t>
  </si>
  <si>
    <t>මිල්ලනිය ප්‍රාදේශීය ලේකම් කොට්ඨාශයේ   කාන්තාවන්ගේ ආදායම් තත්වය ඉහළ නැංවීම සදහා ස්වයං රැකියා පුහුණු වැඩසටහන් 02 ක්  පැවැත්වීම.</t>
  </si>
  <si>
    <t>K38422363016</t>
  </si>
  <si>
    <t>ජා ඇල /ගම්පහ/වත්තල ප්‍රාදේශීය ලේකම් කොට්ඨාශයේ   කාන්තාවන්ගේ ආදායම් තත්වය ඉහළ නැංවීම සදහා ස්වයං රැකියා පුහුණු වැඩසටහන්  පැවැත්වීම.</t>
  </si>
  <si>
    <t>K38422364007</t>
  </si>
  <si>
    <t>කොළඹ දිස්ත්‍රික්කයේ තෝරාගත් ප්‍රාදේශීය ලේකම් කොට්ඨාශවල කන්තාවන් සඳහා ස්වයං රැකියා පුහුණු පාඨමාලා පැවැත්වීම</t>
  </si>
  <si>
    <t>K38422365005</t>
  </si>
  <si>
    <t>කළුතර දිස්ත්‍රික්කයේ කාන්තාවන්ගේ ආදායම් තත්වය ඉහළ නැංවීම සඳහා ස්වයං රැකියා පුහුණු වැඩසටහන් පැවැත්වීම</t>
  </si>
  <si>
    <t>A38463249002</t>
  </si>
  <si>
    <t xml:space="preserve">මතුගම ප්‍රාදේශීය ලේකම් කොට්ඨාශයේ ලියාපදිංචි සුමංගල වැඩිහිටි සංවිධානයේ  සංවර්ධන කටයුතු සිදු කිරීම. </t>
  </si>
  <si>
    <t>F38463201003</t>
  </si>
  <si>
    <t>දිවුලපිටිය ප්‍රාදේශීය ලේකම් කොට්ඨාශයේ ලියාපදිංචි වේරගොඩ මුල්ල සැනසුම වැඩිහිටි සංවිධානය සදහා උපකරණ ලබාදීම</t>
  </si>
  <si>
    <t>F38463201004</t>
  </si>
  <si>
    <t>දිවුලපිටිය ප්‍රාදේශීය ලේකම් කොට්ඨාශයේ  ලියා පදිංචි වැඩිහිටි සංවිධාන සඳහා ප්ලාස්ටික් පුටු ලබා දීම.</t>
  </si>
  <si>
    <t>F38463201005</t>
  </si>
  <si>
    <t>දිවුලපිටිය ප්‍රාදේශීය ලේකම් කොට්ඨාශයේ  ලියා පදිංචි වැඩිහිටි සංවිධාන සඳහා උපකරණ ලබා දීම.</t>
  </si>
  <si>
    <t>F38463204004</t>
  </si>
  <si>
    <t>මිනුවන්ගොඩ ප්‍රාදේශීය ලේකම් කොට්ඨාශයේ  වැඩහිටි සමිති සදහා උපකරණ ලබාදීම.</t>
  </si>
  <si>
    <t>F38463205001</t>
  </si>
  <si>
    <t>මීරිගම  ප්‍රාදේශීය ලේකම් කොට්ඨාශයේ  ලියා පදිංචි වැඩිහිටි සංවිධාන සඳහා උපකරණ ලබා දීම.</t>
  </si>
  <si>
    <t>F38463206005</t>
  </si>
  <si>
    <t>අත්තනගල්ල ප්‍රාදේශීය ලේකම් කොට්ඨාශයේ ලියාපදිංචි වැඩිහිටි සංවිධාන සඳහා උපකරණ ලබා දීම.</t>
  </si>
  <si>
    <t>F38463207002</t>
  </si>
  <si>
    <t>ගම්පහ ප්‍රාදේශීය ලේකම් කොට්ඨාශයේ  වැඩිහිටි සමිති  සඳහා උපකරණ ලබා දීම.</t>
  </si>
  <si>
    <t>F38463208002</t>
  </si>
  <si>
    <t>ජාඇල ප්‍රාදේශීය ලේකම් කොට්ඨාශයේ  ලියාපදිංචි වැඩිහිටි සමිති සඳහා රෙදි හට් 05 ක්  ලබාදීම.</t>
  </si>
  <si>
    <t>F38463208003</t>
  </si>
  <si>
    <t>ජාඇල ප්‍රාදේශීය ලේකම් කොට්ඨාශයේ ලියා පදිංචි ජේෂ්ඨ පුරවැසි සංවිධාන සඳහා උපකරණ ලබාදීම.</t>
  </si>
  <si>
    <t>F38463209002</t>
  </si>
  <si>
    <t>වත්තල ප්‍රාදේශීය ලේකම් කොට්ඨාශයේ ලියාපදිංචි මරණාධාර හා සුභසාධක සමිති සඳහා ප්ලාස්ටික් පුටු ලබාදීම.</t>
  </si>
  <si>
    <t>F38463209003</t>
  </si>
  <si>
    <t>වත්තල  ප්‍රා.ලේ.කොට්ඨාසයේ  ලියාපදිංචි වැඩිහිටි සමිති සදහා උපකරණ ලබාදීම.</t>
  </si>
  <si>
    <t>F38463211004</t>
  </si>
  <si>
    <t>දොම්පෙ ප්‍රාදේශීය ලේකම් කොට්ඨාශයේ ලියා පදිංචි වැඩිහිටි සංවිධාන  සඳහා උපකරණ  ලබා දීම.</t>
  </si>
  <si>
    <t>F38463212005</t>
  </si>
  <si>
    <t>බියගම ප්‍රාදේශීය ලේකම් කොට්ඨාශයේ  ලියා පදිංචි වැඩිහිටි සංවිධාන සඳහා උපකරණ ලබා දීම.</t>
  </si>
  <si>
    <t>F38463223002</t>
  </si>
  <si>
    <t>කෝට්ටේ ප්‍රා.ලේ.කොට්ඨාසයේ  ලියාපදිංචි වැඩිහිටි සමිති සදහා උපකරණ ලබාදීම.</t>
  </si>
  <si>
    <t>F38463225003</t>
  </si>
  <si>
    <t>මහරගම ප්‍රා.ලේ.කොට්ඨාසයේ  ලියාපදිංචි වැඩිහිටි සමිති සදහා ප්ලාස්ටික් පුටු ලබාදීම.</t>
  </si>
  <si>
    <t>F38463225004</t>
  </si>
  <si>
    <t>මහරගම ප්‍රාදේශීය ලේකම් කොට්ඨාශයේ සමාජ සේවා දෙපාර්තම්න්තුවේ ලියා පදිංචි වැඩිහිටි සංවිධාන සඳහා උපකරණ ලබා දීම.</t>
  </si>
  <si>
    <t>F38463226001</t>
  </si>
  <si>
    <t>රත්මලාන  ප්‍රාදේශීය ලේකම් කොට්ඨාශයේ ලියාපදිංචි වැඩිහිටි සමිති  සඳහා උපකරණ ලබා දීම.</t>
  </si>
  <si>
    <t>F38463230008</t>
  </si>
  <si>
    <t>හෝමාගම ප්‍රාදේශීය ලේකම් කොට්ඨාශයේ  ලියා පදිංචි වැඩිහිටි සංවිධාන සඳහා උපකරණ ලබා දීම.</t>
  </si>
  <si>
    <t>F38463241008</t>
  </si>
  <si>
    <t>පානදුර ප්‍රාදේශීය ලේකම් කොට්ඨාශයේ  ලියාපදිංචි වැඩිහිටි සමිති  සඳහා උපකරණ ලබා දීම.</t>
  </si>
  <si>
    <t>F38463242006</t>
  </si>
  <si>
    <t>කළුතර ප්‍රාදේශීය ලේකම් කොට්ඨාශයේ ලියාපදිංචි මරණාධාර සමිති සඳහා ප්ලාස්ටික් පුටු ලබාදීම.</t>
  </si>
  <si>
    <t>F38463247004</t>
  </si>
  <si>
    <t>දොඩංගොඩ ප්‍රාදේශීය ලේකම් කොට්ඨාශයේ ලියා පදිංචි වැඩිහිටි සංවිධාන සඳහා උපකරණ ලබා දීම.</t>
  </si>
  <si>
    <t>F38463248004</t>
  </si>
  <si>
    <t>බේරුවල ප්‍රාදේශීය ලේකම් කොට්ඨාශයේ ආබාධිත පුද්ගලයින් සදහා උපකරණ ලබාදීම.</t>
  </si>
  <si>
    <t>F38463250002</t>
  </si>
  <si>
    <t>අගලවත්ත ප්‍රාදේශීය ලේකම් කොට්ඨාශයේ  ලියා පදිංචි වැඩිහිටි සංවිධාන සඳහා උපකරණ ලබා දීම.</t>
  </si>
  <si>
    <t>F38463252001</t>
  </si>
  <si>
    <t>පාලින්දනුවර  ප්‍රාදේශීය ලේකම් කොට්ඨාශයේ  ලියා පදිංචි වැඩිහිටි සංවිධාන සඳහා උපකරණ ලබා දීම.</t>
  </si>
  <si>
    <t>F38463253001</t>
  </si>
  <si>
    <t>මිල්ලනිය ප්‍රාදේශීය ලේකම් කොට්ඨාශයේ  ලියා පදිංචි වැඩිහිටි සංවිධාන සඳහා උපකරණ ලබා දීම.</t>
  </si>
  <si>
    <t>G38463206006</t>
  </si>
  <si>
    <t>අත්තනගල්ල ප්‍රාදේශීය ලේකම් කොට්ඨාශයේ ජ්‍යෙෂ්ඨ පුරවැසි සංවිධානයට උපකරණ ලබාදීම.</t>
  </si>
  <si>
    <t>G38463248005</t>
  </si>
  <si>
    <t>බේරුවල ප්‍රාදේශීය ලේකම් කොට්ඨාශයේ වැඩිහිටි සමිතිය සදහා උපකරණ ලබාදීම.</t>
  </si>
  <si>
    <t>K38463221003</t>
  </si>
  <si>
    <t>කොළඹ ප්‍රාදේශීය ලේකම් කොට්ඨාශයේ ලෝක ළමා දිනය හා වැඩිහිටි දිනය සමරා වැඩසටහන් පැවැත්වීම.</t>
  </si>
  <si>
    <t>K38463262028</t>
  </si>
  <si>
    <t>ප්‍රාදේශීය ලේකම් කොට්ඨාශ මට්ටමින් ආබාධිත දරුවන්ගේ දෙමාපියන් දැනුවත් කිරීමේ වැඩසටහන් පැවැත්වීම</t>
  </si>
  <si>
    <t>K38463263014</t>
  </si>
  <si>
    <t>ගම්පහ දිස්ත්‍රික්කයේ වැඩිහිටි සංවිධාන වල ජ්‍යේෂ්ඨ පුරවැසියන් සඳහා ප්‍රවර්ධන වැඩසටහන් ක්‍රියාත්මක කිරීම</t>
  </si>
  <si>
    <t>F38463206008</t>
  </si>
  <si>
    <t>අත්තනගල්ල කොට්ඨාශයේ ක්‍රියාකාරී සුභසාධන සමිති සඳහා ප්ලාස්ටික් පුටු ලබා දීම.</t>
  </si>
  <si>
    <t>F38463207006</t>
  </si>
  <si>
    <t>ගම්පහ ප්‍රාදේශීය ලේකම් කොට්ඨාශයේ  ලියා පදිංචි වැඩිහිටි සංවිධාන සඳහා පුටු සහ කබඩ් ලබා දීම.</t>
  </si>
  <si>
    <t>F38463213004</t>
  </si>
  <si>
    <t>කැළණිය ප්‍රාදේශීය ලේකම් කොට්ඨාශයේ ලියාපදිංචි ජ්‍යෙෂ්ඨ පුරවැසි සංවිධාන සඳහා වානේ කබඩ් ලබාදීම</t>
  </si>
  <si>
    <t>F38463243002</t>
  </si>
  <si>
    <t>බණ්ඩාරගම ප්‍රාදේශීය ලේකම් කොට්ඨාශයේ ලියාපදිංචි වැඩිහිටි සංවිධාන සඳහා උපකරණ ලබා දීම.</t>
  </si>
  <si>
    <t>F38463244003</t>
  </si>
  <si>
    <t>හොරණ ප්‍රාදේශීය ලේකම් කොට්ඨාශයේ  ලියා පදිංචි වැඩිහිටි සංවිධාන සඳහා උපකරණ ලබා දීම.</t>
  </si>
  <si>
    <t>F38463245003</t>
  </si>
  <si>
    <t>මදුරාවල ප්‍රාදේශීය ලේකම් කොට්ඨාශයේ  ලියා පදිංචි වැඩිහිටි සංවිධාන සඳහා උපකරණ ලබා දීම.</t>
  </si>
  <si>
    <t>F38463246005</t>
  </si>
  <si>
    <t>බුලත්සිංහල ප්‍රාදේශීය ලේකම් කොට්ඨාශයේ  ලියා පදිංචි වැඩිහිටි සංවිධානයක් සඳහා උපකරණ ලබා දීම.</t>
  </si>
  <si>
    <t>F38463250006</t>
  </si>
  <si>
    <t>අගලවත්ත ප්‍රාදේශීය ලේකම් කොට්ඨාශයේ  ලියා පදිංචි වැඩිහිටි සංවිධාන සඳහා  උපකරණ ලබා දීම.</t>
  </si>
  <si>
    <t>F38463251003</t>
  </si>
  <si>
    <t>වලල්ලාවිට ප්‍රාදේශීය ලේකම් කොට්ඨාශයේ  ලියා පදිංචි වැඩිහිටි සංවිධාන සඳහා පුටු සහ කබඩ් ලබා දීම.</t>
  </si>
  <si>
    <t>F38463251004</t>
  </si>
  <si>
    <t>වලල්ලාවිට ප්‍රාදේශීය ලේකම් කොට්ඨාශයේ  ලියා පදිංචි වැඩිහිටි සංවිධානයක් සඳහා උපකරණ ලබා දීම.</t>
  </si>
  <si>
    <t>G38422302002</t>
  </si>
  <si>
    <t>කටාන ප්‍රා.ලේ.කොට්ඨාසයේ අඩු ආදායම්ලාභී කෑම සැකසීමේ ස්වයං රැකියාවේ නියුතු කාන්තාවන් සදහා  ස්වයං රැකියා උපකරණ ලෙස ගෑස් ලිප් හා ගෑස් සිලින්ඩර් ලබාදීම</t>
  </si>
  <si>
    <t>G38422302003</t>
  </si>
  <si>
    <t>කටාන ප්‍රා.ලේ.කොට්ඨාසයේ අඩු ආදායම්ලාභී ආහාර නිෂ්පාදන ස්වයං රැකියාවේ නියුතු කාන්තාවන් සදහා  ස්වයං රැකියා උපකරණ ආධාර ලෙස විදුලි පෝරණු (oven) ලබාදීම</t>
  </si>
  <si>
    <t>G38422302004</t>
  </si>
  <si>
    <t>කටාන ප්‍රා.ලේ.කොට්ඨාසයේ අඩු ආදායම්ලාභී ආහාර අලෙවි ස්වයංරැකියා වල නියුතු කාන්තාවන් සදහා  ස්වයං රැකියා උපකරණ ලබාදීම</t>
  </si>
  <si>
    <t>G38422302005</t>
  </si>
  <si>
    <t>කටාන ප්‍රා.ලේ.කොට්ඨාසයේ අඩු ආදායම්ලාභී ආහාර අලෙවි ස්වයංරැකියා වල නියුතු කාන්තාවන් සදහා  ස්වයං රැකියා උපකරණ ආධාර ලෙස පාපැදි ලබා දීම.</t>
  </si>
  <si>
    <t>G38422302006</t>
  </si>
  <si>
    <t>කටාන ප්‍රා.ලේ.කොට්ඨාසයේ අඩු ආදායම්ලාභී ස්වයං රැකියා වල නියුතු කාන්තාවන් සදහා මහන මැෂින් ලබාදීම</t>
  </si>
  <si>
    <t>G38422303004</t>
  </si>
  <si>
    <t>මීගමුව ප්‍රා.ලේ.කොට්ඨාසයේ අඩු ආදායම්ලාභී කෑම සැකසීමේ ස්වයං රැකියාවේ නියුතු කාන්තාවන් සදහා  ස්වයං රැකියා උපකරණ ලෙස ගෑස් ලිප් හා ගෑස් සිලින්ඩර් ලබාදීම</t>
  </si>
  <si>
    <t>G38422303005</t>
  </si>
  <si>
    <t>මීගමුව ප්‍රා.ලේ.කොට්ඨාසයේ අඩු ආදායම්ලාභී ආහාර අලෙවි ස්වයංරැකියා වල නියුතු කාන්තාවන් සදහා  ස්වයං රැකියා උපකරණ ලෙස පාපැදි ලබාදීම</t>
  </si>
  <si>
    <t>G38422305003</t>
  </si>
  <si>
    <t>මීරිගම ප්‍රා.ලේ.කොට්ඨාසයේ අඩු ආදායම්ලාභී කෑම සැකසීමේ ස්වයං රැකියා පුහුණුව ලැබූ කාන්තාවන් සඳහා අවශ්‍ය උපකරණ ලබා දීම.</t>
  </si>
  <si>
    <t>G38422321008</t>
  </si>
  <si>
    <t xml:space="preserve">කොළඹ ප්‍රාදේශීය ලේකම් කොට්ඨාශයේ අඩු ආදායම්ලාභී ස්වයං රැකියාලාභීන් සඳහා මහන මැෂින් ලබාදීම </t>
  </si>
  <si>
    <t>G38422321009</t>
  </si>
  <si>
    <t xml:space="preserve">කොළඹ ප්‍රාදේශීය ලේකම් කොට්ඨාශයේ අඩු ආදායම්ලාභී ස්වයං රැකියාලාභීන් සඳහා උපකරණ ලබාදීම </t>
  </si>
  <si>
    <t>G38422323005</t>
  </si>
  <si>
    <t>ශ්‍රී ජයවර්ධනපුර ප්‍රාදේශීය ලේකම් කොට්ඨාශයේ අඩු ආදායම්ලාභී මැහුම් ව්‍යාපාරයේ නිරත කාන්තාවන්ගේ ආදායම් තත්වය ඉහළ නැංවීම සදහා මහන මැෂින් ලබාදීම</t>
  </si>
  <si>
    <t>G38422344004</t>
  </si>
  <si>
    <t>හොරණ ප්‍රාදේශීය ලේකම් කොට්ඨාශයේ ස්වයං රැකියා වල නියුතු අඩුආදායම්ලාභී කාන්තාවන් සඳහා කේක් මිශ්‍රණ යන්ත්‍ර මහන මැෂින් හා කෑම සැකසීමේ උපකරණ ලබාදීම</t>
  </si>
  <si>
    <t>G38422351005</t>
  </si>
  <si>
    <t xml:space="preserve">වලල්ලාවිට ප්‍රාදේශීය ලේකම් කොට්ඨාශයේ අඩු ආදායම්ලාභී ස්වයං රුකියා පුහුණුව ලැබූ කාන්තාවක් සදහා ස්වයං රැකියා උපකරණ ලබාදීම </t>
  </si>
  <si>
    <t>K38462365006</t>
  </si>
  <si>
    <t>කළුතර දිස්ත්‍රික්කයේ තෝරාගත් ප්‍රාදේශීය ලේකම් කොට්ඨාශවල පෙර පාසැල් ළමුන්ගේ පෝෂණ ඌණතා අවම කිරීම හා ඔවුන් මුහුණපාන හදිසි අනතුරු නිසා ඇතිවිය හැකි හානි අවම කර ගැනීමේ වැඩසටහන පැවැත්වීම</t>
  </si>
  <si>
    <t>ප.සෞ.සේ.අ. කළුතර</t>
  </si>
  <si>
    <t>G38422342008</t>
  </si>
  <si>
    <t>කළුතර ප්‍රා.ලේ. කොට්ඨාශයේ අඩු ආදායම්ලාභී විවිධ ස්වයංරැකියා වල නියුතු කාන්තාවන්ගේ ආදායම් තත්වය ඉහල නැංවීම සඳහා ස්වයංරැකියා උපකරණ ලබා දීම.</t>
  </si>
  <si>
    <t>G38422348009</t>
  </si>
  <si>
    <t>බේරුවල ප්‍රා.ලේ. කොට්ඨාශයේ කාන්තාවන්ගේ ආදායම් තත්ත්වය ඉහළ නැංවීම සඳහා ස්වයංරැකියා උපකරණ ලබාදීම</t>
  </si>
  <si>
    <t>G38422308004</t>
  </si>
  <si>
    <t>ජා ඇල ප්‍රා.ලේ. කොට්ඨාශයේ අඩු ආදායම්ලාභී ස්වයං රැකියා පුහුණුව ලැබූ කාන්තාවන් සඳහා මහන මැෂින් ලබාදීම</t>
  </si>
  <si>
    <t>G38422307007</t>
  </si>
  <si>
    <t>ගම්පහ ප්‍රා.ලේ. කොට්ඨාශයේ අඩු ආදායම්ලාභී ස්වයං රැකියා වල නියුතු කාන්තාවන් සඳහා ඹ්වලොක් මැෂින්, රෙදි කපන කටර් හා සීලර් මැෂින් ලබාදීම</t>
  </si>
  <si>
    <t>G38422309010</t>
  </si>
  <si>
    <t>වත්තල ප්‍රා.ලේ. කොට්ඨාශයේ අඩු ආදායම්ලාභී ස්වයං රැකියා පුහුණුව ලැබූ කාන්තාවන් සඳහා මහන මැෂින් ලබාදීම</t>
  </si>
  <si>
    <t>K38422308005</t>
  </si>
  <si>
    <t>ජා ඇල ප්‍රා.ලේ. කොට්ඨාශයේ අඩු ආදායම්ලාභී  කාන්තාවන් සඳහා ස්වයංරැකියා පුහුණු පාඨමාලා පැවැත්විම</t>
  </si>
  <si>
    <t>K38422307008</t>
  </si>
  <si>
    <t>ගම්පහ ප්‍රා.ලේ. කොට්ඨාශයේ කාන්තාවන්ගේ ආදායම් තත්වය ඉහළ නැංවීම සඳහා මැහුම් හා රූපලාවන්‍ය පුහුණු වැඩසටහන් පැවැත්වීම</t>
  </si>
  <si>
    <t>K38422309011</t>
  </si>
  <si>
    <t>වත්තල ප්‍රා.ලේ. කොට්ඨාශයේ කාන්තාවන්ගේ ආදායම් තත්වය ඉහළ නැංවීම සඳහා කේක් සකස් කිරිම පිළිබද පුහුණු වැඩසටහන් පැවැත්වීම</t>
  </si>
  <si>
    <t>K38462362030</t>
  </si>
  <si>
    <t>පුළුල් මහජන සහභාගිත්වයකින් යුක්තව ඩෙංගු මර්දනය සඳහා වැඩසටහනක් පැවැත්වීම</t>
  </si>
  <si>
    <t>F38462209013</t>
  </si>
  <si>
    <t>වත්තල ප්‍රාදේශීය ලේකම් කොට්ඨාශයේ අඩු ආදායම්ලාභී දරුවන් නිවාසගත වීම වැළැක්වීම සඳහා පෙර පාසැල් උපකරණ ලබාදීම</t>
  </si>
  <si>
    <t>G38462206014</t>
  </si>
  <si>
    <t>වත්තල ප්‍රාදේශීය ලේකම් කොට්ඨාශයේ ආබාධිත දරුවන් සඳහා උපකරණ ලබාදීම</t>
  </si>
  <si>
    <t>G38463130014</t>
  </si>
  <si>
    <t>හෝමාගම ප්‍රා.ලේ කොට්ඨාශයේ අඩුආදායම්ලාභී පවුල්  වල දරුවන්ගේ අධ්‍යාපනය නගා සිටුවීම හා දරුවන් නිවාස ගතවීම වැළැක්වීම සඳහා පාසැල් උපකරණ ලබාදීම</t>
  </si>
  <si>
    <t>K38463128006</t>
  </si>
  <si>
    <t>මොරටුව ප්‍රාදේශීය ලේකම් කොට්ඨාශයේ පරිවාස දෙපාර්තමේන්තුව යටතේ පවතින ළමා නිවාස වල ධාරිතා සංවර්ධන වැඩසටහන් පැවැත්වීම</t>
  </si>
  <si>
    <t>G38462224005</t>
  </si>
  <si>
    <t>කඩුවෙල ප්‍රා.ලේ කොට්ඨාශයේ අඩුආදායම්ලාභී ස්වයං රැකියා වල නිරතව සිටින කාන්තාවන් සඳහා ආහාර සකස් කිරීමට යොදාගන්නා උපකරණ, රූපලාවන්‍ය හා මැහුම් උපකරණ ලබාදීම</t>
  </si>
  <si>
    <t>G38462230011</t>
  </si>
  <si>
    <t>හෝමාගම ප්‍රා.ලේ කොට්ඨාශයේ අඩුආදායම්ලාභී ස්වයං රැකියාවෙහි නිරත කාන්තාවක් සඳහා මහන මැෂිමක් ලබාදීම</t>
  </si>
  <si>
    <t>G38462222004</t>
  </si>
  <si>
    <t>කොළොන්නාව ප්‍රා.ලේ කොට්ඨාශයේ අඩුආදායම්ලාභී ස්වයං රැකියා වල නිරතව සිටින කාන්තාවන් සඳහා ආහාර සකස්  කිරීමට යොදා ගන්නා උපකරණ හා රූපලාවන්‍ය උපකරණ ලබාදීම</t>
  </si>
  <si>
    <t>G38462223006</t>
  </si>
  <si>
    <t>කොට්ටේ ප්‍රා.ලේ කොට්ඨාශයේ අඩුආදායම්ලාභී ස්වයං රැකියාවෙහි නිරත කාන්තාවක් සඳහා ඉටිපන්දම් අච්චුවක් ලබාදීම</t>
  </si>
  <si>
    <t>G38462229004</t>
  </si>
  <si>
    <t>කැස්බෑව ප්‍රා.ලේ කොට්ඨාශයේ අඩුආදායම්ලාභී ස්වයං රැකියාවෙහි නිරත කාන්තාවක් සඳහා ජුකී මැෂිමක් ලබාදීම</t>
  </si>
  <si>
    <t>G38462230012</t>
  </si>
  <si>
    <t>හෝමාගම ප්‍රා.ලේ කොට්ඨාශයේ අඩුආදායම්ලාභී කාන්තාවන්ගේ ආදායම් තත්වය ඉහළ නැංවීමට ස්වයං රැකියා වල නිරතව සිටින කාන්තාවන් සඳහා මහන මැෂින් හා රූපලාවන්‍ය උපකරණ ලබාදීම</t>
  </si>
  <si>
    <t>G38462232003</t>
  </si>
  <si>
    <t>තිඹිරිගස්යාය ප්‍රා.ලේ කොට්ඨාශයේ අඩුආදායම්ලාභී ස්වයං රැකියා පුහුණුව ලැබූ කාන්තාවන් 7 දෙනෙකු සඳහා ආහාර සකස් කිරීමට යොදාගන්නා උපකරණ, මහන මැෂිමක් හා වඩු කර්මාන්තය සඳහා යොදාගන්නා උපකරණ ලබාදීම</t>
  </si>
  <si>
    <t>G38462221012</t>
  </si>
  <si>
    <t>කොළඹ ප්‍රා.ලේ කොට්ඨාශයේ අඩුආදායම්ලාභී ස්වයං රැකියා පුහුණුව ලැබූ කාන්තාවන් 10 දෙනෙකු සඳහා ආහාර සකස් කිරීමට යොදා ගන්නා උපකරණ ලබාදීම</t>
  </si>
  <si>
    <t>G38462228003</t>
  </si>
  <si>
    <t>මොරටුව ප්‍රා.ලේ කොට්ඨාශයේ අඩුආදායම්ලාභී ස්වයං රැකියා පුහුණුව ලැබූ කාන්තාවන් සඳහා ස්වයං රැකියා උපකරණ ලෙස මහන මැෂින් ලබාදීම</t>
  </si>
  <si>
    <t>G38462213006</t>
  </si>
  <si>
    <t>කැළණිය ප්‍රා.ලේ කොට්ඨාශයේ අඩුආදායම්ලාභී ස්වයං රැකියාව ලෙස මැහුම් කර්මාන්තයේ නිරතව සිටින කාන්තාවන් සඳහා  ජුකී මැෂින් ලබාදීම</t>
  </si>
  <si>
    <t>G38462213007</t>
  </si>
  <si>
    <t>කැළණිය ප්‍රා.ලේ කොට්ඨාශයේ අඩුආදායම්ලාභී ස්වයං රැකියාව ලෙස මැහුම් කර්මාන්තයේ නිරතව සිටින කාන්තාවන් සඳහා මහන මැෂින් ලබාදීම</t>
  </si>
  <si>
    <t>K38462324007</t>
  </si>
  <si>
    <t>කඩුවෙල ප්‍රා.ලේ කොට්ඨාශයේ අඩුආදායම්ලාභී කාන්තාවන්ගේ ආදායම් තත්වය ඉහළ නැංවීම සඳහා කෙටි කෑම සැකසීමේ පුහුණු පාඨමාලාවක් පැවැත්වීම.</t>
  </si>
  <si>
    <t>K38462325009</t>
  </si>
  <si>
    <t>මහරගම ප්‍රා.ලේ කොට්ඨාශයේ අඩුආදායම්ලාභී කාන්තාවන්ගේ ආදායම් තත්වය ඉහළ නැංවීම, වෘත්තීය දැනුම වර්ධනය කිරීම සඳහා බතික් මෝස්තර පාඨමාලාවක් පැවැත්වීම</t>
  </si>
  <si>
    <t>K38462322005</t>
  </si>
  <si>
    <t>කොළොන්නාවප්‍රා.ලේ කොට්ඨාශයේ අඩුආදායම්ලාභී කාන්තාවන්ගේ ආදායම් තත්වය ඉහළ නැංවීම, වෘත්තීය දැනුම වර්ධනය කිරීම සඳහා තිර රෙදි පාඨමාලාවක් පැවැත්වීම</t>
  </si>
  <si>
    <t>K38462329005</t>
  </si>
  <si>
    <t>කැස්බෑව ප්‍රා.ලේ කොට්ඨාශයේ අඩුආදායම්ලාභී කාන්තාවන්ගේ ආදායම් තත්වය ඉහළ නැංවීම, වෘත්තීය දැනුම වර්ධනය කිරීම සඳහා කෙටි කෑම සකස් කිරීමේ පුහුණු වැඩසටහනක් පැවැත්වීම</t>
  </si>
  <si>
    <t>G38462213008</t>
  </si>
  <si>
    <t>කැළණිය ප්‍රා.ලේ කොට්ඨාශයේ අඩු ආදායම්ලාභී මැහුම් ස්වයං ව්‍යාපාරයේ නියුතු කාන්තාවන් සඳහා මහන මැෂින් ලබාදීම</t>
  </si>
  <si>
    <t>K38462313009</t>
  </si>
  <si>
    <t>කැළණිය ප්‍රා.ලේ කොට්ඨාශයේ අඩු ආදායම්ලාභී කාන්තාවන්ගේ ආදායම් තත්වය ඉහළ නැංවීම සඳහා මැහුම් පුහුණු වැඩසටහනක් පැවැත්වීම</t>
  </si>
  <si>
    <t>K38462302007</t>
  </si>
  <si>
    <t>කටාන ප්‍රා.ලේ කොට්ඨාශයේ සාරි වැඩ දැමීමේ පාඨමාලා පැවැත්වීම</t>
  </si>
  <si>
    <t>K38462321013</t>
  </si>
  <si>
    <t>කොළඹ ප්‍රා.ලේ කොට්ඨාශයේ කාන්තාවන්ගේ ආදායම් තත්වය ඉහළ නැංවීම සඳහා මැහුම්, රූපලාවන්‍ය සහ සූපවේදී  වැඩසටහන් පැවැත්වීම</t>
  </si>
  <si>
    <t>K38462324009</t>
  </si>
  <si>
    <t>කඩුවෙල ප්‍රා.ලේ කොට්ඨාශයේ කාන්තාවන්ගේ ආදායම් තත්වය ඉහළ නැංවීම සඳහා බතික් සහ ස්ක්‍රීන් ප්‍රින්ටින් පුහුණු වැඩසටහනක් පැවැත්වීම</t>
  </si>
  <si>
    <t>K38462328005</t>
  </si>
  <si>
    <t>මොරටුව ප්‍රා.ලේ කොට්ඨාශයේ කාන්තාවන්ගේ ආදායම් තත්වය ඉහළ නැංවීම සඳහා බතික් සහ ස්ක්‍රීන් ප්‍රින්ටින් පුහුණු වැඩසටහනක් පැවැත්වීම</t>
  </si>
  <si>
    <t>K38462322006</t>
  </si>
  <si>
    <t>කොළොන්නාව ප්‍රා.ලේ කොට්ඨාශයේ කාන්තාවන්ගේ ආදායම් තත්වය ඉහළ නැංවීම සඳහා බතික් සහ ස්ක්‍රීන් ප්‍රින්ටින් පුහුණු වැඩසටහනක් පැවැත්වීම</t>
  </si>
  <si>
    <t>K38462331005</t>
  </si>
  <si>
    <t>සීතාවක ප්‍රා.ලේ කොට්ඨාශයේ කාන්තාවන්ගේ ආදායම් තත්වය ඉහළ නැංවීම සඳහා බතික් සහ ස්ක්‍රීන් ප්‍රින්ටින් පුහුණු වැඩසටහනක් පැවැත්වීම</t>
  </si>
  <si>
    <t>K38462321014</t>
  </si>
  <si>
    <t>කොළඹ ප්‍රා.ලේ කොට්ඨාශයේ කාන්තාවන්ගේ ආදායම් තත්වය ඉහළ නැංවීම සඳහා මැහුම් සහ රූපලාවන්‍ය ස්වයං රැකියා පුහුණු වැඩසටහනක් පැවැත්වීම</t>
  </si>
  <si>
    <t>K38462305006</t>
  </si>
  <si>
    <t>මීරිගම ප්‍රා.ලේ කොට්ඨාශයේ කාන්තාවන්ගේ ආදායම් තත්වය ඉහළ නැංවීම සඳහා මැහුම් , ආහාර සැකසීම සහ රූපලාවන්‍ය පුහුණු වැඩසටහනක් පැවැත්වීම</t>
  </si>
  <si>
    <t>K38462351006</t>
  </si>
  <si>
    <t>වලල්ලාවිට ප්‍රා.ලේ කොට්ටාශයේ ස්වයං රැකියා පුහුණු වැඩසටහනක් පැවැත්වීම</t>
  </si>
  <si>
    <t>K38462348010</t>
  </si>
  <si>
    <t>බේරුවල ප්‍රා.ලේ කොට්ටාශයේ මැහුම් ස්වයං රැකියා පුහුණු වැඩසටහනක් පැවැත්වීම</t>
  </si>
  <si>
    <t>K38462349003</t>
  </si>
  <si>
    <t>මතුගම ප්‍රා.ලේ කොට්ටාශයේ මැහුම් ස්වයං රැකියා පුහුණු වැඩසටහනක් පැවැත්වීම</t>
  </si>
  <si>
    <t>K38462330016</t>
  </si>
  <si>
    <t>හෝමාගම ප්‍රාදේශීය ලේකම් කොට්ටාශයේ අඩුආදායම්ලාභී කාන්තාවන්ගේ ආදායම් තත්වය ඉහළ නැංවීම, වෘත්තීය දැනුම වර්ධනය කිරීම සඳහා විවිධ අත්කම්, සාරි වැඩ දැමීම, මනාළියන්ට හැඩගැන්වීම හා තිර රෙදි පුහුණු වැඩසටහන් පැවැත්වීම</t>
  </si>
  <si>
    <t>K38462324014</t>
  </si>
  <si>
    <t>කඩුවෙල ප්‍රා.ලේ කොට්ඨාශයේ අඩුආදායම්ලාභී කාන්තාවන්ගේ ආදායම් තත්වය ඉහළ නැංවීම සඳහා මැහුම් පාඨමාලා, කේක් හා කෙටි කෑම සකස් කිරීමේ ස්වයං රැකියා පුහුණු වැඩසටහන් 03ක් පැවැත්වීම</t>
  </si>
  <si>
    <t>K38462331007</t>
  </si>
  <si>
    <t>සීතාවක ප්‍රා.ලේ කොට්ඨාශයේ අඩුආදායම්ලාභී කාන්තාවන්ගේ ආදායම් තත්වය ඉහළ නැංවීම සඳහා මැහුම් පාඨමාලා, කේක් හා කෙටි කෑම සකස් කිරීමේ ස්වයං රැකියා පුහුණු වැඩසටහන් පැවැත්වීම</t>
  </si>
  <si>
    <t>K38462331008</t>
  </si>
  <si>
    <t>සීතාවක ප්‍රා.ලේ කොට්ඨාශයේ ගැබිණි කාන්තාවන්ගේ ආකල්ප හා මානසික සතුට වර්ධනය කිරීම සඳහා වැඩසටහන් පැවැත්වීම</t>
  </si>
  <si>
    <t>K38462333003</t>
  </si>
  <si>
    <t>පාදුක්ක ප්‍රා.ලේ කොට්ඨාශයේ අඩුආදායම්ලාභී කාන්තාවන්ගේ ආදායම් තත්වය ඉහළ නැංවීම සඳහා මැහුම් පාඨමාලා, කේක් හා කෙටි කෑම සකස් කිරීමේ ස්වයං රැකියා පුහුණු වැඩසටහන් පැවැත්වීම</t>
  </si>
  <si>
    <t>K38462324015</t>
  </si>
  <si>
    <t>කඩුවෙල ප්‍රා.ලේ කොට්ඨාශයේ අඩුආදායම්ලාභී කාන්තාවන්ගේ ආදායම් තත්වය ඉහළ නැංවීම සඳහා මැහුම් පාඨමාලා, කේක් හා කෙටි කෑම සකස් කිරීමේ ස්වයං රැකියා පුහුණු වැඩසටහන්  පැවැත්වීම</t>
  </si>
  <si>
    <t>G38462224016</t>
  </si>
  <si>
    <t>කඩුවෙල ප්‍රා.ලේ කොට්ඨාශයේ අඩුආදායම්ලාභී කාන්තාවන් සඳහා මහන මැෂින් හා රූපලාවන්‍ය උපකරණ ලබාදීම</t>
  </si>
  <si>
    <t>G38462231009</t>
  </si>
  <si>
    <t>සීතාවක ප්‍රා.ලේ කොට්ඨාශයේ අඩුආදායම්ලාභී ස්වයං රැකියාවේ නියුතු කාන්තාවන් සඳහා මහන මැෂින් ලබාදීම</t>
  </si>
  <si>
    <t>G38462233004</t>
  </si>
  <si>
    <t>පාදුක්ක ප්‍රා.ලේ කොට්ඨාශයේ අඩුආදායම්ලාභී ස්වයං රැකියාවේ නියුතු කාන්තාවන් සඳහා මහන මැෂින් ලබාදීම</t>
  </si>
  <si>
    <t>G38462229007</t>
  </si>
  <si>
    <t>කැස්බෑව ප්‍රා.ලේ කොට්ඨාශයේ අඩුආදායම්ලාභී ස්වයං රැකියාවේ නියුතු කාන්තාවන් සඳහා මහන මැෂින් ලබාදීම</t>
  </si>
  <si>
    <t>F38462265008</t>
  </si>
  <si>
    <t>කළුතර දිස්ත්‍රික්කයේ ලියාපදිංචි කාන්තා සමිති සඳහා පුටු ලබාදීම</t>
  </si>
  <si>
    <t>K38462330017</t>
  </si>
  <si>
    <t>හෝමාගම ප්‍ර.ලේ කොට්ඨාශයේ උඩුවන ප්‍රදේශයේ අඩු ආදායම්ලාභී කාන්තාවන් සඳහා කේක් පුහුණු පාඨමාලාවක් පැවැත්වීම</t>
  </si>
  <si>
    <t>K38462306010</t>
  </si>
  <si>
    <t>අත්තනගල්ල ප්‍රා.ලේ කොට්ඨාශයේ මංගලතිරිය ප්‍රදේශයේ කාන්තාවන් සඳහා මැහුම් පාඨමාලාවක් පැවැත්වීම</t>
  </si>
  <si>
    <t>H38462105004</t>
  </si>
  <si>
    <t>මීරිගම ප්‍රා.ලේ කොට්ඨාශයේ අඩුආදායම්ලාභී පවුල් වලට සනීපාරක්ෂක පහසුකම් ලබාදීම</t>
  </si>
  <si>
    <t>H38462101008</t>
  </si>
  <si>
    <t>දිවුලපිටිය ප්‍රා.ලේ කොට්ඨාශයේ අඩුආදායම්ලාභී පවුල් වලට සනීපාරක්ෂක පහසුකම් ලබාදීම</t>
  </si>
  <si>
    <t>H38462106009</t>
  </si>
  <si>
    <t>අත්තනගල්ල ප්‍රා.ලේ කොට්ඨාශයේ අඩුආදායම්ලාභී පවුල් වලට සනීපාරක්ෂක පහසුකම් ලබාදීම</t>
  </si>
  <si>
    <t>H38462124008</t>
  </si>
  <si>
    <t>කඩුවෙල ප්‍රා.ලේ කොට්ඨාශයේ අඩුආදායම්ලාභී පවුල් වලට සනීපාරක්ෂක පහසුකම් ලබාදීම</t>
  </si>
  <si>
    <t>H38462113005</t>
  </si>
  <si>
    <t>කැළණිය ප්‍රාදේශීය ලේකම් කොට්ඨාශයේ සනීපාරක්ෂක පහසුකම් නොමැති පවුල් සඳහා සනීපාරක්ෂක පහසුකම් ලබාදීම</t>
  </si>
  <si>
    <t>පළාත් සෞඛ්‍ය සේවා අධ්‍යක්ෂ</t>
  </si>
  <si>
    <t>H38462112008</t>
  </si>
  <si>
    <t>බියගම ප්‍රාදේශීය ලේකම් කොට්ඨාශයේ සනීපාරක්ෂක පහසුකම් නොමැති පවුල් සඳහා සනීපාරක්ෂක පහසුකම් ලබාදීම</t>
  </si>
  <si>
    <t>H38462162025</t>
  </si>
  <si>
    <t>සනීපාරක්ෂක පහසුකම් නොමැති අඩු ආදායම්ලාභී පවුල් සඳහා සනීපාරක්ෂක පහසුකම් ලබාදීම</t>
  </si>
  <si>
    <t>K38462344005</t>
  </si>
  <si>
    <t>හොරණ සෞඛ්‍ය වෛද්‍ය නිලධාරී කොට්ඨාශයේ මානසික සෞඛ්‍ය ආයතන වල පුනරුත්තාපනය වන්නන් සඳහා මානසික සෞඛ්‍ය වැඩසටහනක් පැවැත්වීම (ඉළිඹ)</t>
  </si>
  <si>
    <t>G38462221015</t>
  </si>
  <si>
    <t>කොළඹ ප්‍රා.ලේ කොට්ඨාශයේ අඩුආදායම්ලාභීන් සඳහා සනීපාරක්ෂක පහසුකම් ලබාදීමට අවශ්‍ය උපකරණ ලබාදීම</t>
  </si>
  <si>
    <t>මීරිගම ප්‍රා.ලේ කොට්ඨාශය තුල බෝ නොවන රෝග වැලැක්වීම සඳහා දැනුවත් කිරීමේ වැඩසටහනක් පැවැත්වීම හා ස්වේච්ඡා නිලධාරීන් පුහුණු කිරීම</t>
  </si>
  <si>
    <t>K38462321016</t>
  </si>
  <si>
    <t>කොළඹ ප්‍රා.ලේ කොට්ඨාශයේ බෝ නොවන රෝග වැලැක්වීම දැනුවත් කිරීමේ වැඩසටහනක් හා උත්තම ශ්‍රම පූජා වැඩසටහන්  පැවැත්වීම</t>
  </si>
  <si>
    <t>K38462321017</t>
  </si>
  <si>
    <t>කොළඹ ප්‍රා.ලේ කොට්ඨාශයේ බටහිර වෛද්‍ය සායනයක් පැවැත්වීම</t>
  </si>
  <si>
    <t>H38462124010</t>
  </si>
  <si>
    <t>කඩුවෙල ප්‍රා.ලේ කොට්ඨාශයේ අඩුආදායම්ලාභීන් සඳහා සනීපාරක්ෂක පහසුකම් ලබාදීම</t>
  </si>
  <si>
    <t>H38462121018</t>
  </si>
  <si>
    <t>කොළඹ ප්‍රා.ලේ කොට්ඨාශයේ අඩුආදායම්ලාභී පවුල් වලට සනීපාරක්ෂක පහසුකම් ලබාදීම</t>
  </si>
  <si>
    <t>A38462104007</t>
  </si>
  <si>
    <t>Blood bank OT &amp; Maternity Complex at DH Minuwangoda (Final Stage - Balance work)</t>
  </si>
  <si>
    <t>G38462241010</t>
  </si>
  <si>
    <t>පානදුර මූලික රෝහල සඳහා Mortuary cooler යන්ත්‍රයක් මිලදී ගැනීම</t>
  </si>
  <si>
    <t>K38462305007</t>
  </si>
  <si>
    <t xml:space="preserve">මීරිගම ප්‍රාදේශීය ලේකම් කොට්ඨාශයේ  බෝ නොවන රෝග පිළිබඳ ජනතාව දැනුවත් කිරීම සඳහා වැඩසටහනක් පැවැත්වීම. </t>
  </si>
  <si>
    <t>G38463228004</t>
  </si>
  <si>
    <t>මොරටුව ප්‍රා.ලේ කොට්ඨාශයේ වැඩිහිටි සංවිධාන සඳහා උපකරණ ලබාදීම</t>
  </si>
  <si>
    <t>F38463264008</t>
  </si>
  <si>
    <t>කොළඹ දිස්ත්‍රික්කයේ ලියාපදිංචි වැඩිහිටි සංවිධාන සඳහා පුටු ලබාදීම</t>
  </si>
  <si>
    <t>පළාත් සමාජ සේවා අධ්‍යක්ෂ</t>
  </si>
  <si>
    <t>F38463231004</t>
  </si>
  <si>
    <t>සීතාවක ප්‍රා.ලේ කොට්ඨාශයේ වේරගොල්ල උතුර ජේෂ්ඨ පුරවැසි සංවිධානය හා කොස්ගම සමගි ජේෂ්ඨ පුරවැසි සංවිධානය සඳහා වානේ අල්මාරි ලබාදීම</t>
  </si>
  <si>
    <t>F38463230013</t>
  </si>
  <si>
    <t>හෝමාගම ප්‍රා.ලේ කොට්ඨාශයේ හබරකඩවත්ත ජේෂ්ඨ පුරවැසි සංවිධානය හා දියගම නැගෙනහිර වැඩිහිටි සංවිධානය සඳහා වානේ අල්මාරි ලබාදීම</t>
  </si>
  <si>
    <t>F38463229006</t>
  </si>
  <si>
    <t>කැස්බෑව ප්‍රා.ලේ කොට්ඨාශයේ 567 මඩපාත ග්‍රාම නිලධාරී කොට්ඨාශයේ සුබෝධි ජේෂ්ඨ පුරවැසි සංවිධානය හා කොළමුන්න සුදු නෙළුම් පුරවැසි සංවිධානය සඳහා වානේ අල්මාරි ලබාදීම</t>
  </si>
  <si>
    <t>K38462344006</t>
  </si>
  <si>
    <t>හොරණ මැතිවරණ කොට්ඨාශයේ වැඩිහිටි සමිති සඳහා ආධ්‍යාත්මික සංවර්ධන වැඩසටහන් පැවැත්වීම</t>
  </si>
  <si>
    <t>A38463227007</t>
  </si>
  <si>
    <t>බෙල්ලන්තර විශේෂිත ළමා පුනරුත්තාපන මධ්‍යස්ථානයේ ඕලු නේවාසිකාගාරයේ ගෙබිම ටයිල් කිරීම</t>
  </si>
  <si>
    <t>F38463265007</t>
  </si>
  <si>
    <t>කළුතර දිස්ත්‍රික්කයේ ලියාපදිංචි වැඩිහිටි සමිති සඳහා උපකරණ ලබාදීම</t>
  </si>
  <si>
    <t>G38463224011</t>
  </si>
  <si>
    <t>කඩුවෙල ප්‍රා.ලේ කොට්ඨාශයේ වැඩිහිටි සංවිධාන සඳහා සංගීත උපකරණ ලබාදීම</t>
  </si>
  <si>
    <t>F38463224012</t>
  </si>
  <si>
    <t>කඩුවෙල ප්‍රා.ලේ කොට්ඨාශයේ ජ්‍යෙෂ්ඨ පුරවැසි සංවිධාන සඳහා ඇදි රහිත ප්ලාස්ටික් පුටු ලබාදීම</t>
  </si>
  <si>
    <t>K38463230015</t>
  </si>
  <si>
    <t>හෝමාගම ප්‍රා.ලේ කොට්ඨාශයේ වැඩිහිටි සංවිධාන සාමාජිකයින් දිරි ගැන්වීම සඳහා ඇගයීම් වැඩසටහන් පැවැත්වීම</t>
  </si>
  <si>
    <t>K38463224013</t>
  </si>
  <si>
    <t>කඩුවෙල ප්‍රා.ලේ කොට්ඨාශයේ සමාජ සේවා දෙපාර්තමේන්තුවේ ලියාපදිංචි වැඩිහිටි සංවිධාන සඳහා ඇස්කණ්නාඩි ලබාදීම</t>
  </si>
  <si>
    <t>K38463231006</t>
  </si>
  <si>
    <t>සීතාවක ප්‍රා.ලේ කොට්ඨාශයේ ලියාපදිංචි වැඩිහිටි සංවිධානවල වැඩිහිටියන්ගේ ආධ්‍යාත්මික සංවර්ධනය උදෙසා වැඩසටහන් ක්‍රියාත්මක කිරීම</t>
  </si>
  <si>
    <t>K38463233002</t>
  </si>
  <si>
    <t>පාදුක්ක ප්‍රා.ලේ කොට්ඨාශයේ ලියාපදිංචි වැඩිහිටි සංවිධානවල වැඩිහිටියන්ගේ ආධ්‍යාත්මික සංවර්ධනය උදෙසා වැඩසටහන් ක්‍රියාත්මක කිරීම</t>
  </si>
  <si>
    <t>F38463207009</t>
  </si>
  <si>
    <t>ගම්පහ ප්‍රාදේශීය ලේකම් කොට්ඨාශයේ ලියාපදිංචි වැඩිහිටි සංවිධාන සඳහා ප්ලාස්ටික් පුටු ලබාදීම</t>
  </si>
  <si>
    <t>K38462350007</t>
  </si>
  <si>
    <t>අගලවත්ත ප්‍රා.ලේ කොට්ඨාශයේ කාන්තාවන්ගේ ආදායම් තත්වය ඉහළ නැංවීම සඳහා ස්වයං රැකියා පුහුණු වැඩසටහන් 02ක් පැවැත්වීම</t>
  </si>
  <si>
    <t>K38462330018</t>
  </si>
  <si>
    <t>හෝමාගම ප්‍රා.ලේ කොට්ඨාශයේ අඩුආදායම්ලාභී කාන්තාවන්ගේ ආදායම් තත්වය ඉහළ නැංවීම වෘත්තීය දැනුම වර්ධනය කිරීම සඳහා රූපලාවන්‍ය පාඨමාලාවක් පැවැත්වීම</t>
  </si>
  <si>
    <t>G38462223007</t>
  </si>
  <si>
    <t>කොට්ටේ ප්‍රා.ලේ කොට්ඨාශයේ අඩු ආදායම්ලාභී ස්වයං රැකියාවේ නියුතු කාන්තාවක් සඳහා පාපැදියක් ලබාදීම</t>
  </si>
  <si>
    <t>G38462225010</t>
  </si>
  <si>
    <t>මහරගම ප්‍රා.ලේ කොට්ඨාශයේ අඩු ආදායම්ලාභී ස්වයං රැකියාවේ නියුතු කාන්තාවන් සඳහා ජුකී මැෂින් ලබාදීම</t>
  </si>
  <si>
    <t>G38462229012</t>
  </si>
  <si>
    <t>කැස්බෑව ප්‍රා.ලේ කොට්ඨාශයේ අඩුආදායම්ලාභී ස්වයං රැකියාවේ නියුතු කාන්තාවක් සඳහා ජුකී මැෂිමක් ලබාදීම</t>
  </si>
  <si>
    <t>G38462230019</t>
  </si>
  <si>
    <t>හෝමාගම ප්‍රා.ලේ කොට්ඨාශයේ අඩුආදායම්ලාභී ස්වයං රැකියාවේ නියුතු කාන්තාවක් සඳහා ජුකී මැෂිමක් ලබාදීම</t>
  </si>
  <si>
    <t>G38462231011</t>
  </si>
  <si>
    <t>සීතාවක ප්‍රා.ලේ කොට්ඨාශයේ අඩු ආදායම්ලාභී ස්වයං රැකියාවේ නියුතු කාන්තාවක් සඳහා ජුකී මැෂිමක් ලබාදීම</t>
  </si>
  <si>
    <t>G38462202008</t>
  </si>
  <si>
    <t>කටාන ප්‍රා.ලේ කොට්ඨාශයේ අඩුආදායම්ලාභී කාන්තාවන් සඳහා ස්වයං රැකියා ආරම්භ කිරීම සඳහා අවශ්‍ය වන මහන මැෂින් ලබාදීම</t>
  </si>
  <si>
    <t>G38462224017</t>
  </si>
  <si>
    <t>කඩුවෙල ප්‍රා.ලේ කොට්ඨාශයේ අඩුආදායම්ලාභීන් සඳහා සනීපාරක්ෂක පහසුකම් ලබාදීමට අවශ්‍ය උපකරණ ලබාදීම</t>
  </si>
  <si>
    <t>G38422332004</t>
  </si>
  <si>
    <t>තිඹිරිගස්යාය ප්‍රා.ලේ කොට්ඨාශයේ අඩුආදායම්ලාභී ස්වයං රැකියා පුහුණුව ලැබූ කාන්තාවන් සඳහා ස්වයං රැකියා උපකරණ ලබාදීම</t>
  </si>
  <si>
    <t>G38422322007</t>
  </si>
  <si>
    <t>කොළොන්නාව ප්‍රා.ලේ කොට්ඨාශයේ අඩු ආදායම්ලාභී ස්වයං රැකියා පුහුණුව ලැබූ කාන්තාවන් සඳහා ස්වයං රැකියා උපකරණ ලබාදීම</t>
  </si>
  <si>
    <t>G38422328007</t>
  </si>
  <si>
    <t>මොරටුව ප්‍රා.ලේ කොට්ඨාශයේ අඩුආදායම්ලාභී ස්වයං රැකියා පුහුණුව ලැබූ කාන්තාවන් සඳහා ස්වයං රැකියා උපකරණ ලබාදීම</t>
  </si>
  <si>
    <t>F38462229008</t>
  </si>
  <si>
    <t>කැස්බෑව ප්‍රා.ලේ කොට්ඨාශය තුල ඩෙංගු රෝගය ව්‍යාප්ත වීම වැළැක්වීම සඳහා අවශ්‍ය උපකරණ ලබාදීම (මදුරු දැල්)</t>
  </si>
  <si>
    <t>F38462228008</t>
  </si>
  <si>
    <t>මොරටුව ප්‍රා.ලේ කොට්ඨාශය තුල ඩෙංගු රෝගය ව්‍යාප්ත වීම වැළැක්වීම සඳහා අවශ්‍ය උපකරණ ලබාදීම (මදුරු දැල්)</t>
  </si>
  <si>
    <t>A38462131012</t>
  </si>
  <si>
    <t>Repair of maternity ward at BH Awissawella</t>
  </si>
  <si>
    <t>A38462131013</t>
  </si>
  <si>
    <t>Balance work of 5B ward ar BH Awissawella</t>
  </si>
  <si>
    <t>A38462122009</t>
  </si>
  <si>
    <t>Renovaton of RMSD building at Angoda</t>
  </si>
  <si>
    <t>A38462164009</t>
  </si>
  <si>
    <t>Refurbishment  of RDHS office</t>
  </si>
  <si>
    <t>F38462209015</t>
  </si>
  <si>
    <t>වත්තල ප්‍රා.ලේ කොට්ඨාශයේ ක්‍රියාකාරී මරණාධාර සමිති සඳහා පුටු ලබාදීම</t>
  </si>
  <si>
    <t>F38462209016</t>
  </si>
  <si>
    <t>වත්තල ප්‍රා.ලේ කොට්ඨාශයේ ක්‍රියාකාරී මරණාධාර සමිති සඳහා රෙදි හට් කැනපි ලබාදීම</t>
  </si>
  <si>
    <t>F38462229009</t>
  </si>
  <si>
    <t>කැස්බෑව ප්‍රා.ලේ කොට්ඨාශයේ සුභ සාධක හා අවමංගල්‍යාධාර සමිති දහයක් සඳහා වැසි ආවරණ (කැනොෆි) ලබාදීම</t>
  </si>
  <si>
    <t>F38462231010</t>
  </si>
  <si>
    <t>සීතාවක ප්‍රා.ලේ කොට්ඨාශයේ සුභ සාධක හා අවමංගල්‍යාධාර සමිති හයක් සඳහා වැසි ආවරණ (කැනොෆි) ලබාදීම</t>
  </si>
  <si>
    <t>F38462224018</t>
  </si>
  <si>
    <t>කඩුවෙල ප්‍රා.ලේ කොට්ඨාශයේ සුභ සාධාක හා අවමංගල්‍යාධාර සමිති හතක් සඳහා වැසි ආවරණයක් (කැනොෆි) ලබාදීම</t>
  </si>
  <si>
    <t>F38462228009</t>
  </si>
  <si>
    <t>මොරටුව ප්‍රා.ලේ කොට්ඨාශයේ ලක්ෂපතිය දකුණ අවමංගල්‍ය සහනාධාර හා සුභ සාධක සමිතිය සඳහා වැසි ආවරණයක් (කැනොෆි) ලබාදීම</t>
  </si>
  <si>
    <t>F38462233005</t>
  </si>
  <si>
    <t>පාදුක්ක ප්‍රා.ලේ කොට්ඨාශයේ සුභ සාධක හා අවමංගල්‍යාධාර සමිති හතරක් සඳහා වැසි ආවරණ (කැනොෆි) ලබාදීම</t>
  </si>
  <si>
    <t>F38462222008</t>
  </si>
  <si>
    <t>කොළොන්නාව ප්‍රා.ලේ කොට්ඨාශයේ සුභ සාධක හා අවමංගල්‍යාධාර සමිති හයක් සඳහා වැසි ආවරණ (කැනොෆි) ලබාදීම</t>
  </si>
  <si>
    <t>F38462243003</t>
  </si>
  <si>
    <t>බණ්ඩාරගම ප්‍රා.ලේ කොට්ඨාශයේ මරණාධාර සමිති හතක් සඳහා ටෙන්ට් හතක් ලබාදීම</t>
  </si>
  <si>
    <t>F38462253004</t>
  </si>
  <si>
    <t>මිල්ලනිය ප්‍රා.ලේ කොට්ඨාශයේ සිදුරංගලවත්ත එකමුතු සුභ සාධක හා අවමංගල්‍යාධාර සමිතියට ටෙන්ට් එකක් ලබාදීම</t>
  </si>
  <si>
    <t>F38462241012</t>
  </si>
  <si>
    <t>පානදුර ප්‍රා.ලේ කොට්ඨාශයේ පුවක්වත්ත පාර මාලමුල්ල ශක්ති සංවර්ධන සුභ සාධක හා අවමංගල්‍යාධාර සමිතියට හා නැගෙනහිර වෑකඩ සුභ සාධක හා අවමංගල්‍යාධාර සමිතිය සඳහා ටෙන්ට් දෙකක් ලබාදීම</t>
  </si>
  <si>
    <t>F38462246007</t>
  </si>
  <si>
    <t>බුලත්සිංහල ප්‍රා.ලේ කොට්ඨාශයේ කරල්දැක්ම සුභ සාධක හා අවමංගල්‍යාධාර සමිතියට ටෙන්ට් එකක් ලබාදීම</t>
  </si>
  <si>
    <t>F38462243004</t>
  </si>
  <si>
    <t>බණ්ඩාරගම ප්‍රා.ලේ කොට්ඨාශයේ මරණාධාර සමිති විස්සක් සඳහා ප්ලාස්ටික් පුටු ලබාදීම</t>
  </si>
  <si>
    <t>F38462253005</t>
  </si>
  <si>
    <t>මිල්ලනිය ප්‍රා.ලේ කොට්ඨාශයේ මරණාධාර සමිති දහයක් සඳහා ප්ලාස්ටික් පුටු ලබාදීම</t>
  </si>
  <si>
    <t>F38462241013</t>
  </si>
  <si>
    <t>පානදුර ප්‍රා.ලේ කොට්ඨාශයේ මරණාධාර සමිති හතරක් සඳහා ප්ලාස්ටික් පුටු ලබාදීම</t>
  </si>
  <si>
    <t>F38462242009</t>
  </si>
  <si>
    <t>කළුතර ප්‍රා.ලේ කොට්ඨාශයේ වස්කඩුව මාන්නාදූව එක්සත් සුභ සාධක හා අවමංගල්‍යාධාර සමිතියට ප්ලාස්ටික් පුටු ලබාදීම</t>
  </si>
  <si>
    <t>F38462245005</t>
  </si>
  <si>
    <t>මදුරාවල ප්‍රා.ලේ කොට්ඨාශයේ වරකාගොඩ නාහල්ල කරන්නාගොඩ සර්වමිත්‍ර සුභ සාධක හා අවමංගල්‍යාධාර සමිතියට ප්ලාස්ටික් පුටු ලබාදීම</t>
  </si>
  <si>
    <t>F38462254001</t>
  </si>
  <si>
    <t>ඉංගිරිය ප්‍රා.ලේ කොට්ඨාශයේ පෝරුවදණ්ඩ බොරලුගොඩ නිසලගිරි උයනේ ජල පාරිභෝගික කමිටු සුභ සාධක හා අවමංගල්‍යාධාර සමිතියට ප්ලාස්ටික් පුටු ලබාදීම</t>
  </si>
  <si>
    <t>F38462244007</t>
  </si>
  <si>
    <t>හොරණ ප්‍රා.ලේ කොට්ඨාශයේ ගෝනපල රිදී නිම්න සුභ සාධක හා අවමංගල්‍යාධාර සමිතියට ප්ලාස්ටික් පුටු ලබාදීම</t>
  </si>
  <si>
    <t>F38462249004</t>
  </si>
  <si>
    <t>මතුගම ප්‍රා.ලේ කොට්ඨාශයේ මහකලුපහණ පේරගස්හන්දිය සුහද සුභ සාධක හා අවමංගල්‍යාධාර සමිතියට ප්ලාස්ටික් පුටු ලබාදීම</t>
  </si>
  <si>
    <t>F38462252004</t>
  </si>
  <si>
    <t>පාලින්දනුවර ප්‍රා.ලේ කොට්ඨාශයේ මරණාධාර සමිති සඳහා පුටු ලබාදීම</t>
  </si>
  <si>
    <t>G38462263018</t>
  </si>
  <si>
    <t>ගම්පහ දිස්ත්‍රික්කයේ සියළුම ලියාපදිංචි වැඩිහිටි ප්‍රාදේශීය බල මණ්ඩල සඳහා ශබ්ද විකාශන යන්ත්‍ර ලබාදීම</t>
  </si>
  <si>
    <t>G38462229010</t>
  </si>
  <si>
    <t>කැස්බෑව ප්‍රා.ලේ කොට්ඨාශයේ අඩු ආදායම්ලාභී ස්වයං රැකියාවේ නියුතු කාන්තාවන් සඳහා ජුකී මැෂින් ලබාදීම</t>
  </si>
  <si>
    <t>K38462350008</t>
  </si>
  <si>
    <t>අගලවත්ත ප්‍රා.ලේ කොට්ඨාශයේ වැඩිහිටි සමිති මූලික කර ගනිමින් වැඩිහිටි ප්‍රවර්ධනය හා ඇගයීම සඳහා සුවදායක වැඩිහිටි දිවියකට අත්වැලක් වැඩසටහන ක්‍රියාත්මක කිරීම</t>
  </si>
  <si>
    <t>G38463262031</t>
  </si>
  <si>
    <t>බස්නාහිර පළාතේ අඩු ආදායම්ලාභී ඡේෂ්ඨ පුරවැසියන් සඳහා ඇස් කණ්නාඩි හා අක්ෂි කාච ලබාදීම</t>
  </si>
  <si>
    <t>K38463105009</t>
  </si>
  <si>
    <t>මීරිගම ප්‍රා.ලේ කොට්ඨාශයේ අඩුආදායම්ලාභී පෙර පාසැල්, පාසැල් දරුවන් නිවාස ගතවීම වැළැක්වීම සඳහා වැඩසටහනක් පැවැත්වීම</t>
  </si>
  <si>
    <t>K38463101010</t>
  </si>
  <si>
    <t>දිවුලපිටිය ප්‍රා.ලේ. කොට්ඨාශයේ අඩු ආදායම්ලාභී පෙර පාසැල්, පාසල් දරුවන් නිවාස ගතවීම වැළැක්වීම සඳහා වැඩසටහනක් පැවැත්වීම</t>
  </si>
  <si>
    <t>K38463130020</t>
  </si>
  <si>
    <t>හෝමාගම ප්‍රා.ලේ කොට්ඨාශයේ ලෝක ළමා දින සැමරුම් වැඩසටහනක් පැවැත්වීම</t>
  </si>
  <si>
    <t>G38462244009</t>
  </si>
  <si>
    <t>හොරණ ප්‍රා.ලේ කොට්ඨාශයේ පළාත් ආයුර්වේද දෙපාර්තමේන්තුවෙන් පාලනය වන සෞඛ්‍ය මධ්‍යස්ථාන සඳහා උපකරණ ලබාදීම</t>
  </si>
  <si>
    <t>G38462264010</t>
  </si>
  <si>
    <t>කොළඹ දිස්ත්‍රික්කයේ සෞඛ්‍ය වෛද්‍ය නිලධාරී කොට්ඨාශ මට්ටමින් ඩෙංගු ඇතුලු මදුරුවන්ගෙන් බෝවන රෝග වැළැක්වීම සඳහා අවශ්‍ය උපකරණ ලබාදීම</t>
  </si>
  <si>
    <t>K38462329011</t>
  </si>
  <si>
    <t>කැස්බෑව සෞඛ්‍ය වෛද්‍ය නිලධාරී කොට්ඨාශයේ ගැබිණි මව්වරුන් සඳහා දැනුවත් කිරීමේ වැඩසටහනක් පැවැත්වීම</t>
  </si>
  <si>
    <t>K38462325011</t>
  </si>
  <si>
    <t>මහරගම සෞඛ්‍ය වෛද්‍ය නිලධාරී කොට්ඨාශයේ ගැබිණි මව්වරුන් සඳහා දැනුවත් කිරීමේ වැඩසටහනක් පැවැත්වීම</t>
  </si>
  <si>
    <t>K38462321019</t>
  </si>
  <si>
    <t>කොළඹ ප්‍රා.ලේ කොට්ඨාශයේ මැද කොළඹ මැතිවරණ කොට්ඨාශයේ බටහිර වෛද්‍ය සායන 4ක් පැවැත්වීම</t>
  </si>
  <si>
    <t>K38462321020</t>
  </si>
  <si>
    <t xml:space="preserve">කොළඹ ප්‍රා.ලේ කොට්ඨාශයේ පාසැල් දරුවන්ගේ පෝෂණ හා සෞඛ්‍ය පිළිබඳ දැනුවත් කිරීමේ වැඩසටහනක් පැවැත්වීම </t>
  </si>
  <si>
    <t>G38462233008</t>
  </si>
  <si>
    <t>පාදුක්ක ප්‍රා.ලේ කොට්ඨාශයේ ඩෙංගු රෝගය ව්‍යාප්ත වීම වැලැක්වීම සඳහා අවශ්‍ය උපකරණ ලබාදීම</t>
  </si>
  <si>
    <t>G38462229013</t>
  </si>
  <si>
    <t>කැස්බෑව ප්‍රා.ලේ කොට්ඨාශයේ ඩෙංගු රෝගය ව්‍යාප්ත වීම වැලැක්වීම සඳහා අවශ්‍ය උපකරණ ලබාදීම</t>
  </si>
  <si>
    <t>K38463226003</t>
  </si>
  <si>
    <t>රත්මලාන ප්‍රා .ලේ කොට්ඨාශයේ වැඩිහිටියන් සඳහා ආධ්‍යාත්මික සංවර්ධන වැඩසටහනක් පැවැත්වීම</t>
  </si>
  <si>
    <t>K38463242011</t>
  </si>
  <si>
    <t>කළුතර ප්‍රා.ලේ කොට්ඨාශයේ ඈතගම ශ්‍රී විජයාරාම විහාරස්ථ මෙත්තා වැඩිහිටි සමිතියේ සාමාජිකයින් සඳහා ආධ්‍යාත්මික වැඩසටහනක් පැවැත්වීම</t>
  </si>
  <si>
    <t>G38462244008</t>
  </si>
  <si>
    <t xml:space="preserve">හොරණ ප්‍රා.ලේ කොට්ඨාශයේ ලියාපදිංචි සුභ සාධක/මරණාධාර සමිති සඳහා අවශ්‍ය උපකරණ ලබාදීම </t>
  </si>
  <si>
    <t>G38462254002</t>
  </si>
  <si>
    <t>ඉංගිරිය ප්‍රා.ලේ කොට්ඨාශයේ ලියාපදිංචි සුභ සාධක/මරණාධාර සමිති සඳහා අවශ්‍ය උපකරණ ලබාදීම</t>
  </si>
  <si>
    <t>G38462248012</t>
  </si>
  <si>
    <t>බේරුවල ප්‍රා.ලේ කොට්ඨාශයේ ලියාපදිංචි සුභ සාධක/මරණාධාර සමිති සඳහා අවශ්‍ය උපකරණ ලබාදීම</t>
  </si>
  <si>
    <t>G38462249006</t>
  </si>
  <si>
    <t>මතුගම ප්‍රා.ලේ කොට්ඨාශයේ ලියාපදිංචි සුභ සාධක/මරණාධාර සමිති සඳහා අවශ්‍ය උපකරණ ලබාදීම</t>
  </si>
  <si>
    <t>G38462247006</t>
  </si>
  <si>
    <t>දොඩංගොඩ ප්‍රා.ලේ කොට්ඨාශයේ ලියාපදිංචි සුභ සාධක/මරණාධාර සමිති සඳහා අවශ්‍ය උපකරණ ලබාදීම</t>
  </si>
  <si>
    <t>G38462201009</t>
  </si>
  <si>
    <t>දිවුලපිටිය ප්‍රා.ලේ කොට්ඨාශයේ ලියාපදිංචි වැඩිහිටි සමිති සඳහා උපකරණ ලබාදීම</t>
  </si>
  <si>
    <t>G38462205008</t>
  </si>
  <si>
    <t>මීරිගම ප්‍රා.ලේ කොට්ඨාශයේ ලියාපදිංචි වැඩිහිටි සමිති සඳහා උපකරණ ලබාදීම</t>
  </si>
  <si>
    <t>K38463262032</t>
  </si>
  <si>
    <t>බස්නාහිර පළාත තුල සමාජ සත්කාරක සතිය-2013 වැඩසටහන ක්‍රියාත්මක කිරීම</t>
  </si>
  <si>
    <t>G38463203006</t>
  </si>
  <si>
    <t>මීගමුව ප්‍රා.ලේ කොට්ඨාශයේ ජ්‍යෙෂ්ඨ පුරවැසි සංවිධානයට උපකරණ ලබාදීම</t>
  </si>
  <si>
    <t>G38463212010</t>
  </si>
  <si>
    <t>බියගම ප්‍රා.ලේ කොට්ඨාශයේ අඩුආදායම්ලාභීන් සඳහා ඇස් කණ්නාඩි ලබාදීම</t>
  </si>
  <si>
    <t>G38463210008</t>
  </si>
  <si>
    <t>මහර ප්‍රා.ලේ කොට්ඨාශයේ අඩු ආදායම්ලාභීන් සඳහා ඇස් කණ්නාඩි ලබාදීම</t>
  </si>
  <si>
    <t>K38463233007</t>
  </si>
  <si>
    <t>පාදුක්ක ප්‍රා.ලේ කොට්ඨාශයේ සාමාජීය ගැටළු අවම කිරීම සඳහා අපේ සොඳුරු පවුල, සොඳුරු ගම වැඩසටහන ක්‍රියාත්මක කිරීම</t>
  </si>
  <si>
    <t>K38463242012</t>
  </si>
  <si>
    <t>කළුතර ප්‍රා.ලේ කොට්ඨාශයේ ලියාපදිංචි වැඩිහිටි සංවිධාන වල සාමාජිකයන් සඳහා බෞද්ධ වැඩසටහනක් පැවැත්වීම</t>
  </si>
  <si>
    <t>G38462248011</t>
  </si>
  <si>
    <t>බේරුවල ප්‍රා.ලේ කොට්ඨාශයේ අඩුආදායම්ලාභී කාන්තාවන්ගේ ජීවන තත්වය ඉහළ නැංවීම සඳහා ස්වයං රැකියා උපකරණ ලබාදීම</t>
  </si>
  <si>
    <t>G38462241015</t>
  </si>
  <si>
    <t>පානදුර ප්‍රා.ලේ කොට්ඨාශයේ අඩුආදායම්ලාභී කාන්තාවන්ගේ ජීවන තත්වය ඉහළ නැංවීම සඳහා ස්වයං රැකියා උපකරණ ලබාදීම</t>
  </si>
  <si>
    <t>G38462242010</t>
  </si>
  <si>
    <t>කළුතර ප්‍රා.ලේ කොට්ඨාශයේ අඩුආදායම්ලාභී කාන්තාවන් සඳහා මහන මැෂින් ලබාදීම</t>
  </si>
  <si>
    <t>G38462249005</t>
  </si>
  <si>
    <t>මතුගම ප්‍රා.ලේ කොට්ඨාශයේ අඩුආදායම්ලාභී කාන්තාවන් සඳහා මහන මැෂින්, බිම්මල් වගාවට අවශ්‍ය උපකරණ ලබාදීම</t>
  </si>
  <si>
    <t>G38462243005</t>
  </si>
  <si>
    <t>බණ්ඩාරගම ප්‍රා.ලේ කොට්ඨාශයේ අඩුආදායම්ලාභී කාන්තාවන් සඳහා මහන මැෂින් ලබාදීම</t>
  </si>
  <si>
    <t>G38462210006</t>
  </si>
  <si>
    <t>මහර  ප්‍රාදේශීය ලේකම් කොට්ඨාශයේ අඩු ආදායම්ලාභී ස්වයං රැකියා වල නියුතු කාන්තාවන් සඳහා මහන මැෂින් ලබා දීම</t>
  </si>
  <si>
    <t>G38462207010</t>
  </si>
  <si>
    <t>ගම්පහ  ප්‍රාදේශීය ලේකම් කොට්ඨාශයේ අඩු ආදායම්ලාභී ස්වයං රැකියා වල නියුතු කාන්තාවන් සඳහා මහන මැෂින් ලබා දීම</t>
  </si>
  <si>
    <t>G38462212009</t>
  </si>
  <si>
    <t>බියගම  ප්‍රාදේශීය ලේකම් කොට්ඨාශයේ අඩු ආදායම්ලාභී ස්වයං රැකියා වල නියුතු කාන්තාවන් සඳහා මහන මැෂින් ලබා දීම</t>
  </si>
  <si>
    <t>G38462213010</t>
  </si>
  <si>
    <t>කැළණිය ප්‍රාදේශීය ලේකම් කොට්ඨාශයේ අඩුආදායම්ලාභී ස්වයංරැකියා වල නියුතු කාන්තාවක් සඳහා මහන මැෂින් ලබාදීම</t>
  </si>
  <si>
    <t>K38462310007</t>
  </si>
  <si>
    <t>මහර ප්‍රා.ලේ කොට්ඨාශයේ අඩුආදායම්ලාභී කාන්තාවන් සඳහා රිබන් එම්බ්‍රොයිඩර්, තිර රෙදි , බෑග්, රූපලාවන්‍ය,මැහුම්,පැච්වර්ක්,කේක් සෑදීම, කෙටි කෑම වර්ග සකස් කිරීමේ ස්වයං රැකියා පුහුණු පාඨමාලා 20 ක් පැවැත්වීම</t>
  </si>
  <si>
    <t>K38462333006</t>
  </si>
  <si>
    <t>පාදුක්ක ප්‍රා.ලේ කොට්ඨාශයේ තුම්මෝදර කළාපයේ අඩුආදායම්ලාභී කාන්තාවන් හට ස්වයං රැකියා පුහුණු වැඩසටහනක් පැවැත්වීම</t>
  </si>
  <si>
    <t>K38422323007</t>
  </si>
  <si>
    <t>ශ්‍රීජයවර්ධනපුර කෝට්ටේ ප්‍රා.ලේ කොට්ඨාශයේ මාදිවෙල ව්‍යවසායකත්ව කාන්තා සමිතියේ සාමාජිකාවන්ට ස්වයං රැකියා පුහුණු වැඩසටහනක් පැවැත්වීම</t>
  </si>
  <si>
    <t>K38462325012</t>
  </si>
  <si>
    <t>මහරගම ප්‍රා.ලේ කොට්ඨාශයේ අඩුආදායම්ලාභී කාන්තාවන්ගේ ආදායම් තත්වය ඉහළ නැංවීම සඳහා ඇඳුම් කැපීමේ හා මැසීමේ පුහුණු වැඩසටහනක් පැවැත්වීම</t>
  </si>
  <si>
    <t>K38462330021</t>
  </si>
  <si>
    <t>හෝමාගම ප්‍රා.ලේ කොට්ඨාශයේ අඩුආදායම්ලාභී කාන්තාවන්ගේ ආදායම් තත්වය ඉහළ නැංවීම සඳහා ඇඳුම් කැපීමේ හා මැසීමේ පුහුණු වැඩසටහනක් පැවැත්වීම</t>
  </si>
  <si>
    <t>K38462329014</t>
  </si>
  <si>
    <t>කැස්බෑව ප්‍රා.ලේ කොට්ඨාශයේ අඩුආදායම්ලාභී කාන්තාවන්ගේ ආදායම් තත්වය ඉහළ නැංවීම සඳහා රෙදි මුද්‍රණය කිරිමේ පුහුණු වැඩසටහනක් පැවැත්වීම</t>
  </si>
  <si>
    <t>A38463227008</t>
  </si>
  <si>
    <t>ගංගොඩවිල මෙත් සෙවන රජයේ නිවර්තන නිවාසයේ මව් අංශයේ ඇති සුරැකුම් ළමා මධ්‍යස්ථානයට පිවිසෙන ලී දොර වෙනුවට ග්‍රිල් දොරක් සවි කිරීම</t>
  </si>
  <si>
    <t>A38463227009</t>
  </si>
  <si>
    <t>ගංගොඩවිල මෙත් සෙවන රජයේ නිවර්තන නිවාසයේ තෙමහල් ගොඩනැගිල්ලට පිවිසෙන පඩිපෙලට ග්‍රිල් දොරක් සවි කිරීම</t>
  </si>
  <si>
    <t>A38463227010</t>
  </si>
  <si>
    <t>ගංගොඩවිල මෙත් සෙවන රජයේ නිවර්තන නිවාසයේ  තෙමහල් අංශයේ කෑම ශාලාව හා පුස්තකාලය අතර ඇති නාන කාමරයට පිවිසෙන දොර දැනට ඇති ස්ථානය වෙනස් කර වෙනත් ස්ථානයක සවිකිරීම</t>
  </si>
  <si>
    <t>G38463206011</t>
  </si>
  <si>
    <t>අත්තනගල්ල ප්‍රා.ලේ කොට්ඨාශයේ මරණාධාර හා සුභ සාධක සමිති සඳහා උපකරණ ලබාදීම</t>
  </si>
  <si>
    <t>A38462104008</t>
  </si>
  <si>
    <t>මිනුවන්ගොඩ දිසා රෝහලේ අත්‍යාවශ්‍ය අළුත්වැඩියා සහ වැඩිදියුණු කිරීම් සඳහා</t>
  </si>
  <si>
    <t>K38463204009</t>
  </si>
  <si>
    <t>මිනුවන්ගොඩ ප්‍රා.ලේ කොට්ඨාශයේ වැඩිහිටි සමිති ඇගයීමේ වැඩසටහනක් පැවැත්වීම</t>
  </si>
  <si>
    <t>K38463230022</t>
  </si>
  <si>
    <t>හෝමාගම ප්‍රා.ලේ කොට්ඨාශයේ ජ්‍යෙෂ්ඨ පුරවැසියන් සඳහා ආධ්‍යාත්මික සංවර්ධන වැඩසටහන් පැවැත්වීම</t>
  </si>
  <si>
    <t>H38462106012</t>
  </si>
  <si>
    <t>නිට්ටඹුව ආයුර්වේද මධ්‍යම බෙහෙත් ශාලාව නවීකරණය කිරීම</t>
  </si>
  <si>
    <t>A38462105010</t>
  </si>
  <si>
    <t>මීරිගම ආයුර්වේද රෝහලේ ඹෟෂධ ගබඩාව වැඩිදියුණු කිරීම</t>
  </si>
  <si>
    <t>A38462148013</t>
  </si>
  <si>
    <t>හෙට්ටියාකන්ද ආයුර්වේද මධ්‍යම බෙහෙත් ශාලාව නවීකරණය කිරීම</t>
  </si>
  <si>
    <t>G38462209017</t>
  </si>
  <si>
    <t>වත්තල ප්‍රා.ලේ කොට්ඨාශයේ ස්වයං රැකියාවන්හි නියුතු ආබාධිත දරුවන්ගේ මව්වරුන් සඳහා ස්වයං රැකියා උපකරණ ලබාදීම</t>
  </si>
  <si>
    <t>F38463253006</t>
  </si>
  <si>
    <t>මිල්ලනිය ප්‍රා.ලේ කොට්ඨාශයේ ලියාපදිංචි වැඩිහිටි සංවිධාන සඳහා උපකරණ ලබාදීම</t>
  </si>
  <si>
    <t>H38462141016</t>
  </si>
  <si>
    <t>පානදුර ප්‍රාදේශිය ලේකම් කොට්ඨාශයේ මොල්ලිගොඩ සේවා පියස ගොඩනැගිල්ලේ පිහිටි කාන්තා මධ්‍යස්ථානය  සංවර්ධනය කිරීම</t>
  </si>
  <si>
    <t>K38463230024</t>
  </si>
  <si>
    <t>හෝමාගම ප්‍රා.ලේ කොට්ඨාශයේ ජ්‍යෙෂ්ඨ පුරවැසියන් උදෙසා ආධ්‍යාත්මික සංවර්ධන වැඩසටහන් පැවැත්වීම</t>
  </si>
  <si>
    <t>F38462229015</t>
  </si>
  <si>
    <t>කැස්බෑව ප්‍රා.ලේ කොට්ඨාශයේ නිවන්තිඩිය මෙත්තා වැඩිහිටි සංවිධානය හා බෝකුන්දර, ජාලියගොඩ දිවි අසිරි වැඩිහිටි සංවිධානය සඳහා වැසි ආවරණ (කැනොෆි) ලබාදීම</t>
  </si>
  <si>
    <t>F38462231014</t>
  </si>
  <si>
    <t>සීතාවක ප්‍රා.ලේ කොට්ඨාශයේ ඇස්වත්ත උතුර වැඩිහිටි සංවිධානය සඳහා වැසි ආවරණයක් (කැනොෆි) ලබාදීම</t>
  </si>
  <si>
    <t>F38462228010</t>
  </si>
  <si>
    <t xml:space="preserve">මොරටුව ප්‍රා.ලේ කොට්ඨාශයේ ලක්ෂපතිය දකුණ අවමංගල්‍ය සහනාධාර හා සුභ සාධක සමිතිය සඳහා වැසි ආවරණයක් (කැනොෆි) ලබාදීම </t>
  </si>
  <si>
    <t>28 - මොරටුව</t>
  </si>
  <si>
    <t>F38462222010</t>
  </si>
  <si>
    <t>කො‍ළොන්නාව ප්‍රා.ලේ කොට්ඨාශයේ 504-ඒ, බැලගම ජ්‍යෙෂ්ඨ පුරවැසි සමිතිය  හා පුබුදුගම හිඹුටු උයන ප්‍රජා ප්‍රදීප ජ්‍යෙෂ්ඨ පුරවැසි සංවිධානය සඳහා වැසි ආවරණ (කැනොෆි) ලබාදීම</t>
  </si>
  <si>
    <t>F38462230023</t>
  </si>
  <si>
    <t>හෝමාගම ප්‍රා.ලේ කොට්ඨාශයේ සුභ සාධක හා අවමංගල්‍යාධාර සමිති පහක් සඳහා වැසි ආවරණ (කැනොෆි) ලබාදීම</t>
  </si>
  <si>
    <t>30 - හෝමාගම</t>
  </si>
  <si>
    <t>G38462246006</t>
  </si>
  <si>
    <t>බුලත්සිංහල ප්‍රා.ලේ කොට්ඨාශයේ වැඩිහිටි සමිති සඳහා උපකරණ ලබාදීම</t>
  </si>
  <si>
    <t>F38463226004</t>
  </si>
  <si>
    <t>රත්මලාන ප්‍රා.ලේ. කොට්ඨාශයේ රත්මලාන බොරුපන කදවල උතුර මරණාධාර හා සුභසාධක සමිතිය හා දකුණ රත්මලාන සුහද අන්‍යෝන්‍යාධාර මරණාධාර හා සුභසාධක සමිතිය සඳහා වැසි ආවරණ(කැනොෆි) ලබා දීම.</t>
  </si>
  <si>
    <t>26 - රත්මලාන</t>
  </si>
  <si>
    <t>කොළඔ</t>
  </si>
  <si>
    <t>F38463225013</t>
  </si>
  <si>
    <t>මහරගම ප්‍රා.ලේ. කොට්ඨාශයේ දෙපානම සමගි සුභසාධක සමිතිය හා මරණාධාර සමිතිය සඳහා වැසි ආවරණයක් (කැනොෆි) ලබා දීම.</t>
  </si>
  <si>
    <t>25 - මහරගම</t>
  </si>
  <si>
    <t>K38422224019</t>
  </si>
  <si>
    <t>කඩුවෙල ප්‍රාදේශීය ලේකම් කොට්ඨාශයේ අඩු ආදායම්ලාභී කාන්තාවන්ගේ ආදායම් තත්වය ඉහල නැංවීම සඳහා ස්වයංරැකියා පුහුණු වැඩ සටහන් පැවැත්වීම.</t>
  </si>
  <si>
    <t>24 - කඩුවෙල</t>
  </si>
  <si>
    <t>F38463250010</t>
  </si>
  <si>
    <t>අගලවත්ත ප්‍රාදේශීය ලේකම් කොට්ඨාශයේ මහකලුපහන පේරගස්හන්දිය සුහද සුභසාධක සමිතියට ප්ලාස්ටික් පුටු ලබා දීම</t>
  </si>
  <si>
    <t>50 - අගලවත්ත</t>
  </si>
  <si>
    <t>කළුතර</t>
  </si>
  <si>
    <t>K38463401011</t>
  </si>
  <si>
    <t>දිවුලපිටිය ප්‍රා.ලේ. කොට්ඨාශයේ ආයුර්වේද වෛද්‍ය සායන පැවැත්වීම</t>
  </si>
  <si>
    <t>A38462321021</t>
  </si>
  <si>
    <t>කොළඹ ප්‍රා.ලේ කොට්ඨාශයේ අඩු ආදායම්ලාභී පවුල් වල සනීපාරක්ෂක පහසුකම් වැඩි දියුණු කිරීම</t>
  </si>
  <si>
    <t>K38463224020</t>
  </si>
  <si>
    <t>කඩුවෙල ප්‍රා.ලේ.කොට්ඨාශයේ වැඩිහිටි පුරවැසි සංවිධාන වල සමාජිකයන් ඇගයීමේ  වැඩසටහනක් පැවැත්වීම.</t>
  </si>
  <si>
    <t>K38463210009</t>
  </si>
  <si>
    <t>මහර ප්‍රා.ලේ.කොට්ඨාශයේ ලියාපදිංචි වැඩිහිටි සංවිධාන වල ජ්‍යෙෂ්ඨ පුරවැසියන් ඇගයීම හා අධ්‍යාත්මික සංවර්ධන වැඩසටහනක් පැවැත්වීම.</t>
  </si>
  <si>
    <t>H38463230025</t>
  </si>
  <si>
    <t>හෝමාගම ප්‍රා.ලේ කොට්ඨාශයේ දොලහේන අතපත්තුගොඩ සමාජ සුබසාධක හා අන්‍යෝන්‍යාධාර සමිති ගොඩනැගිල්ල ඉතිරි වැඩ නිම කිරීම</t>
  </si>
  <si>
    <t>K38462664011</t>
  </si>
  <si>
    <t>කොළඹ දිස්ත්‍රීක්කයේ තෝරාගත් සෞඛ්‍ය වෛද්‍ය නිලධාරී කොට්ඨාශ සඳහා පැවිදි සුව පියස වැඩ සටහන් පැවැත්වීම.</t>
  </si>
  <si>
    <t>K38462610010</t>
  </si>
  <si>
    <t>මහර සෞඛ්‍ය වෛද්‍ය නිලධාරී කොට්ඨාශයේ බටහිර වෛද්‍ය සායන පැවැත්වීම.</t>
  </si>
  <si>
    <t>K38462606014</t>
  </si>
  <si>
    <t>අත්තනගල්ල සෞඛ්‍ය වෛද්‍ය නිලධාරි කොට්ඨාශයේ බටහිර වෛද්‍ය සායන පැවැත්වීම.</t>
  </si>
  <si>
    <t>K38462325014</t>
  </si>
  <si>
    <t>මහරගම ප්‍රා.ලේ. කොට්ඨාශයේ මාදිවෙල ව්‍යවසායකත්ව කාන්තා සමිතියේ සාමාජිකාවන්ට ස්වයංරැකියා පුහුණු වැඩ සටහන් පැවැත්වීම.</t>
  </si>
  <si>
    <t>K38462307012</t>
  </si>
  <si>
    <t>ගම්පහ ප්‍රා.ලේ. කොට්ඨාශයේ අඩු ආදායම්ලාභී කාන්තාවන් සඳහා ස්වයංරැකියා පුහුණු වැඩසටහන් පැවැත්විම.</t>
  </si>
  <si>
    <t>K38462310011</t>
  </si>
  <si>
    <t>මහර ප්‍රා.ලේ. කොට්ඨාශයේ අඩු ආදායම්ලාභී කාන්තාවන් සඳහා ස්වයංරැකියා පුහුණු වැඩ සටහන් පැවැත්වීම.</t>
  </si>
  <si>
    <t>K38462364012</t>
  </si>
  <si>
    <t>කොළඹ දිස්ත්‍රික්කය තුළ කාන්තාවන් සඳහා ආයුර්වේද රූපලාවන්‍ය පුහුණු වැඩමුළු පැවැත්වීම</t>
  </si>
  <si>
    <t>K38462307011</t>
  </si>
  <si>
    <t>ගම්පහ ප්‍රා.ලේ. කොට්ඨාශයේ පවුල් සෞඛ්‍ය සේවා නිලධාරිනියන් සහ මහජන සෞඛ්‍ය පරීක්ෂකවරු සමග ක්ෂේත්‍ර නිලධාරීන් දැනුවත් කිරීමේ වැඩසටහනක් පැවැත්වීම.</t>
  </si>
  <si>
    <t>K38462306013</t>
  </si>
  <si>
    <t>අත්තනගල්ල ප්‍රා.ලේ. කොට්ඨාශයේ පදිංචි රැකියාවක් නොමැති කාන්තාවන්ගේ ආදායම් තත්ත්වය ඉහළ නැංවීම සඳහා ස්වයං රැකියා පුහුණු වැඩසටහන් පැවැත්වීම</t>
  </si>
  <si>
    <t>F38463203007</t>
  </si>
  <si>
    <t>මීගමුව ප්‍රාදේශීය ලේකම් කොට්ඨාශයේ,ලියාපදිංචි මරණාධාර සමිතියක් සඳහා කැනපි 01 ක් ලබා දීම</t>
  </si>
  <si>
    <t xml:space="preserve"> </t>
  </si>
  <si>
    <t>F38463213012</t>
  </si>
  <si>
    <t>කැළණිය ප්‍රාදේශීය ලේකම් කොට්ඨාශයේ,ලියාපදිංචි මරණාධාර සමිති සඳහා කැනපි 10 ක් ලබා දීම</t>
  </si>
  <si>
    <t>K38463212013</t>
  </si>
  <si>
    <t>බියගම ප්‍රාදේශීය ලේකම් කොට්ඨාශයේ,ජ්‍යෙෂ්ඨ පුරවැසියන්ගේ මානසික සෞඛ්‍ය වර්ධනයට සෞන්දර්යාත්මක වැඩසටහනක් පැවැත්වීම හා ඔවුන් ඇගයිම</t>
  </si>
  <si>
    <t>K38463213013</t>
  </si>
  <si>
    <t>කැළණිය ප්‍රාදේශීය ලේකම් කොට්ඨාශයේ,ජ්‍යෙෂ්ඨ පුරවැසියන්ගේ මානසික සෞඛ්‍ය වර්ධනයට සෞන්දර්යාත්මක වැඩසටහනක් පැවැත්වීම හා ඔවුන් ඇගයිම</t>
  </si>
  <si>
    <t>K38463211007</t>
  </si>
  <si>
    <t>දොම්පෙ ප්‍රාදේශීය ලේකම් කොට්ඨාශයේ,ජ්‍යෙෂ්ඨ පුරවැසියන්ගේ මානසික සෞඛ්‍ය වර්ධනයට සෞන්දර්යාත්මක වැඩසටහනක් පැවැත්වීම  හා ඔවුන් ඇගයිම.</t>
  </si>
  <si>
    <t>K38463209022</t>
  </si>
  <si>
    <t>වත්තල ප්‍රාදේශීය ලේකම් කොට්ඨාශයේ,ජ්‍යෙෂ්ඨ පුරවැසියන්ගේ මානසික සෞඛ්‍ය වර්ධනයට සෞන්දර්යාත්මක වැඩසටහනක් පැවැත්වීම.</t>
  </si>
  <si>
    <t>K38463210012</t>
  </si>
  <si>
    <t>මහර ප්‍රාදේශීය ලේකම් කොට්ඨාශයේ,ජ්‍යෙෂ්ඨ පුරවැසියන්ගේ මානසික සෞඛ්‍ය වර්ධනයට සෞන්දර්යාත්මක වැඩසටහනක් පැවැත්වීම හා ඔවුන් ඇගයිම.</t>
  </si>
  <si>
    <t>රම්මුතුගල බාලිකා රැදවුම් නිවාසයේ බාහිර විදුලි පද්ධතිය විධිමත් ලෙස සකස් කිරිම</t>
  </si>
  <si>
    <t>පලාත් පරිවාස කොමසාරිස්</t>
  </si>
  <si>
    <t>H38462430026</t>
  </si>
  <si>
    <t>මීගොඩ ආයුර්වේද ඔසු උයන සංවර්ධනය කිරිම - 1 අදියර ඉතිරි වැඩ</t>
  </si>
  <si>
    <t>පලාත් ආයුර්වේද කොමසාරිස්</t>
  </si>
  <si>
    <t>A38462131015</t>
  </si>
  <si>
    <t>Supply and Laying floor tile at WD7 at BH Awissawella</t>
  </si>
  <si>
    <t>A38462131016</t>
  </si>
  <si>
    <t>Repair roof of PBU at Awissawella</t>
  </si>
  <si>
    <t>A38462121022</t>
  </si>
  <si>
    <t>Repair roof of ETU DH Maligawatta</t>
  </si>
  <si>
    <t>A38462130027</t>
  </si>
  <si>
    <t>‍හෝමාගම ප්‍රාදේශීය ලේකම් කොට්ඨාශයේ දියගම සායන මධ්‍යස්ථානය අළුත්වැඩියා කිරීම.</t>
  </si>
  <si>
    <t>පළාත් පාලන කොමසාරිස්</t>
  </si>
  <si>
    <t>ප්‍රාදේශීය සභා සභාපති</t>
  </si>
  <si>
    <t>A38463112014</t>
  </si>
  <si>
    <t>මාකොල සහතික කල පාසලේ නේවාසිකාගාර ගොඩනැගිල්ල සඳහා වැසිකිළියක් ඉදි කිරීම.</t>
  </si>
  <si>
    <t>A38463112015</t>
  </si>
  <si>
    <t xml:space="preserve">මාකොල සහතික කල පාසලේ ඉදිරිපස ගේට්ටුව අළුතින් සකස් කිරීම </t>
  </si>
  <si>
    <t>K38463207013</t>
  </si>
  <si>
    <t>ගම්පහ ප්‍රා.ලේ. කොට්ඨාශයේ සිරි පැරකුම් වැඩිහිටි සුබසාධක සමිතියේ සාමාජිකයින් සඳහා අධ්‍යාත්මික සංවර්ධන වැඩසටහනක් පැවැත්වීම</t>
  </si>
  <si>
    <t>ප්‍රාදේශිය ලේකම්</t>
  </si>
  <si>
    <t>K38463251007</t>
  </si>
  <si>
    <t>වලල්ලාවිට ප්‍රා.ලේ.කොට්ඨාසයේ  ලියාපදිංචි වැඩිහිටි සංවිධානයක් වන පැලවත්ත මෛත්‍රී වැඩිහිටි සංවිධානයේ සාමාජිකයින් සඳහා මානසික සෞඛ්‍ය ප්‍රවර්ධන වැඩ සටහනක් පැවැත්වීම.</t>
  </si>
  <si>
    <t>K38463251008</t>
  </si>
  <si>
    <t>වලල්ලාවිට ප්‍රා.ලේ. කොට්ඨාශයේ ලියාපදිංචි වැඩිහිටි සංවිධානයක් වන මොරගල ජ්‍යෙෂ්ඨ වැඩිහිටි සංවිධානයේ සාමාජිකයින් සඳහා මානසික සෞඛ්‍ය ප්‍රවර්ධන වැඩ සටහනක් පැවැත්වීම.</t>
  </si>
  <si>
    <t>K38463206015</t>
  </si>
  <si>
    <t>අත්තනගල්ල ප්‍රා.ලේ. කොට්ඨාශයේ  සමාජ සේවා දෙපාර්තමේන්තුවේ ලියාපදිංචි වැඩිහිටි සංවිධාන වල සාමාජිකයින් සඳහා ඇගයීමේ වැඩ සටහන් පැවැත්වීම.</t>
  </si>
  <si>
    <t>K38462311008</t>
  </si>
  <si>
    <t>දොම්පෙ ප්‍රා.ලේ. කොට්ඨාශයේ ගැබිණි කාන්තාවන් සඳහා පෝෂණය පිලිබද දැනුවත් කිරීමේ වැඩ සටහනක් පැවැත්වීම</t>
  </si>
  <si>
    <t>පලාත් සෞඛ්‍ය සේවා අධ්‍යක්ෂ</t>
  </si>
  <si>
    <t>ප්‍රාදේශිය සෞඛ්‍ය සේවා අධ්‍යක්ෂ</t>
  </si>
  <si>
    <t>K38463130028</t>
  </si>
  <si>
    <t>හෝමාගම ප්‍රා.ලේ කොට්ඨාශයේ ජීවත් වන අඩු ආදායම්ලාභී පවුල්වල දරුවන් නිවාසගත වීම වැලැක්වීම සඳහා දැනුවත් කිරීමේ සහ දිරිගැන්වීමේ වැඩ සටහනක් පැවැත්වීම</t>
  </si>
  <si>
    <t>K38462312016</t>
  </si>
  <si>
    <t>බියගම ප්‍රා.ලේ. කොට්ඨාශයේ ලියාපදිංචි කාන්තා සංවිධාන වල වැඩිහිටි කාන්තාවන් සවිබල ගැන්වීම සඳහා අවශ්‍ය දැනුම ලබා දීමට දින 03ක නේවාසික වැඩමුළුවක් පැවැත්වීම</t>
  </si>
  <si>
    <t>K38462312017</t>
  </si>
  <si>
    <t>බියගම ප්‍රා.ලේ. කොට්ඨාශයේ ලියාපදිංචි කාන්තා සංවිධාන වල තරුණ කාන්තාවන් සවිබල ගැන්වීම සඳහා අවශ්‍ය දැනුම ලබා දීමට දින 03ක නේවාසික වැඩමුළුවක් පැවැත්වීම</t>
  </si>
  <si>
    <t>K38462325015</t>
  </si>
  <si>
    <t>මහරගම ප්‍රා.ලේ. කොට්ඨාසයේ අඩුආදායම්ලාභී කාන්තාවන් සඳහා වෘත්තීය පුහුණු පාඨමාලාවන් පැවැත්වීම</t>
  </si>
  <si>
    <t>K38462333009</t>
  </si>
  <si>
    <t>පාදුක්ක ප්‍රා.ලේ. කොට්ඨාසයේ අඩුආදායම්ලාභී කාන්තාවන් සඳහා වෘත්තීය පුහුණු පාඨමාලාවන් පැවැත්වීම</t>
  </si>
  <si>
    <t>F38463247007</t>
  </si>
  <si>
    <t>දොඩම්ගොඩ ප්‍රා.ලේ. කොට්ඨාශයේ ලියාපදිංචි සුබ සාධක හා මරණාධාර සමිති සඳහා ප්ලාස්ටික් පුටු ලබා දීම.</t>
  </si>
  <si>
    <t>F38463254003</t>
  </si>
  <si>
    <t>ඉංගිරිය ප්‍රා.ලේ. කොට්ඨාශයේ ලියාපදිංචි සුබසාධක හා මරණාධාර සමිති සඳහා උපකරණ ලබා දීම</t>
  </si>
  <si>
    <t>K38462311009</t>
  </si>
  <si>
    <t>දොම්පේ ප්‍රා.ලේ. කොට්ඨාශයේ ගැබිණි කාන්තාවන් සඳහා පෝෂණය පිලිබද දැනුවත් කිරීමේ වැඩසටහන් පැවැත්වීම.</t>
  </si>
  <si>
    <t>K38462328011</t>
  </si>
  <si>
    <t>මොරටුව සෞඛ්‍ය වෛද්‍ය නිලධාරි කොට්ඨාශයේ ඩෙංගු මර්ධන වැඩසටහන් වලට දායකත්වය ලබා දෙන අඩු ආදායම්ලාභීන් සඳහා දැනුවත් කිරිමේ සහ ඇගයිමේ වැඩසටහනක් පැවැත්වීම.</t>
  </si>
  <si>
    <t>K38462323008</t>
  </si>
  <si>
    <t>ශ්‍රීජයවර්ධනපුර  ප්‍රා.ලේ කොට්ඨාශයේ පදිංචි අඩු ආදායම්ලාභීන් සඳහා ඩෙංගු ඇතුළු මදුරුවන්ගෙන් බෝවන රෝග වලින් වැළකිම සඳහා දැනුවත් කිරීමේ වැඩ සටහනක් පැවැත්විම.</t>
  </si>
  <si>
    <t>K38462348014</t>
  </si>
  <si>
    <t>බේරුවල ප්‍රා.ලේ කොට්ඨාශයේ පදිංචි අඩු ආදායම්ලාභීන් සඳහා ඩෙංගු ඇතුළු මදුරුවන්ගෙන් බෝවන රෝග වලින් වැළකිම සඳහා දැනුවත් කිරීමේ වැඩ සටහනක් පැවැත්විම.</t>
  </si>
  <si>
    <t>K38462310013</t>
  </si>
  <si>
    <t>මහර ප්‍රා.ලේ කොට්ඨාශයේ පදිංචි අඩු ආදායම්ලාභීන් සඳහා ඩෙංගු ඇතුළු මදුරුවන්ගෙන් බෝවන රෝග වලින් වැළකිම සඳහා දැනුවත් කිරීමේ වැඩ සටහනක් පැවැත්විම.</t>
  </si>
  <si>
    <t>K38462313014</t>
  </si>
  <si>
    <t>කැළණිය ප්‍රා.ලේ කොට්ඨාශයේ පදිංචි අඩු ආදායම්ලාභීන් සඳහා ඩෙංගු ඇතුළු මදුරුවන්ගෙන් බෝවන රෝග වලින් වැළකිම සඳහා දැනුවත් කිරීමේ වැඩ සටහනක් පැවැත්විම.</t>
  </si>
  <si>
    <t>K38462330029</t>
  </si>
  <si>
    <t>හෝමගම ප්‍රා.ලේ කොට්ඨාශයේ  ඩෙංගු රෝගය ඇතුළු මදුරුවන්ගෙන් බෝවන රෝග වලින් වැළකිම සඳහා දැනුවත් කිරීමේ වැඩ සටහනක් පැවැත්විම.</t>
  </si>
  <si>
    <t>K38462326005</t>
  </si>
  <si>
    <t>රත්මලාන ප්‍රා.ලේ කොට්ඨාශයේ  ඩෙංගු රෝගය ඇතුළු මදුරුවන්ගෙන් බෝවන රෝග වලින් වැළකිම සඳහා දැනුවත් කිරීමේ වැඩ සටහනක් පැවැත්විම.</t>
  </si>
  <si>
    <t>K38462328012</t>
  </si>
  <si>
    <t>මොරටුව ප්‍රා.ලේ කොට්ඨාශයේ  ඩෙංගු රෝගය ඇතුළු මදුරුවන්ගෙන් බෝවන රෝග වලින් වැළකිම සඳහා දැනුවත් කිරීමේ වැඩ සටහනක් පැවැත්විම.</t>
  </si>
  <si>
    <t>K38462322011</t>
  </si>
  <si>
    <t>කොළොන්නාව ප්‍රා.ලේ කොට්ඨාශය තුල ඩෙංගු රෝගය ඇතුළු මදුරුවන්ගෙන් බෝවන රෝග ව්‍යාප්ත වීම වැළක්වීම සඳහා දැනුවත් කිරීමේ වැඩ සටහනක් පැවැත්විම.</t>
  </si>
  <si>
    <t>K38462326006</t>
  </si>
  <si>
    <t>රත්මලාන ප්‍රා.ලේ කොට්ඨාශය තුල ඩෙංගු රෝගය ඇතුළු මදුරුවන්ගෙන් බෝවන රෝග ව්‍යාප්ත වීම වැළක්වීම සඳහා දැනුවත් කිරීමේ වැඩ සටහනක් පැවැත්විම.</t>
  </si>
  <si>
    <t>K38462307014</t>
  </si>
  <si>
    <t>ගම්පහ ප්‍රා.ලේ. කොට්ඨාශයේ ගැබිණි කාන්තාවන් සඳහා පෝෂණ වැඩසටහන් පැවැත්වීම</t>
  </si>
  <si>
    <t>K38462321023</t>
  </si>
  <si>
    <t>කොළඹ ප්‍රා.ලේ. කොට්ඨාශයේ ඩෙංගු රෝගය ඇතුළු මදුරුවන්ගෙන් බෝවන රෝගවලින් වැළැකිම සඳහා දැනුවත් කිරීමේ වැඩ සටහනක් පැවැත්විම</t>
  </si>
  <si>
    <t>H38462141017</t>
  </si>
  <si>
    <t>Construction e commission of ICT infrastructure for e panadura hospital HHIMS project- (stage 1)</t>
  </si>
  <si>
    <t>G38422365011</t>
  </si>
  <si>
    <t>කළුතර දිස්ත්‍රික්කයේ අඩු ආදායම්ලාභි ස්වයංරැකියා වල නියුතු කාන්තාවන්ට ස්වයංරැකියා උපකරණ ලබා දීම.</t>
  </si>
  <si>
    <t>G38422365013</t>
  </si>
  <si>
    <t xml:space="preserve">දිවිනැගුම ව්‍යාපෘතිය යටතේ කළුතර දිස්ත්‍රික්කයේ කුඩා පරිමාණයේ ආහාර වර්ග නිෂ්පදනය කරන කාන්තාවන් දිරිගැන්වීම සඳහා කුඩා පරිමාණයේ ගෑස් ලිප් ලබා දීම. </t>
  </si>
  <si>
    <t>G38422364034</t>
  </si>
  <si>
    <t>කොළඹ දිස්ත්‍රික්කයේ අඩු ආදායම්ලාභි ස්වයංරැකියාවක නියුතු කාන්තාවන් සඳහා ස්වයංරැකියා උපකරණ ලබා දීම</t>
  </si>
  <si>
    <t>F38462241019</t>
  </si>
  <si>
    <t>මොල්ලිගොඩ ආයුර්වේද පංචකර්ම මධ්‍යස්ථානයේ ධාරිතා සංවර්ධනයට අවශ්‍ය භාණ්ඩ හා උපකරණ සැපයිම</t>
  </si>
  <si>
    <t>A38463231017</t>
  </si>
  <si>
    <t>සීතාවක ප්‍රා.ලේ.කොට්ඨාශයේ අඩු ආදායම්ලාභි පවුල්වල සනීපාරක්ෂක පහසුකම් වැඩිදියුණු කිරිම</t>
  </si>
  <si>
    <t>A38463228013</t>
  </si>
  <si>
    <t>මොරටුව ප්‍රා.ලේ.කොට්ඨාසයේ අඩු ආදායම්ලාභී පවුල් වල සනිපාරක්ෂක පහසුකම් වැඩිදියුණු කිරිම</t>
  </si>
  <si>
    <t>A38463210015</t>
  </si>
  <si>
    <t>මහර ප්‍රා.ලේ කොට්ඨාශයේ අඩු ආදායම්ලාභී පවුල්වල සනිපාරක්ෂක පහසුකම් වැඩිදියුණු කිරිම</t>
  </si>
  <si>
    <t>A38463221024</t>
  </si>
  <si>
    <t>කොළඹ ප්‍රා.ලේ.කොට්ඨාශයේ අඩු ආදායම්ලාභි පවුල්වල සනිපාරක්ෂක පහසුකම් වැඩිදියුණු කිරිම</t>
  </si>
  <si>
    <t>G38462228019</t>
  </si>
  <si>
    <t>මොරටුව ප්‍රා.ලේ.කොට්ඨාශයේ ඩෙංගු රෝගය ඇතුළු මදුරුවන්ගෙන් බෝවන රෝගවලින් වැළැකිම සඳහා උපකරණ ලබාදිම</t>
  </si>
  <si>
    <t>G38462229020</t>
  </si>
  <si>
    <t>කැස්බෑව ප්‍රා.ලේ.කොට්ඨාශය තුළ ඩෙංගු රෝගය ඇතුළු මදුරුවන්ගෙන් බෝවන රෝග ව්‍යාප්ත විම වැලැක්විම සඳහා උපකරණ ලබාදිම</t>
  </si>
  <si>
    <t>G38462223010</t>
  </si>
  <si>
    <t>ශ්‍රි ජයවර්ධනපුර ප්‍රාදේශීය ලේකම් කොට්ඨාශයේ පදිංචි අඩු ආදායම්ලාභීන් සඳහා ඩෙංගු ඇතුළු මදුරුවන්ගෙන් බෝවන රෝගවලින් වැළකිම සඳහා උපකරණ ලබාදිම</t>
  </si>
  <si>
    <t>G38462228021</t>
  </si>
  <si>
    <t>මොරටුව ප්‍රා.ලේ.කොට්ඨාශයේ ඩෙංගු රෝගය ඇතුළු මදුරුවන්ගෙන් ව්‍යාප්ත වන රෝගවලින් වැළකිම සඳහා උපකරණ ලබා දිම</t>
  </si>
  <si>
    <t>G38462248018</t>
  </si>
  <si>
    <t>බේරුවල ප්‍රා.ලේ.කොට්ඨාශයේ අඩු ආදායම්ලාභින් සදහා ඩෙංගු රෝගය ඇතුළු මදුරුවන්ගෙන් ව්‍යාප්තවන රෝගවලින් වැළැකිම සදහා උපකරණ ලබාදිම</t>
  </si>
  <si>
    <t>G38462265014</t>
  </si>
  <si>
    <t>කළුතර දිස්ත්‍රික්කයේ ඩෙංගු රෝගය ඇතුළු මදුරුවන්ගෙන් බෝවන රෝග ව්‍යාප්ත විම වැළැක්විම සඳහා අවශ්‍ය උපකරන ලබාදිම</t>
  </si>
  <si>
    <t>G38462232008</t>
  </si>
  <si>
    <t>තිඹිරිගස්යාය ප්‍රා.ලේ.කොට්ඨාශය තුළ ඩෙංගු රෝගය ඇතුළු මදුරුවන්ගෙන් බෝවන රෝග සඳහා අවශ්‍ය දැනුම හා උපකරණ ලබාදිම</t>
  </si>
  <si>
    <t>G38462230039</t>
  </si>
  <si>
    <t>හෝමාගම ප්‍රා.ලේ. කොට්ඨාශය තුළ ඩෙංගු රෝගය ඇතුළු මදුරුවන්ගෙන් බෝවන රෝග සඳහා අවශ්‍ය දැනුම හා උපකරණ ලබාදිම</t>
  </si>
  <si>
    <t>K38462322014</t>
  </si>
  <si>
    <t>කොළොන්නාව ප්‍රා.ලේ.කොට්ඨාසය තුළ ඩෙංගු රෝගය ඇතුළු මදුරුවන්ගෙන් බෝවන රෝග වැළැක්විම සඳහා වැඩ සටහනක් පැවැත්විම</t>
  </si>
  <si>
    <t>G38462321030</t>
  </si>
  <si>
    <t>කොළඹ ප්‍රා.ලේ.කොට්ඨාශය තුළ ඩෙංගු රෝගය ඇතුළු මදුරුවන්ගෙන් බෝවන රෝගවලින් වැලකිම සඳහා අවශ්‍ය උපකරණ ලබාදිම</t>
  </si>
  <si>
    <t>A38463247008</t>
  </si>
  <si>
    <t>දොඩම්ගොඩ ප්‍රා.ලේ. කොට්ඨාශයේ අඩු ආදායම්ලාභි පවුල්වල සනිපාරක්ෂක පහසුකම් වැඩිදියුණු කිරිම</t>
  </si>
  <si>
    <t>K38462328022</t>
  </si>
  <si>
    <t>මොරටුව ප්‍රා.ලේ.කොට්ඨාශයේ ඩෙංගු රෝගය ඇතුළු මදුරුවන්ගෙන් බෝවන රෝගවලින් වැලකිම සඳහා දැනුවත් කිරිම සහ සහභාගිවන්නන් ඇගයිමේ වැඩ සටහනක් පැවැත්විම</t>
  </si>
  <si>
    <t>A38463209030</t>
  </si>
  <si>
    <t>වත්තල ප්‍රා.ලේ.කොට්ඨාශයේ අඩු ආදායම්ලාභි පවුල් සදහා සනිපාරක්ෂක පහසුකම් ලබාදිම</t>
  </si>
  <si>
    <t>K38462329021</t>
  </si>
  <si>
    <t>කැස්බෑව ප්‍රා.ලේ. කොට්ඨාශයේ ඩෙංගු රෝගය ඇතුළු මදුරුවන්ගෙන් බෝවන රෝගවලින් වැලකිම සඳහා වැඩසටහනක් පැවැත්විම</t>
  </si>
  <si>
    <t>G38422364035</t>
  </si>
  <si>
    <t>කොළඹ දිස්ත්‍රික්කයේ ආහාර සැකසිමේ ස්වයංරැකියා වල නියුතු කාන්තාවන් සඳහා ස්වයංරැකියා උපකරණ ලබාදිම</t>
  </si>
  <si>
    <t>G38422352006</t>
  </si>
  <si>
    <t>පාලින්දනුවර ප්‍රා.ලේ කොට්ඨාශයේ කුඩා පරිමාණයේ ආහාර වර්ග නිෂ්පාදනය කරන කාන්තාවන් දිරි ගැන්විම සඳහා ස්වයංරැකියා උපකරණ ලබාදිම</t>
  </si>
  <si>
    <t>G38422341020</t>
  </si>
  <si>
    <t>පානදුර ප්‍රා.ලේ කොට්ඨාශයේ කුඩා පරිමාණයේ ආහාර වර්ග නිෂ්පාදනය කරන කාන්තාවන් දිරි ගැන්විම සඳහා ස්වයංරැකියා උපකරණ ලබාදිම</t>
  </si>
  <si>
    <t>G38422346009</t>
  </si>
  <si>
    <t>බුලත්සිංහල ප්‍රා.ලේ කොට්ඨාශයේ කුඩා පරිමාණයේ ආහාර වර්ග නිෂ්පාදනය කරන කාන්තාවන් දිරි ගැන්විම සඳහා ස්වයංරැකියා උපකරණ ලබාදිම</t>
  </si>
  <si>
    <t>G38422351009</t>
  </si>
  <si>
    <t>වලල්ලාවිට ප්‍රා.ලේ කොට්ඨාශයේ කුඩා පරිමාණයේ ආහාර වර්ග නිෂ්පාදනය කරන කාන්තාවන් දිරි ගැන්විම සඳහා ස්වයංරැකියා උපකරණ ලබාදිම</t>
  </si>
  <si>
    <t>G38422350011</t>
  </si>
  <si>
    <t>අගලවත්ත ප්‍රා.ලේ කොට්ඨාශයේ කුඩා පරිමාණයේ ආහාර වර්ග නිෂ්පාදනය කරන කාන්තාවන් දිරි ගැන්විම සඳහා ස්වයංරැකියා උපකරණ ලබාදිම</t>
  </si>
  <si>
    <t>G38422348016</t>
  </si>
  <si>
    <t>බේරුවල ප්‍රා.ලේ කොට්ඨාශයේ කුඩා පරිමාණයේ ආහාර වර්ග නිෂ්පාදනය කරන කාන්තාවන් දිරි ගැන්විම සඳහා ස්වයංරැකියා උපකරණ ලබාදිම</t>
  </si>
  <si>
    <t>G38422344010</t>
  </si>
  <si>
    <t>හොරණ ප්‍රා.ලේ කොට්ඨාශයේ කුඩා පරිමාණයේ ආහාර වර්ග නිෂ්පාදනය කරන කාන්තාවන් දිරි ගැන්විම සඳහා ස්වයංරැකියා උපකරණ ලබාදිම</t>
  </si>
  <si>
    <t>G38422345006</t>
  </si>
  <si>
    <t>මදුරාවල ප්‍රා.ලේ කොට්ඨාශයේ කුඩා පරිමාණයේ ආහාර වර්ග නිෂ්පාදනය කරන කාන්තාවන් දිරි ගැන්විම සඳහා ස්වයංරැකියා උපකරණ ලබාදිම</t>
  </si>
  <si>
    <t>G38422354005</t>
  </si>
  <si>
    <t>ඉංගිරිය ප්‍රා.ලේ කොට්ඨාශයේ කුඩා පරිමාණයේ ආහාර වර්ග නිෂ්පාදනය කරන කාන්තාවන් දිරි ගැන්විම සඳහා ස්වයංරැකියා උපකරණ ලබාදිම</t>
  </si>
  <si>
    <t>G38422353007</t>
  </si>
  <si>
    <t>මිල්ලනිය ප්‍රා.ලේ කොට්ඨාශයේ කුඩා පරිමාණයේ ආහාර වර්ග නිෂ්පාදනය කරන කාන්තාවන් දිරි ගැන්විම සඳහා ස්වයංරැකියා උපකරණ ලබාදිම</t>
  </si>
  <si>
    <t>G38422324023</t>
  </si>
  <si>
    <t>කඩුවෙල ප්‍රා.ලේ කොට්ඨාශයේ අඩු ආදායම්ලාභී ස්වයං රැකියාවක නියුතු කාන්තාවන් සඳහා මහන මැෂින් ලබා දීම</t>
  </si>
  <si>
    <t>G38422328018</t>
  </si>
  <si>
    <t>මොරටුව ප්‍රා.ලේ කොට්ඨාශයේ අඩු ආදායම්ලාභී ස්වයං රැකියාවක නියුතු කාන්තාවන් සඳහා මහන මැෂින් ලබා දීම</t>
  </si>
  <si>
    <t>G38422321026</t>
  </si>
  <si>
    <t>කොළඹ ප්‍රා.ලේ කොට්ඨාශයේ අඩු ආදායම්ලාභී ස්වයං රැකියාවක නියුතු කාන්තාවන් සඳහා ස්වයං රැකියා උපකරණ ලබා දීම</t>
  </si>
  <si>
    <t>G38422321027</t>
  </si>
  <si>
    <t>G38422332007</t>
  </si>
  <si>
    <t>තිඹිරිගස්යාය ප්‍රා.ලේ කොට්ඨාශයේ අඩු ආදායම්ලාභී ස්වයං රැකියාවක නියුතු කාන්තාවන් සඳහා ස්වයං රැකියා උපකරණ ලබා දීම</t>
  </si>
  <si>
    <t>G38422330038</t>
  </si>
  <si>
    <t>හෝමාගම ප්‍රා.ලේ කොට්ඨාශයේ අඩු ආදායම්ලාභී ස්වයං රැකියාවක් ලෙස මැහුම් ව්‍යාපාරයේ නියුතු කාන්තාවන් සඳහා මහන මැෂින් ලබා දීම</t>
  </si>
  <si>
    <t>G38422322013</t>
  </si>
  <si>
    <t>කොළොන්නාව ප්‍රා.ලේ කොට්ඨාශයේ අඩු ආදායම්ලාභී ස්වයං රැකියාවල නියුතු කාන්තාවන් සඳහා ස්වයං රැකියා උපකරණ ලබා දීම</t>
  </si>
  <si>
    <t>G38422331021</t>
  </si>
  <si>
    <t>සීතාවක ප්‍රා.ලේ කොට්ඨාශයේ ස්වයං රැකියාවල නියුතු අඩු ආදායම්ලාභී කාන්තාවන් සඳහා ස්වයං රැකියා උපකරණ ලබා දීම</t>
  </si>
  <si>
    <t>G38422325018</t>
  </si>
  <si>
    <t>මහරගම ප්‍රා.ලේ කොට්ඨාශයේ අංක 95/5 ගම ඉම පාර, හෝකන්දර දකුණ, හෝකන්දර දරන ලිපිනයේ පදිංචි අඩු ආයම්ලාභී ජීවනී සමන්ලතා මෙන්ඩිස් යන අයට ස්වයං රැකියා උපකරණ ලබා දීම</t>
  </si>
  <si>
    <t>G38422325019</t>
  </si>
  <si>
    <t>මහරගම ප්‍රා.ලේ කොට්ඨාශයේ අංක 669, අතුරුගිරිය පාර,කොට්ටාව පන්නිපිටිය යන ලිපිනයේ පදිංචි අඩු ආදායම්ලාභී එච්.එම්.නන්දාවතී යන අයට ස්වයං රැකියා උපකරණ ලබා දීම</t>
  </si>
  <si>
    <t>G38422323011</t>
  </si>
  <si>
    <t>ශ්‍රී ජයවර්ධනපුර ප්‍රා.ලේ කොට්ඨාශයේ අඩු ආදායම්ලාභී මැහුම් ව්‍යාපාරයේ නියුතු අංක 144, රාහුලපුර,මාදිවෙල, කෝට්ටේ පදිංචි එන්.ඒ.නිරෝෂා පුෂ්පකාන්ති මහත්මියට ජුකී මැෂිමක් ලබා දීම</t>
  </si>
  <si>
    <t>G38422323012</t>
  </si>
  <si>
    <t>ශ්‍රී ජයවර්ධනපුර ප්‍රා.ලේ කොට්ඨාශයේ අඩු ආදායම්ලාභී මැහුම් ව්‍යාපාරයේ නියුතු අංක 78, රාහුලපුර,මාදිවෙල, කෝට්ටේ පදිංචි අයි.ඒ.මල්ලිකා මහත්මියට ජුකී මැෂිමක් ලබා දීම</t>
  </si>
  <si>
    <t>G38422328020</t>
  </si>
  <si>
    <t>මොරටුව ප්‍රා.ලේ කොට්ඨාශයේ අඩු ආදායම්ලාභී මැහුම් ව්‍යාපාරයේ නියුතු අංක 182, කොරළවැල්ල, මොරටුව පදිංචි එස්.මද්දකන්ද මහත්මියට ජුකී මැෂිමක් ලබා දීම</t>
  </si>
  <si>
    <t>G38422321028</t>
  </si>
  <si>
    <t>G38422321029</t>
  </si>
  <si>
    <t>කොළඹ ප්‍රා.ලේ කොට්ඨාශයේ අඩු ආදායම්ලාභී ස්වයං රැකියාවක නියුතු කාන්තාවන් සඳහා මහන මැෂින් ලබා දීම</t>
  </si>
  <si>
    <t>G38422303008</t>
  </si>
  <si>
    <t>මීගමුව ප්‍රා.ලේ කොට්ඨාශයේ අඩු ආදායම්ලාභී ස්වයං රැකියාවක් ලෙස මැහුම් ව්‍යාපාරයේ නියුතු කාන්තාවන් සඳහා මහන මැෂින් ලබා දීම</t>
  </si>
  <si>
    <t>G38422302009</t>
  </si>
  <si>
    <t>කටාන ප්‍රා.ලේ කොට්ඨාශයේ අඩු ආදායම්ලාභී ස්වයං රැකියාවක් ලෙස ආහාර අලෙවියේ යෙදෙන කාන්තාවන් සඳහා උපකරණ ලබා දීම</t>
  </si>
  <si>
    <t>G38422302010</t>
  </si>
  <si>
    <t>කටාන ප්‍රා.ලේ කොට්ඨාශයේ අඩු ආදායම්ලාභී ස්වයං රැකියාවක නියුතු කාන්තාවන් සඳහා මහන මැෂින් ලබා දීම</t>
  </si>
  <si>
    <t>G38422305011</t>
  </si>
  <si>
    <t>මීරිගම ප්‍රා.ලේ කොට්ඨාශයේ අඩු ආදායම්ලාභී ස්වයං රැකියාවක නියුතු කාන්තාවන් සඳහා ස්වයං රැකියා උපකරණ  ලබා දීම</t>
  </si>
  <si>
    <t>G38422304011</t>
  </si>
  <si>
    <t>මිනුවන්ගොඩ ප්‍රා.ලේ කොට්ඨාශයේ අඩු ආදායම්ලාභී ස්වයං රැකියාවක නියුතු කාන්තාවන් සඳහා ස්වයං රැකියා උපකරණ ලබා දීම</t>
  </si>
  <si>
    <t>G38422313016</t>
  </si>
  <si>
    <t>කැළණිය ප්‍රා.ලේ.කොට්ඨාශයේ අඩු ආදායම්ලාභී  ස්වයං රැකියාවක නියුතු කාන්තාවන් සඳහා මහන මැෂින් ලබා දීම</t>
  </si>
  <si>
    <t>G38422312020</t>
  </si>
  <si>
    <t>බියගම ප්‍රා.ලේ කොට්ඨාශයේ අඩු ආදායම්ලාභී  ස්වයං රැකියාවක නියුතු කාන්තාවක් සඳහා මහන මැෂිමක් ලබා දීම</t>
  </si>
  <si>
    <t>G38422310019</t>
  </si>
  <si>
    <t>මහර ප්‍රා.ලේ කොට්ඨාශයේ අඩු ආදායම්ලාභී  ස්වයං රැකියාවක නියුතු කාන්තාවක් සඳහා මහන මැෂිමක් ලබා දීම</t>
  </si>
  <si>
    <t>G38422308008</t>
  </si>
  <si>
    <t>ජා-ඇල ප්‍රා.ලේ කොට්ඨාශයේ අඩු ආදායම්ලාභී ස්වයං රැකියාවක නියුතු කාන්තාවන් සඳහා ස්වයං රැකියා උපකරණ ලබා දීම</t>
  </si>
  <si>
    <t>G38422301012</t>
  </si>
  <si>
    <t>දිවුලපිටිය ප්‍රා.ලේ කොට්ඨාශයේ අඩු ආදායම්ලාභී ස්වයං රැකියාවක නියුතු කාන්තාවන් සඳහා ස්වයං රැකියා උපකරණ ලබා දීම</t>
  </si>
  <si>
    <t>G38422301013</t>
  </si>
  <si>
    <t>දිවුලපිටිය ප්‍රා.ලේ කොට්ඨාශයේ ලියාපදිංචි කාන්තා සංවිධාන සවිබල ගැන්වීම සඳහා අවශ්‍ය දැනුම හා උපකරණ ලබා දීම</t>
  </si>
  <si>
    <t>G38422306017</t>
  </si>
  <si>
    <t>අත්තනගල්ල ප්‍රා.ලේ කොට්ඨාශයේ අඩු ආදායම්ලාභී ස්වයං රැකියාවල නියුතු කාන්තාවන් සඳහා ස්වයං රැකියා උපකරණ ලබා දීම</t>
  </si>
  <si>
    <t>G38422309025</t>
  </si>
  <si>
    <t>වත්තල ප්‍රා.ලේ කොට්ඨාශයේ අඩු ආදායම්ලාභී ස්වයං රැකියාවක නියුතු කාන්තාවන් සඳහා මහන මැෂින් ලබා දීම</t>
  </si>
  <si>
    <t>G38422310020</t>
  </si>
  <si>
    <t>මහර ප්‍රා.ලේ කොට්ඨාශයේ අඩු ආදායම්ලාභී  ස්වයං රැකියාවල නියුතු කාන්තාවන් සඳහා මහන මැෂින් ලබා දීම</t>
  </si>
  <si>
    <t>G38422306018</t>
  </si>
  <si>
    <t>අත්තනගල්ල ප්‍රා.ලේ කොට්ඨාශයේ අඩු ආදායම්ලාභී ස්වයං රැකියාවක් ලෙස මැහුම් ව්‍යාපාරයේ නියුතු කාන්තාවක් සඳහා මහන මැෂිමක් ලබා දීම</t>
  </si>
  <si>
    <t>G38422312021</t>
  </si>
  <si>
    <t>බියගම ප්‍රා.ලේ කොට්ඨාශයේ අඩු ආදායම්ලාභී ස්වයං රැකියාවක් ලෙස මැහුම් ව්‍යාපාරයේ නියුතු කාන්තාවක් සඳහා මහන මැෂිමක් ලබා දීම</t>
  </si>
  <si>
    <t>G38422307016</t>
  </si>
  <si>
    <t>ගම්පහ ප්‍රා.ලේ කොට්ඨාශයට අයත් කාන්තා සංවිධානවල අඩු ආදායම්ලාභී කාන්තාවන් සඳහා ස්වයං රැකියා උපකරණ ලබා දීම</t>
  </si>
  <si>
    <t>G38422311011</t>
  </si>
  <si>
    <t>දොම්පේ ප්‍රා.ලේ කොට්ඨාශයේ අඩු ආදායම්ලාභී ස්වයං රැකියාවක නියුතු කාන්තාවන් සඳහා ස්වයං රැකියා උපකරණ ලබා දීම</t>
  </si>
  <si>
    <t>G38422305013</t>
  </si>
  <si>
    <t>G38422309026</t>
  </si>
  <si>
    <t>වත්තල ප්‍රා.ලේ. කොට්ඨාශයේ අඩු ආදායම්ලාභී ස්වයං රැකියාවක නියුතු කාන්තාවන් සඳහා ස්වයං රැකියා උපකරණ ලබා දීම</t>
  </si>
  <si>
    <t>G38422303009</t>
  </si>
  <si>
    <t>මීගමුව ප්‍රා.ලේ කොට්ඨාශයේ අඩු ආදායම්ලාභී ස්වයං රැකියාවන්හි නියුතු කාන්තාවන් සඳහා ස්වයං රැකියා උපකරණ ලබා දීම</t>
  </si>
  <si>
    <t>G38422354007</t>
  </si>
  <si>
    <t>ඉංගිරිය ප්‍රා.ලේ කොට්ඨාශයේ අඩු ආදායම්ලාභී ස්වයං රැකියාවක නියුතු කාන්තාවන් සඳහා ස්වයං රැකියා උපකරණ ලබා දීම</t>
  </si>
  <si>
    <t>G38422345008</t>
  </si>
  <si>
    <t>මදුරාවල ප්‍රා.ලේ කොට්ඨාශයේ අඩු ආදායම්ලාභී ස්වයං රැකියාවක නියුතු කාන්තාවන් සඳහා ස්වයං රැකියා උපකරණ ලබා දීම</t>
  </si>
  <si>
    <t>G38422342013</t>
  </si>
  <si>
    <t>කළුතර ප්‍රා.ලේ කොට්ඨාශයේ අඩු ආදායම්ලාභී ස්වයං රැකියාවක නියුතු කාන්තාවන් සඳහා ස්වයං රැකියා උපකරණ ලබා දීම</t>
  </si>
  <si>
    <t>G38422344012</t>
  </si>
  <si>
    <t>හොරණ ප්‍රා.ලේ කොට්ඨාශයේ අඩු ආදායම්ලාභී ස්වයං රැකියාවක නියුතු කාන්තාවන් සඳහා ස්වයං රැකියා උපකරණ ලබා දීම</t>
  </si>
  <si>
    <t>G38422346010</t>
  </si>
  <si>
    <t>බුලත්සිංහල ප්‍රා.ලේ කොට්ඨාශයේ අඩු ආදායම්ලාභී ස්වයං රැකියාවක නියුතු කාන්තාවන් සඳහා ස්වයං රැකියා උපකරණ ලබා දීම</t>
  </si>
  <si>
    <t>G38422343009</t>
  </si>
  <si>
    <t>බණ්ඩාරගම ප්‍රා.ලේ කොට්ඨාශයේ අඩු ආදායම්ලාභී ස්වයං රැකියාවක් ලෙස මැහුම් ව්‍යාපාරයේ නියුතු බණ්ඩාරගම, මැදගම, ගඟ පාර බී පදිංචි චන්ද්‍රිකා ප්‍රියන්ති පෙරේරා මහත්මියට මහන මැෂිමක් ලබා දීම</t>
  </si>
  <si>
    <t>G38422349009</t>
  </si>
  <si>
    <t>මතුගම ප්‍රා.ලේ කොට්ඨාශයේ අඩු ආදායම්ලාභී ස්වයං රැකියාවක් ලෙස මැහුම් ව්‍යාපාරයේ නියුතු මතුගම, පාන්තිය, කළුතර පාර, අංක 377 පදිංචි පත්මිණී විට්ටහච්චි මහත්මියට මහන මැෂිමක් ලබා දීම</t>
  </si>
  <si>
    <t>G38422342014</t>
  </si>
  <si>
    <t>කළුතර ප්‍රා.ලේ කොට්ඨාශයේ අඩු ආදායම්ලාභී ස්වයං රැකියාවක් ලෙස මැහුම් ව්‍යාපාරයේ නියුතු කළුතර උතුර, තොටුපල, අංක 47/10 පදිංචි එන්.ජී රූපිකා චාන්දනී මහත්මියට මහන මැෂිමක් ලබා දීම</t>
  </si>
  <si>
    <t>G38422348017</t>
  </si>
  <si>
    <t>බේරුවල ප්‍රා.ලේ කොට්ඨාශයේ අඩු ආදායම්ලාභී ස්වයං රැකියාවක් ලෙස මැහුම් ව්‍යාපාරයේ නියුතු පයාගල,හල්කඳවිල, සිංහගම අංක32 හි පදිංචි යූ.ඩබ්.ලසිකා කුමාරි මහත්මියට මහන මැෂිමක් ලබා දීම</t>
  </si>
  <si>
    <t>G38422349010</t>
  </si>
  <si>
    <t>මතුගම ප්‍රා.ලේ කොට්ඨාශයේ අඩු ආදායම්ලාභී ස්වයං රැකියාවක් ලෙස මැහුම් ව්‍යාපාරයේ නියුතු මතුගම, වැල්කන්දල පදිංචි මල්ලිකා ඉඳුනිල් මහත්මියට මහන මැෂිමක් ලබා දීම</t>
  </si>
  <si>
    <t>G38422349011</t>
  </si>
  <si>
    <t>මතුගම ප්‍රා.ලේ කොට්ඨාශයේ අඩු ආදායම්ලාභී ස්වයං රැකියාවක් ලෙස මැහුම් ව්‍යාපාරයේ නියුතු මතුගම, පාන්තිය,වැල්කන්දල පාර පදිංචි බී.පී.නිලක්ෂි උදේශිකා මහත්මියට මහන මැෂිමක් ලබා දීම</t>
  </si>
  <si>
    <t>G38422349012</t>
  </si>
  <si>
    <t>මතුගම ප්‍රා.ලේ කොට්ඨාශයේ අඩු ආදායම්ලාභී ස්වයං රැකියාවක් ලෙස මැහුම් ව්‍යාපාරයේ නියුතු මතුගම, ඕවිටිගල,ලබාපු වත්ත, ගංකන්ද පාර පදිංචි ගයාත්‍රී කෞෂල්‍යා ලොකුවිතාන මහත්මියට මහන මැෂිමක් ලබා දීම</t>
  </si>
  <si>
    <t>G38422352008</t>
  </si>
  <si>
    <t>පාලින්දනුවර ප්‍රා.ලේ කොට්ඨාශයේ අඩු ආදායම්ලාභී ස්වයං රැකියාවක් ලෙස මැහුම් ව්‍යාපාරයේ නියුතු දෙහිපිටිය, ගුරුළුබැද්ද පදිංචි රේණුකා රාජපක්ෂ මහත්මියට මහන මැෂිමක් ලබා දීම</t>
  </si>
  <si>
    <t>G38422354008</t>
  </si>
  <si>
    <t>ඉංගිරිය ප්‍රා.ලේ කොට්ඨාශයේ අඩු ආදායම්ලාභී ස්වයං රැකියාවක් ලෙස මැහුම් ව්‍යාපාරයේ නියුතු පෝරුවදණ්ඩ, කැකුළලිය අංක 48 හි පදිංචි පී.ඒ.නදී විලාසනී මහත්මියට මහන මැෂිමක් ලබා දීම</t>
  </si>
  <si>
    <t>G38422341022</t>
  </si>
  <si>
    <t>පානදුර ප්‍රා.ලේ කොට්ඨාශයේ අඩු ආදායම්ලාභී කාන්තාවන්ගේ ජීවන තත්ත්වය නඟා සිටු වීම සඳහා උපකරණ ලබා දීම</t>
  </si>
  <si>
    <t>G38422342015</t>
  </si>
  <si>
    <t>කළුතර ප්‍රා.ලේ කොට්ඨාශයේ අඩු ආදායම්ලාභී ආහාර නිෂ්පාදන කර්මාන්තයේ නියුතු කාන්තාවන් සඳහා තනි උදුන සහිත ගෑස් ලිප් ලබා දීම</t>
  </si>
  <si>
    <t>G38422348019</t>
  </si>
  <si>
    <t>බේරුවල ප්‍රා.ලේ කොට්ඨාශයේ අඩු ආදායම්ලාභී ආහාර නිෂ්පාදන කර්මාන්තයේ නියුතු කාන්තාවන් සඳහා තනි උදුන සහිත ගෑස් ලිප් ලබා දීම</t>
  </si>
  <si>
    <t>G38422343010</t>
  </si>
  <si>
    <t>බණ්ඩාරගම ප්‍රා.ලේ කොට්ඨාශයේ අඩු ආදායම්ලාභී ස්වයං රැකියාවල නියුතු කාන්තාවන් සඳහා මහන මැෂින් ලබා දීම</t>
  </si>
  <si>
    <t>G38422353009</t>
  </si>
  <si>
    <t>මිල්ලනිය ප්‍රා.ලේ කොට්ඨාශයේ අඩු ආදායම්ලාභී ස්වයං රැකියාවල නියුතු කාන්තාවන් සඳහා මහන මැෂින් ලබා දීම</t>
  </si>
  <si>
    <t>G38422345009</t>
  </si>
  <si>
    <t>මදුරාවල ප්‍රා.ලේ කොට්ඨාශයේ අඩු ආදායම්ලාභී ස්වයං රැකියාවල නියුතු කාන්තාවන් සඳහා මහන මැෂින් ලබා දීම</t>
  </si>
  <si>
    <t>F38462253010</t>
  </si>
  <si>
    <t>මිල්ලගස්කොළ ප්‍රතිභා සුභසාධක හා අවමංගල්‍යාධාර සමිතිය මිල්ලනිය රන්දළු කුඩා තේවතු සුබසාධක හා අවමංගල්‍යාධාර සමිතිය බටගොඩ හරිත උයන එක්සත් සුබසාධක හා අවමංගල්‍යාධාර සමිතිය තිබ්බොටුගොඩ සමාජසේවා සුබසාධක හා අවමංගල්‍යාධාර සමිතිය සදහා අවශ්‍ය උපකරණ ලබාදිම</t>
  </si>
  <si>
    <t>F38462243011</t>
  </si>
  <si>
    <t>වල්ගම සුචරිතවර්ධන  අන්‍යෝන්‍යාධාර සුබසාධක හා අවමංගල්‍යාධාර සමිතිය විදාගම නැගෙනහිර ලක්වනිතා සුබසාධක හා අවමංගල්‍යාධාර සමිතිය විදාගම වැව පාරේ සණස සුබසාධක හා අවමංගල්‍යාධාර සමිතිය හා අංක 656 ග්‍රාම සේවා වසමේ පැතුම් වැඩිහිටි සුබසාධක හා අවමංගල්‍යාධාර සමිතිය සදහා අවශ්‍ය උපකරණ ලබාදිම</t>
  </si>
  <si>
    <t>F38462243012</t>
  </si>
  <si>
    <t>කොතලාවල උයන පාර එකමුතු සුබසාධක හා අවමංගල්‍යාධාර සමිතිය රේරුකාන එක්සත් සුබසාධක හා අවමංගල්‍යාධාර සමිතිය හා සි/ස කුඩා අරුක්ගොඩ අළුබෝගහලන්ද වත්ත සුබසාධක හා අවමංගල්‍යාධාර සමිතිය සදහා අවශ්‍ය ප්ලාස්ටික් පුටු ලබා දිම</t>
  </si>
  <si>
    <t>K38462307018</t>
  </si>
  <si>
    <t>ගම්පහ ප්‍රා.ලේ.කොට්ඨාශයට අයත් කාන්තා සංවිධානවල අඩු ආදායම්ලාභි කාන්තාවන් සදහා දැනුවත් කිරිමේ වැඩ සටහනක් පැවැත්විම</t>
  </si>
  <si>
    <t>F38422304012</t>
  </si>
  <si>
    <t>මිනුවන්ගොඩ ප්‍රා.ලේ.කොට්ඨාශයේ අඩු ආදායම්ලාභී ස්වයංරැකියාවන්හි නියුතු කාන්තාවන් සදහා ස්වයංරැකියා උපකරණ ලබාදිම</t>
  </si>
  <si>
    <t>F38422306018</t>
  </si>
  <si>
    <t>අත්තනගල්ල ප්‍රා.ලේ.කොට්ඨාශයේ අඩු ආදායම්ලාභී ස්වයංරැකියාවල නියුතු කාන්තාවන් සදහා ස්වයංරැකියා උපකරණ ලබාදිම</t>
  </si>
  <si>
    <t>F38422309029</t>
  </si>
  <si>
    <t>වත්තල ප්‍රා.ලේ.කොට්ඨාශයේ ලියාපදිංචි කාන්තා සංවිධාන සදහා උපකරණ ලබාදිම</t>
  </si>
  <si>
    <t>F38422365015</t>
  </si>
  <si>
    <t>කළුතර දිස්ත්‍රික්කයේ කුඩා පරිමාණයේ ආහාර වර්ග නිෂ්පාදනය කරන කාන්තාවන් දිරි ගැන්විම සදහා ස්වයංරැකියා උපකරණ ලබාදිම</t>
  </si>
  <si>
    <t>G38422323013</t>
  </si>
  <si>
    <t>ශ්‍රි ජයවර්ධනපුර ප්‍රාදේශීය ලේකම් කොට්ඨාශයේ මැහුම් ස්වයංරැකියාවල නියුතු කාන්තාවන් සදහා මහන මැෂින් ලබාදිම</t>
  </si>
  <si>
    <t>F38422352009</t>
  </si>
  <si>
    <t>පාලින්දනුවර ප්‍රා.ලේ.කොට්ඨාශයේ කුඩා පරිමාණයේ ආහාර වර්ග නිෂ්පාදනය කරන කාන්තාවන් දිරි ගැන්විම සදහා ස්වයංරැකියා උපකරණ ලබාදිම</t>
  </si>
  <si>
    <t>F38422323014</t>
  </si>
  <si>
    <t>ශ්‍රි ජයවර්ධනපුර ප්‍රා.ලේ.කොට්ඨාශයේ ස්වයංරැකියාවන්හි නියුතු කාන්තාවන් සදහා ස්වයංරැකියා උපකරණ ලබාදිම</t>
  </si>
  <si>
    <t>G38422325020</t>
  </si>
  <si>
    <t>G38422325021</t>
  </si>
  <si>
    <t>A38463128014</t>
  </si>
  <si>
    <t>මොරටුව ප්‍රා.ලේ. රාවතාවත්ත සර්වෝදය සුවසෙත ළදරු පෝෂණ මධ්‍යස්ථානයේ තීන්ත ආලේප කිරිම</t>
  </si>
  <si>
    <t>A38463128015</t>
  </si>
  <si>
    <t>මොරටුව ප්‍රා.ලේ. කොට්ඨාශයේ ලක්ෂපතිය ඇන්ජිලා ළමා සංවර්ධන මධ්‍යස්ථානයේ සුළු අළුත්වැඩියා කටයුතු හා තීන්ත ආලේප කිරිම</t>
  </si>
  <si>
    <t>K38462221025</t>
  </si>
  <si>
    <t>කොළඹ ප්‍රා.ලේ.කොට්ඨාශයේ අඩු ආදායම්ලාභී දරුවන් නිවාසගතවිම වැළැක්විම සදහා වැඩ සටහනක් පැවැත්විම</t>
  </si>
  <si>
    <t>G38462207015</t>
  </si>
  <si>
    <t>ගම්පහ ප්‍රා.ලේ.කොට්ඨාශයට අයත් මෙත් සරණ පුනරුත්ථාපන ළමා නිවාසය සදහා උපකරණ ලබාදිම</t>
  </si>
  <si>
    <t>G38463262033</t>
  </si>
  <si>
    <t>සමාජසේවා දෙපාර්තමේන්තුවේ ලියාපදිංචි වැඩිහිටි සංවිධාන සදහා උපකරණ ලබාදිම</t>
  </si>
  <si>
    <t xml:space="preserve"> සමාජ සේවා අධ්‍යක්ෂ</t>
  </si>
  <si>
    <t>G38463210014</t>
  </si>
  <si>
    <t>මහර ප්‍රා.ලේ.කොට්ඨාශයේ ලියාපදිංචි ජ්‍යෙෂ්ඨ පුරවැසි සංවිධාන සදහා උපකරණ ලබා දිම</t>
  </si>
  <si>
    <t>G38463213015</t>
  </si>
  <si>
    <t>කැළණිය ප්‍රා.ලේ.කොට්ඨාශයේ ලියාපදිංචි වැඩිහිටි සමිති සදහා උපකරන ලබාදිම</t>
  </si>
  <si>
    <t>G38463265012</t>
  </si>
  <si>
    <t>කළුතර දිස්ත්‍රික්කයේ ලියාපදිංචි වැඩිහිටි සංවිධාන සදහා උපකරන ලබාදිම</t>
  </si>
  <si>
    <t>G38463241018</t>
  </si>
  <si>
    <t>පානදුර ප්‍රා.ලේ. කොට්ඨාශයේ ලියාපදිංචි පරත්ත කෙසෙල්වත්ත සහන වැඩිහිටි සංවිධානයට උපකරණ ලබාදිම</t>
  </si>
  <si>
    <t>G38463249007</t>
  </si>
  <si>
    <t>මතුගම ප්‍රා.ලේ.කොට්ඨාශයේඅංක 803/ඒ හි ලියාපදිංචි වැඩිහිටි සමිතිය සදහා උපකරණ ලබාදිම</t>
  </si>
  <si>
    <t>G38463243006</t>
  </si>
  <si>
    <t>බණ්ඩාරගම ප්‍රා.ලේ. කොට්ඨාශයේ ලියාපදිංචි ජ්‍යෙෂ්ඨ පුරවැසි සංවිධාන සඳහා උපකරණ ලබා දීම</t>
  </si>
  <si>
    <t>G38463248015</t>
  </si>
  <si>
    <t>බේරුවල ප්‍රා.ලේ. කොට්ඨාශයේ ලියාපදිංචි ජ්‍යෙෂ්ඨ පුරවැසි සංවිධාන සඳහා උපකරණ ලබා දීම</t>
  </si>
  <si>
    <t>G38463254004</t>
  </si>
  <si>
    <t>ඉංගිරිය ප්‍රා.ලේ. කොට්ඨාශයේ ලියාපදිංචි මහ ඉංගිරිය බෝධිරාජ අවමංගල්‍යාධාර හා සුබසාධක සමිතිය සදහා  උපකරණ ලබා දීම</t>
  </si>
  <si>
    <t>G38463252005</t>
  </si>
  <si>
    <t>පාලින්දනුවර ප්‍රා.ලේ. කොට්ඨාශයේ ලියාපදිංචි ගුරුළුබැද්ද වැඩිහිටි සංවිධානය සඳහා උපකරණ ලබා දීම</t>
  </si>
  <si>
    <t>G38463246008</t>
  </si>
  <si>
    <t>බුලත්සිංහල ප්‍රා.ලේ. කොට්ඨාශයේ ලියාපදිංචි කුඩලිගම,ඉහළ කුඩලිගම අංක 817 හි සැදෑ සෙවණ වැඩිහිටි සංවිධානය සඳහා උපකරණ ලබා දීම</t>
  </si>
  <si>
    <t>K38463231018</t>
  </si>
  <si>
    <t>සීතාවක ප්‍රා.ලේ. කොට්ඨාශයේ ලියාපදිංචි  වැඩිහිටි සංවිධාන වල වැඩිහිටියන්ගේ ආධ්‍යාත්මික සංවර්ධනය උදෙසා වැඩසටහන් ක්‍රියාත්මක කිරීම</t>
  </si>
  <si>
    <t>F38463226007</t>
  </si>
  <si>
    <t>රත්මලාන ප්‍රා.ලේ. කොට්ඨාශයේ ලියාපදිංචි මරණාධාර හා සුභසාධක සමිති සඳහා හට් හා පුටු ලබා දීම</t>
  </si>
  <si>
    <t>F38463228016</t>
  </si>
  <si>
    <t>මොරටුව ප්‍රා.ලේ. කොට්ඨාශයේ ලියාපදිංචි මරණාධාර හා සුභසාධක සමිති සඳහා හට් හා පුටු ලබා දීම</t>
  </si>
  <si>
    <t>F38463232006</t>
  </si>
  <si>
    <t>තිඹිරිගස්යාය ප්‍රා.ලේ. කොට්ඨාශයේ ලියාපදිංචි මරණාධාර හා සුභසාධක සමිති සඳහා හට් හා පුටු ලබා දීම</t>
  </si>
  <si>
    <t>F38463229017</t>
  </si>
  <si>
    <t>කැස්බෑව ප්‍රා.ලේ. කොට්ඨාශයේ ලියාපදිංචි මරණාධාර හා සුභසාධක සමිති සඳහා හට් හා පුටු ලබා දීම</t>
  </si>
  <si>
    <t>F38463227012</t>
  </si>
  <si>
    <t>දෙහිවල ප්‍රා.ලේ. කොට්ඨාශයේ ලියාපදිංචි මරණාධාර හා සුභසාධක සමිති සඳහා හට් හා පුටු ලබා දීම</t>
  </si>
  <si>
    <t>F38463224021</t>
  </si>
  <si>
    <t>කඩුවෙල ප්‍රා.ලේ කොට්ඨාශයේ ලියාපදිංචි වැඩිහිටි සංවිධාන සඳහා පුටු ලබා දීම</t>
  </si>
  <si>
    <t>අමා.ලේ</t>
  </si>
  <si>
    <t>F38463222012</t>
  </si>
  <si>
    <t>කොළොන්නාව ප්‍රා.ලේ කොට්ඨාශයේ ලියාපදිංචි මරණාධාර සමිති සඳහා පුටු හා කබඩ් ලබා දීම</t>
  </si>
  <si>
    <t>F38463230030</t>
  </si>
  <si>
    <t>හෝමාගම ප්‍රා.ලේ කොට්ඨාශයේ අංක 714/1, ගැමුණු මාවත, වලව්ව හන්දිය, හෝමාගම දරන ලිපිනයේ එක්සත් ත්‍රී රෝද රථ හිමියන්ගේ සුබ සාධක හා මරණාධාර සංගමයට පුටු ලබා දීම</t>
  </si>
  <si>
    <t>F38463230031</t>
  </si>
  <si>
    <t>හෝමාගම ප්‍රා.ලේ කොට්ඨාශයේ අංක 1/එෆ්/14, නිවාස සංකීර්ණය, මත්තේගොඩ, එෆ් සී කලාප සහ දෙවන පියවර සුබ සාධක හා අවමංගල්‍යාධාර සමිතියට පුටු ලබා දීම</t>
  </si>
  <si>
    <t>F38463230032</t>
  </si>
  <si>
    <t>හෝමාගම ප්‍රා.ලේ කොට්ඨාශයේ ශ්‍රී ශෛලාන්තායතන පුරාණ විහාරය, හබරකඩ, හෝමාගම පිහිටි හබරකඩ දකුණ මරණාධාර හා සුබ සාධක සමිතිය සඳහා පුටු ලබා දීම</t>
  </si>
  <si>
    <t>F38463230033</t>
  </si>
  <si>
    <t>හෝමාගම ප්‍රා.ලේ කොට්ඨාශයේ බෙරුකැටිය කිරිවත්තුඩුව එකමුතු සුබ සාධක හා මරණාධාර සමිතියට පුටු ලබා දීම</t>
  </si>
  <si>
    <t>F38463230034</t>
  </si>
  <si>
    <t>හෝමාගම ප්‍රා.ලේ කොට්ඨාශයේ අංක 691, නගර ඉම මාවත ලිපිනයේ පිහිටි හෝමාගම එක්සත් අවමංගල්‍යාධාර සමිතියට පුටු ලබා දීම</t>
  </si>
  <si>
    <t>F38463223009</t>
  </si>
  <si>
    <t>ශ්‍රී ජයවර්ධනපුර ප්‍රා.ලේ කොට්ඨාශයේ අංක 46/56, යූ.ඊ.පෙරේරා මාවත, රාජගිරිය එක්සත් අනෝන්‍යාධාර හා මරණාධාර සමිතියට පුටු ලබා දීම</t>
  </si>
  <si>
    <t>F38463230035</t>
  </si>
  <si>
    <t>හෝමාගම ප්‍රා.ලේ කොට්ඨාශයේ මත්තේගොඩ ප්‍රසන්න උයන සුබ සාධක හා මරණාධාර සමිතියට කැනපි හට් එකක් ලබා දීම</t>
  </si>
  <si>
    <t>F38463229018</t>
  </si>
  <si>
    <t>කැස්බෑව ප්‍රා.ලේ කොට්ඨාශයේ අංක 534/3, ඩී.සී පෙරේරා මාවතේ ඇරුව්වල පන්නිපිටිය දරන ලිපිනයේ මරණාධාර සුහද සමාජයට පුටු ලබා දීම</t>
  </si>
  <si>
    <t>F38463225016</t>
  </si>
  <si>
    <t>මහරගම ප්‍රා.ලේ කොට්ඨාශ‍යේ  සුබ සාධක හා මරණාධාර සමිති සඳහා ප්ලාස්ටික් පුටු ලබා දීම</t>
  </si>
  <si>
    <t>F38463230036</t>
  </si>
  <si>
    <t xml:space="preserve">හෝමාගම ප්‍රා.ලේ කොට්ඨාශයේ හිරිපිටිය බ්‍රාහ්මණගම මාඹුල්ගොඩ, අංක 244 දරණ ස්ථානයේ පිහිටි ඒකාබද්ධ සුබ සාදක හා අනෝන්‍යාධාර මරණාධාර සමිතියට ප්ලාස්ටික් පුටු ලබා දීම </t>
  </si>
  <si>
    <t>F38463231019</t>
  </si>
  <si>
    <t>සීතාවක ප්‍රා.ලේ කොට්ඨාශයට අයත් ක්‍රියාකාරී මරණාධාර හා සුබ සාධක සමිති සඳහා ප්ලාස්ටික් පුටු ලබා දීම</t>
  </si>
  <si>
    <t>F38462210016</t>
  </si>
  <si>
    <t>මහර ප්‍රා.ලේ කොට්ඨාශයට අයත් කිරිකිත්ත කෙසෙල්කන්ද සමෘද්ධි සුබ සාධක හා මරණාධාර සමිතියට කැනපි හට් එකක් ලබා දීම</t>
  </si>
  <si>
    <t>F38462210017</t>
  </si>
  <si>
    <t>මහර ප්‍රා.ලේ කොට්ඨාශයට අයත් කිරණ ප්‍රජා මණ්ඩලීය අනෝන්‍යාධාර හා මරණාධාර සමිතිය  කැන්ද ලියද්දපාලුව සඳහා කැනපි හට් එකක්  ලබා දීම</t>
  </si>
  <si>
    <t>F38463212018</t>
  </si>
  <si>
    <t xml:space="preserve">බියගම ප්‍රා.ලේ කොට්ඨාශයට අයත් මහගෙදරවත්ත එක්සත් සුබ සාධක හා මරණාධාර  සමිතිය සඳහා ප්ලාස්ටික් පුටු ලබා දීම </t>
  </si>
  <si>
    <t>F38463212019</t>
  </si>
  <si>
    <t>බියගම ප්‍රා.ලේ කොට්ඨාශයේ ලියාපදිංචි මරණාධාර සමිති සඳහා කැනපි හට්  ලබා දීම</t>
  </si>
  <si>
    <t>F38462210018</t>
  </si>
  <si>
    <t>මහර ප්‍රා.ලේ කොට්ඨාශයේ ලියාපදිංචි මරණාධාර සමිති සඳහා කැනපි හට් 3 ක් ලබා දීම</t>
  </si>
  <si>
    <t>F38462209023</t>
  </si>
  <si>
    <t>වත්තල ප්‍රා.ලේ කොට්ඨාශයේ ලියාපදිංචි මරණාධාර සමිති සඳහා කැනපි හට් 1 ක් ලබා දීම</t>
  </si>
  <si>
    <t>F38462209024</t>
  </si>
  <si>
    <r>
      <t>වත්තල ප්‍රා.ලේ.කොට්ඨාශයේ ක්‍රියාකාරී මරණාධාර සමිති සඳහා 10</t>
    </r>
    <r>
      <rPr>
        <sz val="12"/>
        <color theme="1"/>
        <rFont val="Calibri"/>
        <family val="2"/>
      </rPr>
      <t>×15 ප්‍රමාණයේ තහඩු ආවරණ ලබා දීම</t>
    </r>
  </si>
  <si>
    <t>F38463249008</t>
  </si>
  <si>
    <t>මතුගම ප්‍රා.ලේ කොට්ඨාශයේ ලියාපදිංචි සුබ සාධක හා මරණාධාර සමිති සඳහා ප්ලාස්ටික් පුටු ලබා දීම</t>
  </si>
  <si>
    <t>G38462241021</t>
  </si>
  <si>
    <t>පානදුර ප්‍රා.ලේ කොට්ඨාශයේ ලියාපදිංචි පිංවත්ත බටහිර වැඩිහිටි සංවිධානයට ප්ලාස්ටික් පුටු ලබා දීම</t>
  </si>
  <si>
    <t>G38462244011</t>
  </si>
  <si>
    <t>හොරණ ප්‍රා.ලේ කොට්ඨාශයේ ලියාපදිංචි වැඩිහිටි සංවිධාන සඳහා පුටු සහ උපකරණ ලබා දීම</t>
  </si>
  <si>
    <t>G38462254006</t>
  </si>
  <si>
    <t>ඉංගිරිය ප්‍රා.ලේ කොට්ඨාශයේ ලියාපදිංචි වැඩිහිටි සංවිධාන සඳහා පුටු සහ උපකරණ ලබා දීම</t>
  </si>
  <si>
    <t>G38462250012</t>
  </si>
  <si>
    <t>අගලවත්ත ප්‍රා.ලේ කොට්ඨාශයේ ලියාපදිංචි වැඩිහිටි සංවිධාන සඳහා පුටු සහ උපකරණ ලබා දීම</t>
  </si>
  <si>
    <t>G38462243007</t>
  </si>
  <si>
    <t>බණ්ඩාරගම ප්‍රා.ලේ කොට්ඨාශයේ ලියාපදිංචි වැඩිහිටි සංවිධාන සඳහා පුටු සහ උපකරණ ලබා දීම</t>
  </si>
  <si>
    <t>G38462245007</t>
  </si>
  <si>
    <t>මදුරාවල ප්‍රා.ලේ කොට්ඨාශයේ ලියාපදිංචි වැඩිහිටි සංවිධාන සඳහා පුටු සහ උපකරණ ලබා දීම</t>
  </si>
  <si>
    <t>G38462243008</t>
  </si>
  <si>
    <t>බණ්ඩාරගම ප්‍රා.ලේ කොට්ඨාශයේ අළුබෝමුල්ල මෛත්‍රී ජ්‍යේෂ්ඨ පුරවැසි සංවිධානය සහ වීදාගම නැගෙනහිර ජ්‍යේෂ්ඨ පුරවැසි සංවිධානය සඳහා ඇඳි රහිත ප්ලාස්ටික් පුටු ලබා දීම</t>
  </si>
  <si>
    <t>G38462230037</t>
  </si>
  <si>
    <t>හෝමාගම ප්‍රා.ලේ කොට්ඨාශයේ ලියාපදිංචි වැඩිහිටි සංවිධාන සඳහා සංගීත උපකරණ ලබා දීම</t>
  </si>
  <si>
    <t>G38462231020</t>
  </si>
  <si>
    <t>සීතාවක ප්‍රා.ලේ කොට්ඨාශයේ ලියාපදිංචි වැඩිහිටි සංවිධාන සඳහා සංගීත උපකරණ ලබා දීම</t>
  </si>
  <si>
    <t>G38462233010</t>
  </si>
  <si>
    <t>පාදුක්ක ප්‍රා.ලේ කොට්ඨාශයේ ලියාපදිංචි වැඩිහිටි සංවිධාන සඳහා සංගීත උපකරණ ලබා දීම</t>
  </si>
  <si>
    <t>G38462229019</t>
  </si>
  <si>
    <t>කැස්බෑව ප්‍රා.ලේ කොට්ඨාශයේ ලියාපදිංචි වැඩිහිටි සංවිධාන සඳහා සංගීත උපකරණ ලබා දීම</t>
  </si>
  <si>
    <t>G38462225017</t>
  </si>
  <si>
    <t>මහරගම ප්‍රා.ලේ කොට්ඨාශයේ ලියාපදිංචි වැඩිහිටි සංවිධාන සඳහා සංගීත උපකරණ ලබා දීම</t>
  </si>
  <si>
    <t>G38462224022</t>
  </si>
  <si>
    <t>කඩුවෙල ප්‍රා.ලේ කොට්ඨාශයේ ලියාපදිංචි වැඩිහිටි සංවිධාන සඳහා සංගීත උපකරණ ලබා දීම</t>
  </si>
  <si>
    <t>G38462228017</t>
  </si>
  <si>
    <t>මොරටුව ප්‍රා.ලේ කොට්ඨාශයේ ලියාපදිංචි වැඩිහිටි සංවිධාන සඳහා  උපකරණ ලබා දීම</t>
  </si>
  <si>
    <t>G38462231022</t>
  </si>
  <si>
    <t>සීතාවක ප්‍රා.ලේ කොට්ඨාශයේ ලියාපදිංචි වැඩිහිටි සංවිධාන සඳහා උපකරණ ලබා දීම</t>
  </si>
  <si>
    <t>G38462206016</t>
  </si>
  <si>
    <t>අත්තනගල්ල ප්‍රා.ලේ කොට්ඨාශයේ ලියාපදිංචි වැඩිහිටි සංවිධාන සඳහා උපකරණ ලබා දීම</t>
  </si>
  <si>
    <t>G38462208007</t>
  </si>
  <si>
    <t>ජා-ඇල ප්‍රා.ලේ.කොට්ඨාශයේ ලියාපදිංචි වැඩිහිටි සංවිධාන සඳහා උපකරණ බෙදා දීම</t>
  </si>
  <si>
    <t>F38462205012</t>
  </si>
  <si>
    <t>මීරිගම ප්‍රා.ලේ කොට්ඨාශයේ සමාජ සේවා දෙපාර්තමේන්තුවේ ලියාපදිංචි වැඩිහිටි සංවිධාන සඳහා උපකරණ ලබා දීම</t>
  </si>
  <si>
    <t>G38462201014</t>
  </si>
  <si>
    <t>දිවුලපිටිය ප්‍රා.ලේ කොට්ඨාශයේ සමාජ සේවා දෙපාර්තමේන්තුවේ ලියාපදිංචි වැඩිහිටි සංවිධාන සඳහා උපකරණ ලබා දීම</t>
  </si>
  <si>
    <t>G38462211010</t>
  </si>
  <si>
    <t>දොම්පේ ප්‍රා.ලේ කොට්ඨාශයේ සමාජ සේවා දෙපාර්තමේන්තුවේ ලියාපදිංචි වැඩිහිටි සංවිධාන සඳහා උපකරණ ලබා දීම</t>
  </si>
  <si>
    <t>G38462205014</t>
  </si>
  <si>
    <t>මීරිගම ප්‍රා.ලේ කොට්ඨාශයේ සමාජ සේවා දෙපාර්තමේන්තුවේ ලියාපදිංචි වැඩිහිටි සංවිධාන සඳහා අවශ්‍ය උපකරණ ලබා දීම</t>
  </si>
  <si>
    <t>G38462252007</t>
  </si>
  <si>
    <t>පාලින්දනුවර ප්‍රා.ලේ කොට්ඨාශයේ ලියාපදිංචි අංක 834 බී, කපුගම සමගි වැඩිහිටි සංවිධානය සඳහා අවශ්‍ය උපකරණ ලබා දීම</t>
  </si>
  <si>
    <t>G38462246011</t>
  </si>
  <si>
    <t>බුලත්සිංහල ප්‍රා.ලේ කොට්ඨාශයේ ලියාපදිංචි මරණාධාර හා සුබ සාධක සමිති සඳහා අවශ්‍ය උපකරණ ලබා දීම</t>
  </si>
  <si>
    <t>G38462253008</t>
  </si>
  <si>
    <t>මිල්ලනිය ප්‍රා.ලේ කොට්ඨාශයේ බැල්ලන්තුඩාව ජ්‍යේෂ්ඨ පුරවැසි සංවිධානයට අවශ්‍ය උපකරණ ලබා දීම</t>
  </si>
  <si>
    <t>G38462207017</t>
  </si>
  <si>
    <t>ගම්පහ ප්‍රා.ලේ.කොට්ඨාශයේ ආනන්ද මාවත ප්‍රබුද්ධ සුභසාධක හා අවමංගල්‍යාධාර සමිතියට උපකරණ ලබාදිම</t>
  </si>
  <si>
    <t>F38462209027</t>
  </si>
  <si>
    <t>වත්තල ප්‍රා.ලේ.කොට්ඨාශයේ ක්‍රියාකාරී මරණාධාර සමිති සඳහා 10×15 ප්‍රමාණයේ තහඩු ආවරණ ලබා දීම</t>
  </si>
  <si>
    <t>G38462209028</t>
  </si>
  <si>
    <t>වත්තල ප්‍රා.ලේ.කොට්ඨාශයේ ක්‍රියාකාරී මරණාධාර සමිති සඳහා අවශ්‍ය උපකරණ ලබාදිම</t>
  </si>
  <si>
    <t>F38462250013</t>
  </si>
  <si>
    <t>අගලවත්ත ප්‍රා.ලේ කොට්ඨාශයේ ලියාපදිංචි වැඩිහිටි සංවිධාන සඳහා  උපකරණ ලබා දීම</t>
  </si>
  <si>
    <t>F38462243013</t>
  </si>
  <si>
    <t>බණ්ඩාරගම ප්‍රා.ලේ කොට්ඨාශයේ ලියාපදිංචි වැඩිහිටි සංවිධාන සඳහා  උපකරණ ලබා දීම</t>
  </si>
  <si>
    <t>F38462243014</t>
  </si>
  <si>
    <t>බණ්ඩාරගම ප්‍රා.ලේ කොට්ඨාශයේ අරුක්ගොඩ එකමුතු ජ්‍යෙෂ්ඨ පුරවැසි සංවිධානය සහ බණ්ඩාරගම සුහද ජ්‍යෙෂ්ඨ පුරවැසි සමිති සදහා උපකරණ ලබා දිම</t>
  </si>
  <si>
    <t>K38462310021</t>
  </si>
  <si>
    <t>මහර ප්‍රා.ලේ.කොට්ඨාශයේ වැඩිහිටියන් සදහා අධ්‍යාත්මික සංවර්ධන වැඩසටහනක් පැවැත්විම</t>
  </si>
  <si>
    <t>K38462307019</t>
  </si>
  <si>
    <t>ගම්පහ ප්‍රා.ලේ.කොට්ඨාශයේ ජ්‍යෙෂ්ඨ පුරවැසියන්ගේ මානසික සුවතාව හා අධ්‍යාත්මික බව ප්‍රවර්ධනය කිරිම</t>
  </si>
  <si>
    <t>F38462224024</t>
  </si>
  <si>
    <t>කඩුවෙල ප්‍රා.ලේ.කොට්ඨාශයේ පෝරේ සමාධි ජ්‍යෙෂ්ඨ පුරවැසි සංවිධානය සදහා වැසි ආවරණයක් (කැනෆි) ලබාදිම</t>
  </si>
  <si>
    <t>K38462664015</t>
  </si>
  <si>
    <t>කොළඹ දිස්ත්‍රික්කයේ පාසල් දරුවන්ගේ පෝෂණය හා සමාජිය ආකල්ප ප්‍රවර්ධනය පිළිබද දෙමාපියන් දැනුවත් කිරිම සදහා අත්පොතක් මුද්‍රණය කිරිම</t>
  </si>
  <si>
    <t>K38463221031</t>
  </si>
  <si>
    <t>කොළඹ දිස්ත්‍රික්කයේ වැඩිහිටි පුරවැසි සංවිධානවල සාමාජිකයින් ඇගයිමේ වැඩසටහනක් පැවැත්විම</t>
  </si>
  <si>
    <t>K38462328023</t>
  </si>
  <si>
    <t>මොරටුව ප්‍රා.ලේ.කොට්ඨාශයේ ඩෙංගු රෝගය ඇතුළු මදුරුවන්ගෙන් බෝවන රෝග වලින් වැළකිම සදහා දැනුවත් කිරිම සහ සහභාගිවන්නන් ඇගයිමේ වැඩසටහනක් පැවැත්විම</t>
  </si>
  <si>
    <t>පළාත් සංවර්ධන ප්‍රදාන</t>
  </si>
  <si>
    <t>FN</t>
  </si>
  <si>
    <t>N36517463001</t>
  </si>
  <si>
    <t>ගම්පහ දිස්ත්‍රික්කය තුළ මිරිදිය හා කිවුල් දිය ආශ්‍රිතව මත්ස්‍ය ගොවිපල සහ විසිතුරු මත්ස්‍ය ගොවිපල සංවර්ධනය කිරීම.</t>
  </si>
  <si>
    <t>N36517464001</t>
  </si>
  <si>
    <t>කොළඹ දිස්ත්‍රික්කය තුළ මිරිදිය හා කිවුල් දිය ආශ්‍රිතව මත්ස්‍ය ගොවිපල සහ විසිතුරු මත්ස්‍ය ගොවිපල සංවර්ධනය කිරීම.</t>
  </si>
  <si>
    <t>N36517465001</t>
  </si>
  <si>
    <t>කළුතර දිස්ත්‍රික්කය තුළ මිරිදිය හා කිවුල් දිය ආශ්‍රිතව මත්ස්‍ය ගොවිපල සහ විසිතුරු මත්ස්‍ය ගොවිපල සංවර්ධනය කිරීම.</t>
  </si>
  <si>
    <t>H36531362007</t>
  </si>
  <si>
    <t>බස්නාහිර පළාතේ අඩු ආදායම්ලාභින්ගේ නිවාස සංවර්ධන කටයුතු සඳහා ද්‍රව්‍යාධාර ලබා දීම.</t>
  </si>
  <si>
    <t>නිවාස කොමසාරිස් (බ.ප.)</t>
  </si>
  <si>
    <t>A36516452003</t>
  </si>
  <si>
    <t>පාලින්දනුවර පශු වෛද්‍ය කාර්යාලය ඉදි කිරීම ii අදියර.</t>
  </si>
  <si>
    <t>පළාත් සත්ව නිෂ්පාදන අධ්‍යක්ෂ</t>
  </si>
  <si>
    <t>N36516462008</t>
  </si>
  <si>
    <t>දියුණු කරන ලද තෘණ වර්ග භාවිතා කිරීමේ වැඩ සටහන</t>
  </si>
  <si>
    <t>N36516462009</t>
  </si>
  <si>
    <t>ජැපීස් එන්සෙපලයිටීස් රෝගයට එරෙහිව ඌරන් එන්නත් කිරීමේ වැඩ සටහන</t>
  </si>
  <si>
    <t>N36516462010</t>
  </si>
  <si>
    <t>සූකර පාලනයේදී කෘත්‍රිම සිංචන ක්‍රමය භාවිතය බස්නාහිර පළාත තුළ ප්‍රචලිත කිරීමේ වැඩ සටහන</t>
  </si>
  <si>
    <t>N36516462011</t>
  </si>
  <si>
    <t>පවතින ගව ගහණයේ ආරය උසස් කිරීම</t>
  </si>
  <si>
    <t>N36516462012</t>
  </si>
  <si>
    <t>ජංගම පශු වෙවද්‍ය සායන පැවැත්වීම.</t>
  </si>
  <si>
    <t>G36516462008</t>
  </si>
  <si>
    <t>සත්ව පාලන පුහුණු වැඩ සටහන් පැවැත්වීමට අවශ්‍ය උපකරණ ලබා දීම.</t>
  </si>
  <si>
    <t>RA</t>
  </si>
  <si>
    <t>D36552201003</t>
  </si>
  <si>
    <t>Asphalt Concrete Overlaying Baduragoda Watte Gedara Road</t>
  </si>
  <si>
    <t>Sec-Min.Rd</t>
  </si>
  <si>
    <t xml:space="preserve"> PRDA </t>
  </si>
  <si>
    <t>*</t>
  </si>
  <si>
    <t>D36552201004</t>
  </si>
  <si>
    <t xml:space="preserve">Asphalt Concrete Overlaying Welagana Divulapitiya Ranaviru Ananda Mawatha 
</t>
  </si>
  <si>
    <t>D36552201005</t>
  </si>
  <si>
    <t xml:space="preserve">Asphalt Concrete Overlaying Dagonna Metadish  Vidyalaya Mawatha ( Up to Katuwellegama North )
</t>
  </si>
  <si>
    <t>D36552201006</t>
  </si>
  <si>
    <t>Asphalt Concrete Overlaying Halgahawela Approach  road</t>
  </si>
  <si>
    <t>D36552201007</t>
  </si>
  <si>
    <t>Asphalt Concrete Overlaying Dagonna Ambagaha Katuwa  road</t>
  </si>
  <si>
    <t>D36552201008</t>
  </si>
  <si>
    <t>Asphalt Concrete Overlaying Ullapola Welamada Pillewa Road</t>
  </si>
  <si>
    <t>D36552201009</t>
  </si>
  <si>
    <t>Asphalt Concrete Overlaying Peeter Neel Watta Road</t>
  </si>
  <si>
    <t>D36552201010</t>
  </si>
  <si>
    <t>Road 
Mettaling &amp; Tarring Horagolla Gamamada Road</t>
  </si>
  <si>
    <t>D36552201011</t>
  </si>
  <si>
    <t xml:space="preserve">Concrete Overlaying Madampella Kambarayagodella </t>
  </si>
  <si>
    <t>RN</t>
  </si>
  <si>
    <t>D36552201012</t>
  </si>
  <si>
    <t xml:space="preserve">Concrete Overlaying Pambiliyanu Perera Mawatha balance section ( By road of Godagammuwa Dunaaha Road )
</t>
  </si>
  <si>
    <t>D36552202001</t>
  </si>
  <si>
    <t>කටාන ප්‍රාදේශිය ලේකම් කොට්ඨාසයේ, උතුරු කටාන මායිම් මාර්ගය පෙට්ටි බෝක්කුව සෑදීම.</t>
  </si>
  <si>
    <t>D36552202002</t>
  </si>
  <si>
    <t xml:space="preserve">Construction of Box Culvert Raddoluwa Punchigalla Bandiya Kotuwa Temple Road 
</t>
  </si>
  <si>
    <t>D36552202003</t>
  </si>
  <si>
    <t>Interlock Paving Pillipneri Church Road</t>
  </si>
  <si>
    <t>D36552202004</t>
  </si>
  <si>
    <t>Asphalt Concrete Overlaying Kimbulapitiya Church Road</t>
  </si>
  <si>
    <t>XR</t>
  </si>
  <si>
    <t>D36552202005</t>
  </si>
  <si>
    <t xml:space="preserve">Concrete Overlaying Jude Place Road - Kurana
</t>
  </si>
  <si>
    <t>D36552202006</t>
  </si>
  <si>
    <t>Concrete Overlaying Seeduwa Crosse Road                   (  Balapitiya Road)</t>
  </si>
  <si>
    <t>D36552202007</t>
  </si>
  <si>
    <t>concrete Overlaying Bola  Walana Road</t>
  </si>
  <si>
    <t>D36552202008</t>
  </si>
  <si>
    <t>කටාන ප්‍රාදේශිය ලේකම් කොට්ඨාසයේ, ගුණසේකර මාවත කොන්ක්‍රීට් කිරීම</t>
  </si>
  <si>
    <t>D36552202009</t>
  </si>
  <si>
    <t>Concrete Overlaying Fernando Mawatha 1st lane</t>
  </si>
  <si>
    <t>D36552202010</t>
  </si>
  <si>
    <t>Surface Correction &amp; Concreting Ewariyawatta Yagoda Mulla - Walana Church Road</t>
  </si>
  <si>
    <t>D36552202011</t>
  </si>
  <si>
    <t xml:space="preserve">concrete Overlaying Infrount road of Jumma Church  Kovinna Andi Ambalama 
</t>
  </si>
  <si>
    <t>D36552202012</t>
  </si>
  <si>
    <t>Asphalt concrete Overlaying  Kuswala Temple  Road</t>
  </si>
  <si>
    <t>D36552202013</t>
  </si>
  <si>
    <t>Asphalt concrete Overlaying  App road to St Thomas Vidyalaya - Seeduwa</t>
  </si>
  <si>
    <t>D36552202014</t>
  </si>
  <si>
    <t>Concrete Overlaying Kadawala Subasadaka Mawatha By Road( Fernando Mawatha )</t>
  </si>
  <si>
    <t>D36552202015</t>
  </si>
  <si>
    <t>Concrete Overlaying Daminda Gaha watha - Molawatta 12th Lane</t>
  </si>
  <si>
    <t>D36552205001</t>
  </si>
  <si>
    <t>Earth Work &amp; Machinary Works Loluwagoda Godakalana Road</t>
  </si>
  <si>
    <t>D36552209003</t>
  </si>
  <si>
    <t>Concrete Overlaying Near Road To Galolupita Mr.Rajapahsha Home</t>
  </si>
  <si>
    <t>D36552209004</t>
  </si>
  <si>
    <t xml:space="preserve">Concrete Overlaying Heen kenda By Road
</t>
  </si>
  <si>
    <t>D36552203017</t>
  </si>
  <si>
    <t>මීගමුව ප්‍රාදේශිය ලේකම් කොට්ඨාශයේ, ෆිනෑන්ස්වත්ත මාර්ගය වැඩි දියුණු කිරීම</t>
  </si>
  <si>
    <t>D36552203018</t>
  </si>
  <si>
    <t>මීගමුව ප්‍රාදේශිය ලේකම් කොට්ඨාශයේ, බෝලවලාන අතුරු මාර්ගය වැඩි දියුණු කිරීම</t>
  </si>
  <si>
    <t>D36552203019</t>
  </si>
  <si>
    <t>මීගමුව ප්‍රාදේශිය ලේකම් කොට්ඨාශයේ, කිඹුලාපිටිය හරස් මාර්ගය වැඩි දියුණු කිරීම</t>
  </si>
  <si>
    <t>D36552203020</t>
  </si>
  <si>
    <t>මීගමුව ප්‍රාදේශිය ලේකම් කොට්ඨාශයේ, ශ්‍රී ජිනවන්ස නා හිමි මාවත වැඩි දියුණු කිරීම</t>
  </si>
  <si>
    <t>D36552203021</t>
  </si>
  <si>
    <t>මීගමුව ප්‍රාදේශිය ලේකම් කොට්ඨාශයේ, කෘෘස් මාවත ප්‍රජා ශාලාවට පිවිසුම් මාර්ගය වැඩි දියුණු කිරීම</t>
  </si>
  <si>
    <t>D36552225004</t>
  </si>
  <si>
    <t>මහරගම ප්‍රාදේශිය ලේකම් කොට්ඨාශයේ, කටුවාවල මාර්ගයේ සිට අඹගහපුර පාසල් වංගුව දක්වා මාර්ගය ඇස්පෝල්ට් කොන්ක්‍රීට් ඇතිරීම</t>
  </si>
  <si>
    <t>සාමාන්‍යාධිකාරී මා.සං.අධි. (බප)</t>
  </si>
  <si>
    <t>D36552230016</t>
  </si>
  <si>
    <t>හෝමාගම ප්‍රාදේශිය ලේකම් කොට්ඨාසයේ කහතුඩුව යකඩ වැඩපල මාර්ගය කාපට් කිරීම</t>
  </si>
  <si>
    <t>D36552222005</t>
  </si>
  <si>
    <t>කොලොන්නාව ප්‍රාදේශීය ලේකම්  කොට්ඨාශයේ රණවිරු නාලක මාවත කාපට් කිරීම.</t>
  </si>
  <si>
    <t>සාමාන්‍යාධිකාරි මා. සං.අධි.(බ.ප.)</t>
  </si>
  <si>
    <t>D36552245006</t>
  </si>
  <si>
    <t>මදුරාවල ප්‍රාදේශීය ලේකම් කොට්ඨාශයේ යාල නාරගල මාර්ගය කාපට් කිරීම</t>
  </si>
  <si>
    <t>D36552241012</t>
  </si>
  <si>
    <t>පානදුර ප්‍රාදේශීය ලේකම් කොට්ඨාසයේ, පානදුර රෝහල අභ්‍යන්තර මාර්ග සංවර්ධනය කිරීම. (බිම් ඇතුරුම් ගල් ඇතිරීම).</t>
  </si>
  <si>
    <t>D36552202018</t>
  </si>
  <si>
    <t>කටාන  ප්‍රාදේශීය ලේකම් කොට්ඨාසයේ, ශාන්ත තෙරේසා මාවත වැඩි දියුණු කිරිම.</t>
  </si>
  <si>
    <t>D36552202019</t>
  </si>
  <si>
    <t>කටාන ප්‍රාදේශීය ලේකම් කොට්ඨාසයේ,  ටවර් සයිඩ් සිටි 1 වන මාර්ගය  වැඩි දියුණු කිරිම.</t>
  </si>
  <si>
    <t>D36552202020</t>
  </si>
  <si>
    <t>කටාන ප්‍රාදේශීය ලේකම් කොට්ඨාසයේ,  ටවර් සයිඩ් සිටි 2 වන මාර්ගය  වැඩි දියුණු කිරිම.</t>
  </si>
  <si>
    <t>D36552245001</t>
  </si>
  <si>
    <t xml:space="preserve">Asphalat Concrete Overlaying Sri Maha Vihara road (By road of Yala Naragala) </t>
  </si>
  <si>
    <t>D36552229004</t>
  </si>
  <si>
    <t>Asphalat Concrete Overlaying Saddhaa Nanda Mawatha</t>
  </si>
  <si>
    <t>D36552229006</t>
  </si>
  <si>
    <t xml:space="preserve">Construction of drains Madapatha Batuwandara Road </t>
  </si>
  <si>
    <t>D36552229005</t>
  </si>
  <si>
    <t xml:space="preserve">Construction of drains Kahapola Indigaha Thotupala by Road (Preja Shalawa Road) </t>
  </si>
  <si>
    <t>D36552229009</t>
  </si>
  <si>
    <t>Asphalt Concrete Overlaying Piriwena Road &amp; Liyanage Mawatha</t>
  </si>
  <si>
    <t>D36552227001</t>
  </si>
  <si>
    <t xml:space="preserve">Construction of drains Dehiwala Quarry Road    </t>
  </si>
  <si>
    <t>D36552229007</t>
  </si>
  <si>
    <t xml:space="preserve">Construction of drains Madapatha Batuwandara Ambagaha Junction Road </t>
  </si>
  <si>
    <t>D36552244003</t>
  </si>
  <si>
    <t xml:space="preserve">Asphalt Concrete Overlaying Wagawatta Kanuwakkala Road  </t>
  </si>
  <si>
    <t>D36552244001</t>
  </si>
  <si>
    <t>Concrete Overlaying App road to Gurugoda primary School</t>
  </si>
  <si>
    <t>D36552228003</t>
  </si>
  <si>
    <t xml:space="preserve">Road improvement App Road to St Sebasthiyan Church </t>
  </si>
  <si>
    <t>D36552229003</t>
  </si>
  <si>
    <t>Asphalt Concrete Overlaying &amp; Construction of side drains Pelenwatta Thalagaha Watta Road</t>
  </si>
  <si>
    <t>D36552212002</t>
  </si>
  <si>
    <t xml:space="preserve">Asphalt Concrete Overlaying Jalil Lafiar Mawatha   </t>
  </si>
  <si>
    <t>D36552221001</t>
  </si>
  <si>
    <t xml:space="preserve">Asphalt Concrete Overlaying London Avenue
</t>
  </si>
  <si>
    <t>D36552222001</t>
  </si>
  <si>
    <t>Construction of 2 no of culvert &amp; Retaining Wall Megoda Kolonnawa Road</t>
  </si>
  <si>
    <t>D36552222002</t>
  </si>
  <si>
    <t>Interlock Paving Athurugiriya Boralugoda Road</t>
  </si>
  <si>
    <t>D36552222003</t>
  </si>
  <si>
    <t xml:space="preserve">Asphalt Concrete Overlaying Wennawattta Rana Shura mawatha 
</t>
  </si>
  <si>
    <t>D36552222004</t>
  </si>
  <si>
    <t>Asphalt concrete Overlaying Wennawatta Sadaham Mawatha</t>
  </si>
  <si>
    <t>D36552223001</t>
  </si>
  <si>
    <t>Asphalt Concrte Overlaying Rajagiriya Garden Road to No 7 Kotte</t>
  </si>
  <si>
    <t>D36552224001</t>
  </si>
  <si>
    <t>Interlock Paving Pothuarawa 1st By road</t>
  </si>
  <si>
    <t>D36552224002</t>
  </si>
  <si>
    <t>Paving Interlock Koswatta Annasiwatta Temple road</t>
  </si>
  <si>
    <t>D36552224003</t>
  </si>
  <si>
    <t>Asphalt Concrete Overlaying Eksath Mawatha</t>
  </si>
  <si>
    <t>D36552224004</t>
  </si>
  <si>
    <t>Asphalt Concrete Overlaying Pelawatta Perera Mawatha</t>
  </si>
  <si>
    <t>D36552224005</t>
  </si>
  <si>
    <t>Asphalt Concrte Overlaying Dutugamunu Mawatha</t>
  </si>
  <si>
    <t>D36552224006</t>
  </si>
  <si>
    <t xml:space="preserve">Interlock Pavin Oruwala Wanarathna Mawatha 
</t>
  </si>
  <si>
    <t>D36552224007</t>
  </si>
  <si>
    <t xml:space="preserve">Concrete Overlaying Singhapura Road
</t>
  </si>
  <si>
    <t>D36552224008</t>
  </si>
  <si>
    <t>Concrete Overlaying 1st by road in Groupwatta Rama Hera Road</t>
  </si>
  <si>
    <t>D36552224009</t>
  </si>
  <si>
    <t>Road Improvement Oruwala Mahajana Mawatha</t>
  </si>
  <si>
    <t>D36552224010</t>
  </si>
  <si>
    <t xml:space="preserve">Concrete Overlaying Athurugiriya Leak Teras 1st lane 
</t>
  </si>
  <si>
    <t>D36552224011</t>
  </si>
  <si>
    <t xml:space="preserve">Concrete Overlaying Athurugiriya Araliaya Mawatha
</t>
  </si>
  <si>
    <t>D36552224012</t>
  </si>
  <si>
    <t>Concrete Overlaying Piitugala Kiribathgalawatta Main Road</t>
  </si>
  <si>
    <t>D36552224013</t>
  </si>
  <si>
    <t xml:space="preserve">Concrete Overlaying Kothalawala Shanthi Place 
</t>
  </si>
  <si>
    <t>D36552224014</t>
  </si>
  <si>
    <t>Concrete Overlaying Malambe Millagahawatta main Road Balance Section</t>
  </si>
  <si>
    <t>D36552224015</t>
  </si>
  <si>
    <t xml:space="preserve">Concrete Overlaying Athurugiriya Boralugoda Main Road 
</t>
  </si>
  <si>
    <t>D36552224016</t>
  </si>
  <si>
    <t>Concrete Overlaying Kotiyagoda Wedagewatta Temple Road</t>
  </si>
  <si>
    <t>D36552224017</t>
  </si>
  <si>
    <t>Concrete Overlaying Jayanthi Road ( App Road to Prajashalawa)</t>
  </si>
  <si>
    <t>D36552224018</t>
  </si>
  <si>
    <t xml:space="preserve">Asphalt Concrete Overlaying Vimukthi mawatha </t>
  </si>
  <si>
    <t>D36552225001</t>
  </si>
  <si>
    <t xml:space="preserve">Asphalt Concrete Overlaying Gonakumbura Mawatha &amp; wijesekara mawatha </t>
  </si>
  <si>
    <t>D36552225002</t>
  </si>
  <si>
    <t xml:space="preserve">Asphalt Concrete Overlaying  Katuwawala Road Moratuwa Maharagama </t>
  </si>
  <si>
    <t>D36552225003</t>
  </si>
  <si>
    <t>Asphalt Concrete Overlaying App.Road to Rukmale Balika Housing Scheam</t>
  </si>
  <si>
    <t>D36552227002</t>
  </si>
  <si>
    <t>Asphalt Concrete Overlaying &amp; Construction of App road to St Lorance Convent Wellawatta</t>
  </si>
  <si>
    <t>D36552228001</t>
  </si>
  <si>
    <t>Road Improvement By road of Roali Fernando Road</t>
  </si>
  <si>
    <t>D36552228004</t>
  </si>
  <si>
    <t>Asphalt Concrete Overlaying Sewa Patumaga                ( Moratuwa Indibedda)</t>
  </si>
  <si>
    <t>D36552228005</t>
  </si>
  <si>
    <t>Asphalat Concrete Overlaying Moratuwa Kaldemulla 4th Lane</t>
  </si>
  <si>
    <t>D36552228006</t>
  </si>
  <si>
    <t>Asphalt Concrete Overlayiing Deewara Jaya Mawatha</t>
  </si>
  <si>
    <t>D36552228007</t>
  </si>
  <si>
    <t>Asphalt Concrete Overlayiing Willorawatta Seewali Mawatha</t>
  </si>
  <si>
    <t>D36552228008</t>
  </si>
  <si>
    <t xml:space="preserve">Asphalt Concrete Overlayiing Near road To Katubedda housing Schme ( App road to Temple) Moratuwa </t>
  </si>
  <si>
    <t>D36552228009</t>
  </si>
  <si>
    <t xml:space="preserve">Asphalt Concrete Overlayiing App road To Moratumulla Methodist Chucrh Alagiyawansa Mawatha.
</t>
  </si>
  <si>
    <t>D36552228010</t>
  </si>
  <si>
    <t xml:space="preserve">Concrete Overlaying Borupana Delmege Rotary pura by Roda
</t>
  </si>
  <si>
    <t>D36552228011</t>
  </si>
  <si>
    <t>Concrete Overlaying Egoda Uyana Sama Pedesa</t>
  </si>
  <si>
    <t>D36552228012</t>
  </si>
  <si>
    <t xml:space="preserve">Concrete Overlaying App road to Kadalana Higgahawatta
</t>
  </si>
  <si>
    <t>D36552228013</t>
  </si>
  <si>
    <t xml:space="preserve">Asphalat Concrete Overlaying Fernando Mawatha
</t>
  </si>
  <si>
    <t>D36552228014</t>
  </si>
  <si>
    <t>Asphalt Concrete Overlayiing Priwena Road &amp; Liyanage Mawatha</t>
  </si>
  <si>
    <t>D36552228015</t>
  </si>
  <si>
    <t>Asphalt Concrete Overlayiing App road To Methodist High School Moratumulla</t>
  </si>
  <si>
    <t>D36552229001</t>
  </si>
  <si>
    <t xml:space="preserve">Concrete Overlaying Erauwala Uswatta 2nd lane
</t>
  </si>
  <si>
    <t>D36552229002</t>
  </si>
  <si>
    <t xml:space="preserve">Concrete Overlaying Pore Paththiniyawatta Road
</t>
  </si>
  <si>
    <t>D36552230001</t>
  </si>
  <si>
    <t>Metaling &amp; tarring Kirigam Pamunuwa Swarna Pedesa  Balance Section</t>
  </si>
  <si>
    <t>D36552230002</t>
  </si>
  <si>
    <t>Asphalt concrete Overlaying Pahala Kosgama Daranagama  Road</t>
  </si>
  <si>
    <t>D36552230003</t>
  </si>
  <si>
    <t>Asphalt concrete Overlaying  App road to Homagama Gabadawatta Housing Scheam</t>
  </si>
  <si>
    <t>D36552230004</t>
  </si>
  <si>
    <t xml:space="preserve">Road Improvement Mathegoda North  Armi Camp To Housing Scheam &amp; 2nd Crosse Road
</t>
  </si>
  <si>
    <t>D36552230005</t>
  </si>
  <si>
    <t>Road Improvement  484 Pitipana North Godahenawatta Road</t>
  </si>
  <si>
    <t>D36552230006</t>
  </si>
  <si>
    <t>Concrete Overlaying Dehigahawita Kajugha Yatadeniya Road</t>
  </si>
  <si>
    <t>D36552230007</t>
  </si>
  <si>
    <t>Road Improvement Kahathuduwa Saranahissa Mawatha</t>
  </si>
  <si>
    <t>D36552230008</t>
  </si>
  <si>
    <t>Road Improvement  Jalthara Capton Sarat Weerasingha Road( Janasavi Road )</t>
  </si>
  <si>
    <t>D36552230009</t>
  </si>
  <si>
    <t>Road Improvement Siyabalagoda Nort Rathnasiri Uyana 5th Lane</t>
  </si>
  <si>
    <t>D36552230010</t>
  </si>
  <si>
    <t>Road Improvement  6th Lane Narangashena Road Katuwana</t>
  </si>
  <si>
    <t>D36552241001</t>
  </si>
  <si>
    <t>Asphalt concrete Overlaying App road to thalpitiya Primary school</t>
  </si>
  <si>
    <t>D36552241002</t>
  </si>
  <si>
    <t>Asphalt Concrete Overlaying Pinwatta Tdmand Silwa Mawatha balance Section</t>
  </si>
  <si>
    <t>D36552241003</t>
  </si>
  <si>
    <t>Concrte overlaying Morawinna 2nd lane</t>
  </si>
  <si>
    <t>D36552241004</t>
  </si>
  <si>
    <t>Concrte overlaying Kaludewala Wadiyawatta</t>
  </si>
  <si>
    <t>D36552241005</t>
  </si>
  <si>
    <t>Concrte overlaying Kaludawala Pani Ambagahawatta Road</t>
  </si>
  <si>
    <t>D36552241006</t>
  </si>
  <si>
    <t>Concrete Overlaying By Road of Panadura Diggala Road</t>
  </si>
  <si>
    <t>D36552241007</t>
  </si>
  <si>
    <t>Concrete Overlaying Panadura keselwatta Podusewa mawtha Adam Poras pedesa By Road</t>
  </si>
  <si>
    <t>D36552241008</t>
  </si>
  <si>
    <t xml:space="preserve">Concrete Overlaying Moranthuduwa Gunathilake Road </t>
  </si>
  <si>
    <t>D36552241009</t>
  </si>
  <si>
    <t>Concrete Overlaying Kaluthra Heenatiyangala Polwatta road</t>
  </si>
  <si>
    <t>D36552242009</t>
  </si>
  <si>
    <t>D36552241010</t>
  </si>
  <si>
    <t>Asphalt Concrete Overlaying App Road To Panadura Sri Sumangala Balika Viddyalaya</t>
  </si>
  <si>
    <t>D36552242001</t>
  </si>
  <si>
    <t>Asphalt Concrete Overlaying  Gamunu Mawatha -  Kaluthara East</t>
  </si>
  <si>
    <t>D36552242002</t>
  </si>
  <si>
    <t xml:space="preserve">Road Improvement  Diyagodella St Sebastiyan Church </t>
  </si>
  <si>
    <t>D36552242003</t>
  </si>
  <si>
    <t>Asphalt Concrete Overlaying Henamulla Wattalpola Road</t>
  </si>
  <si>
    <t>D36552242004</t>
  </si>
  <si>
    <t>Concrete Overlaying Kurunduwatta Center road</t>
  </si>
  <si>
    <t>D36552242005</t>
  </si>
  <si>
    <t xml:space="preserve">Concrete Overlaying Internal Road in Mikatha Watta Housing Scheam
</t>
  </si>
  <si>
    <t>D36552242006</t>
  </si>
  <si>
    <t>Concrete Overlaying Internal Road in Minerithanna Eliya Tsunami Housing Scheam</t>
  </si>
  <si>
    <t>D36552242007</t>
  </si>
  <si>
    <t>Concrete Overlaying App Road to Kitulawala Red Crosse Housing Scheam</t>
  </si>
  <si>
    <t>D36552243001</t>
  </si>
  <si>
    <t>Construction Of Concrete drains Alluthgama Alubomulla road (Inforunt of Cristhiyan Church )</t>
  </si>
  <si>
    <t>D36552243002</t>
  </si>
  <si>
    <t>Construction Of Concrete drains Niudawa Main Road          ( Last Section )</t>
  </si>
  <si>
    <t>D36552243003</t>
  </si>
  <si>
    <t xml:space="preserve">Asphalt Concrete Overlaying Bandaragama Alubomulla S.Mahinda Mawatha
</t>
  </si>
  <si>
    <t>D36552243004</t>
  </si>
  <si>
    <t>Asphalt Concrete Overlaying Allubomulla Batadombathuduwa Road to Maswatta Junction</t>
  </si>
  <si>
    <t>D36552244002</t>
  </si>
  <si>
    <t>Asphalt Concrete Overlaying App Road to Horana Don Pedirick Maha Vidyalaya</t>
  </si>
  <si>
    <t>D36552245002</t>
  </si>
  <si>
    <t>Asphalt Concrete Overlaying Dikhenapura Main road</t>
  </si>
  <si>
    <t>D36552245003</t>
  </si>
  <si>
    <t xml:space="preserve">Asphalt Concrete Overlaying Warakagoda Salgas Mawatha 
</t>
  </si>
  <si>
    <t>D36552245005</t>
  </si>
  <si>
    <t xml:space="preserve">Asphalt Concrete Overlaying Keselhenawa Patiraja Mawatha 
</t>
  </si>
  <si>
    <t>D36552246001</t>
  </si>
  <si>
    <t xml:space="preserve">Extended culvert, construction of retaining wall , Widened bridge Agalawatta Kudaligama Warakagoda Road 
</t>
  </si>
  <si>
    <t>D36552247001</t>
  </si>
  <si>
    <t xml:space="preserve">Concrete Overlaying Garman Watta Road - Stage 2
</t>
  </si>
  <si>
    <t>D36552248001</t>
  </si>
  <si>
    <t>Concrete  Overlaying Darganagaraya Welipitiya S.M. Road</t>
  </si>
  <si>
    <t>D36552248002</t>
  </si>
  <si>
    <t>Concrete Overlaying Darshana Nagaraya - Seak Madar  Road Section 1, Secton 2  &amp; Section 03</t>
  </si>
  <si>
    <t>D36552248003</t>
  </si>
  <si>
    <t>Concrete Overlaying Kaluwamodara dewala road</t>
  </si>
  <si>
    <t>D36552248004</t>
  </si>
  <si>
    <t>Concrete Overlaying Hettimulla Malla Bokka road</t>
  </si>
  <si>
    <t>D36552248006</t>
  </si>
  <si>
    <t xml:space="preserve">Asphalt Concrete Overlaying App Road to Baberiyan Reef the Farm Hottel &amp; Police Quarters 
</t>
  </si>
  <si>
    <t>D36552249001</t>
  </si>
  <si>
    <t xml:space="preserve">Construction of Culvert no 1/1 &amp; Retaining wall Nauthuduwa Hiriwaddala pallegoda road
</t>
  </si>
  <si>
    <t>D36552249002</t>
  </si>
  <si>
    <t>Concrete Overlaying Matugama Galabadayawatta Road</t>
  </si>
  <si>
    <t>D36552249003</t>
  </si>
  <si>
    <t>Concrete Overlaying Serupita Kolambage Mawatha</t>
  </si>
  <si>
    <t>D36552249004</t>
  </si>
  <si>
    <t xml:space="preserve">Concrete Overlaying Sri Somapala Mawatha
</t>
  </si>
  <si>
    <t>D36552249005</t>
  </si>
  <si>
    <t>Concrete Overlaying Yatadola Horahena Road</t>
  </si>
  <si>
    <t>D36552249006</t>
  </si>
  <si>
    <t>Concrete Overlaying Yatadola Kosgahamulla Road</t>
  </si>
  <si>
    <t>D36552250001</t>
  </si>
  <si>
    <t xml:space="preserve">
Concrete Overlaying Kurupita Harankahapetha Road
</t>
  </si>
  <si>
    <t>D36552250002</t>
  </si>
  <si>
    <t xml:space="preserve">Concrete Overlaying App Road To Pannila School </t>
  </si>
  <si>
    <t>D36552251001</t>
  </si>
  <si>
    <t xml:space="preserve">Reconstruction 1/3 culvert &amp; construction of concrete drains Pelawatta Pahalahewassa Road
</t>
  </si>
  <si>
    <t>D36552252001</t>
  </si>
  <si>
    <t xml:space="preserve">Road Improvement Ambegoda school Road
</t>
  </si>
  <si>
    <t>D36552252002</t>
  </si>
  <si>
    <t>Concrete Overlaying Walakada Samanpura Main Road</t>
  </si>
  <si>
    <t>D36552253001</t>
  </si>
  <si>
    <t xml:space="preserve">Construction of drains Raigama Anguruwathota Road
</t>
  </si>
  <si>
    <t>D36552253002</t>
  </si>
  <si>
    <t>Road Improvement &amp; Construction of drains Panagoda Uduwara Road</t>
  </si>
  <si>
    <t>D36552254001</t>
  </si>
  <si>
    <t xml:space="preserve">Construction of bridge ,widened road ways , extended culvert, construction of retaining walls &amp; shifted utilities Rathmalgoda Hadapangoda Road
</t>
  </si>
  <si>
    <t>D36552254002</t>
  </si>
  <si>
    <t>Road Improvement Deerananda Road</t>
  </si>
  <si>
    <t>D36552201001</t>
  </si>
  <si>
    <t>Interlock Paving Akaragama Dewala Godella Shilathalarama  - Balance road Section</t>
  </si>
  <si>
    <t>D36552203001</t>
  </si>
  <si>
    <t>Asphalt Concrete Overlaying Jude Place Road (App road to  St Joseph )</t>
  </si>
  <si>
    <t>D36552203002</t>
  </si>
  <si>
    <t>Concrete Overlaying Nikalas Marks Road (Nara Maim )</t>
  </si>
  <si>
    <t>D36552203003</t>
  </si>
  <si>
    <t>Concrete Overlaying Thelagapatha Road</t>
  </si>
  <si>
    <t>D36552203005</t>
  </si>
  <si>
    <t xml:space="preserve">Asphalt concrete Overlaying  App road To De. Mesaned Vidyalaya 
</t>
  </si>
  <si>
    <t>D36552203006</t>
  </si>
  <si>
    <t>Concrete Overlaying  Lucky Teress  Palliyawatta</t>
  </si>
  <si>
    <t>D36552203007</t>
  </si>
  <si>
    <t>Concrete Overlaying  Malwatta By Road</t>
  </si>
  <si>
    <t>D36552203008</t>
  </si>
  <si>
    <t>Concrete Overlaying  Daham Mawatha</t>
  </si>
  <si>
    <t>D36552203009</t>
  </si>
  <si>
    <t>Concrete Overlaying St Anthony By Road</t>
  </si>
  <si>
    <t>D36552203010</t>
  </si>
  <si>
    <t xml:space="preserve">Concrete Overlaying Thiserawatta By road
</t>
  </si>
  <si>
    <t>D36552203011</t>
  </si>
  <si>
    <t>Concrete Overlaying Parana Ambalama Jude Watta Road</t>
  </si>
  <si>
    <t>D36552203012</t>
  </si>
  <si>
    <t>මීගමුව ප්‍රාදේශීය ලේකම් කොට්ඨාශයේ, දික්ඕවිට පල්ලිය අභ්‍යන්තර මාර්ගය කොන්ක්‍රීට් කිරීම</t>
  </si>
  <si>
    <t>D36552203013</t>
  </si>
  <si>
    <t>Road Improvement Janapada Mawatha 2nd Crosse Road</t>
  </si>
  <si>
    <t>D36552203014</t>
  </si>
  <si>
    <t>Road Improvement App Road to Vidyalakara Play Ground</t>
  </si>
  <si>
    <t>D36552203015</t>
  </si>
  <si>
    <t>Road Improvement App Road to Pitipana Public Playground</t>
  </si>
  <si>
    <t>D36552203016</t>
  </si>
  <si>
    <t>Concrete Overlaying Mudaliyas Mawatha</t>
  </si>
  <si>
    <t>D36552204001</t>
  </si>
  <si>
    <t>concrete Overlaying Boralugoda Minuwangoda Road</t>
  </si>
  <si>
    <t>D36552207001</t>
  </si>
  <si>
    <t xml:space="preserve">Mettaling &amp; Tarring Madampella Kambarayagodella </t>
  </si>
  <si>
    <t>D36552207002</t>
  </si>
  <si>
    <t>Mettaling &amp; Tarring Horagolla Gamamada Road</t>
  </si>
  <si>
    <t>D36552207003</t>
  </si>
  <si>
    <t xml:space="preserve">Asphalt Concrete Overlaying Pambiliyanu Perera Mawatha balance section ( By road of Godagammuwa Dunaaha Road )
</t>
  </si>
  <si>
    <t>D36552208001</t>
  </si>
  <si>
    <t>Asphalt concrete Overlaying  App road to St Paule Church</t>
  </si>
  <si>
    <t>D36552208002</t>
  </si>
  <si>
    <t xml:space="preserve">Asphalt concrete Overlaying  Theresa  Mawatha 
</t>
  </si>
  <si>
    <t>D36552208003</t>
  </si>
  <si>
    <t xml:space="preserve">Concrete Overlaying De Soysa Lane Near Ragama Police Station
</t>
  </si>
  <si>
    <t>D36552208004</t>
  </si>
  <si>
    <t>Concrete Overlaying Infount Road of Nelumpitiya Church</t>
  </si>
  <si>
    <t>D36552206001</t>
  </si>
  <si>
    <t>Concrete Overlaying Maduwegedara Ranathunga Mawatha</t>
  </si>
  <si>
    <t>D36552206002</t>
  </si>
  <si>
    <t>Concrete Overlaying Humbutiyawa mangala Mawatha</t>
  </si>
  <si>
    <t>D36552206003</t>
  </si>
  <si>
    <t>Concrete Overlaying App road to Daraluwa Cemetery</t>
  </si>
  <si>
    <t>D36552206004</t>
  </si>
  <si>
    <t>Concrete Overlaying Urapola Meegalla Sigiri mawatha</t>
  </si>
  <si>
    <t>D36552206005</t>
  </si>
  <si>
    <t>Concrete Overlaying Kalagedihena Pelahelawatta Rose mawatha</t>
  </si>
  <si>
    <t>D36552206006</t>
  </si>
  <si>
    <t xml:space="preserve">Concrete Overlaying App road to Bopettha Cemetery
</t>
  </si>
  <si>
    <t>D36552206007</t>
  </si>
  <si>
    <t xml:space="preserve">concrete Overlaying App road to Kahataowita Maulanapura Medical center
</t>
  </si>
  <si>
    <t>D36552206008</t>
  </si>
  <si>
    <t>Concrete Overlaying Nittambuwa Dangolla Watta Suhada Mawatha</t>
  </si>
  <si>
    <t>D36552206009</t>
  </si>
  <si>
    <t>Concrete Overlaying Welagedara Waduhena Road</t>
  </si>
  <si>
    <t>D36552206010</t>
  </si>
  <si>
    <t>Concrete Overlaying Bemmulla Mudagamuwa Hasitha Road</t>
  </si>
  <si>
    <t>D36552206011</t>
  </si>
  <si>
    <t>Concrete Overlaying kallalpitiya Pannelwatta Road</t>
  </si>
  <si>
    <t>D36552206012</t>
  </si>
  <si>
    <t>Concrete Overlaying Pasyala Allamulla Kotamba Road</t>
  </si>
  <si>
    <t>D36552206013</t>
  </si>
  <si>
    <t xml:space="preserve">Concrete Overlaying Pattalagedara Dammananda Mawatha 7th lane
</t>
  </si>
  <si>
    <t>D36552209001</t>
  </si>
  <si>
    <t>Asphalt Concrete Overlaying Bangala Road</t>
  </si>
  <si>
    <t>D36552209002</t>
  </si>
  <si>
    <t>Asphalt Concrete Overlaying Puwakwatta Road</t>
  </si>
  <si>
    <t>D36552209005</t>
  </si>
  <si>
    <t>Concrete Overlaying Thuwegedara Pinna Mada Road</t>
  </si>
  <si>
    <t>D36552210001</t>
  </si>
  <si>
    <t>concrete Overlaying By road of Mahara Dalupitiya Main Road</t>
  </si>
  <si>
    <t>D36552210002</t>
  </si>
  <si>
    <t>Concrete Overlaying  By road of Kadawatha Udupila Road (Sujith Kakulawatha Mawatha)</t>
  </si>
  <si>
    <t>D36552210003</t>
  </si>
  <si>
    <t xml:space="preserve">Concrete Overlaying  By Road of Daluggla Millagahawatta Sramadana Mawatha   ( Dewala Road - Hendry Pedrise Road ) 
</t>
  </si>
  <si>
    <t>D36552210004</t>
  </si>
  <si>
    <t>Asphalt concrete Overlaying  App Road to Malwana Dalukgaha Muslim Mosque</t>
  </si>
  <si>
    <t>D36552212001</t>
  </si>
  <si>
    <t>Paving Interlock &amp; Asphalt Concrete Overlaying Internal Road &amp; Approach Road of Ai- Mubarak National School</t>
  </si>
  <si>
    <t>D36552212003</t>
  </si>
  <si>
    <t>Asphalt concrete Overlaying  Near road To Judge Quarters</t>
  </si>
  <si>
    <t>D36552212004</t>
  </si>
  <si>
    <t>Asphalt concrete Overlaying Henhatta</t>
  </si>
  <si>
    <t>D36552213001</t>
  </si>
  <si>
    <t xml:space="preserve">Paving Interlock  Ananda Mawatha  - Hunupitiya -Wattala  
</t>
  </si>
  <si>
    <t>D36552213002</t>
  </si>
  <si>
    <t>Asphalt Concrete Overlaying App Road To Himbutuwelgoda Hosing  Schema</t>
  </si>
  <si>
    <t>D36552248030</t>
  </si>
  <si>
    <t>බේරුවල  පිංහේන ගොඩවටා පාර ගොඩේවත්ත මාර්ගය කොන්ක්‍රීට් කිරීම</t>
  </si>
  <si>
    <t xml:space="preserve"> මා සං.අධි.(බ.ප.)</t>
  </si>
  <si>
    <t>D36552248031</t>
  </si>
  <si>
    <t>පයාගල මහගම්මැද්ද සර්වෝදය පාර කොන්ක්‍රීට් කිරීම</t>
  </si>
  <si>
    <t>D36552248032</t>
  </si>
  <si>
    <t>බේරුවල  මුංහේන කදුරුගස්මුල්ල සිංහදෙණිය සුනාමි නිවාස සංකීර්ණයට පිවිසුම් මග කොන්ක්‍රීට් කිරීම</t>
  </si>
  <si>
    <t>D36552203034</t>
  </si>
  <si>
    <t>දෙහිමල්වත්ත අතුරු මාර්ගය වැඩිදියුණු කිරීම.</t>
  </si>
  <si>
    <t>D36552203035</t>
  </si>
  <si>
    <t>තෙලගපාන පාසැල් ක්‍රීඩා පිටියට පිවිසුම් මාර්ගය වැඩිදියුණු කිරීම.</t>
  </si>
  <si>
    <t>D36552203036</t>
  </si>
  <si>
    <t>කටුවාපිටිය පාසැල් ක්‍රීඩා පිටියට පිවිසුම් මාර්ගය වැඩිදියුණු කිරීම.</t>
  </si>
  <si>
    <t>D36552203037</t>
  </si>
  <si>
    <t>ජය ශක්ති ක්‍රීඩා පිටියට පිවිසුම් මාර්ගය වැඩිදියුණු කිරීම.</t>
  </si>
  <si>
    <t>D36552203038</t>
  </si>
  <si>
    <t>තලාදූව අතුරු මාර්ගය නො:74  මාර්ගය වැඩිදියුණු කිරීම.</t>
  </si>
  <si>
    <t>D36552203039</t>
  </si>
  <si>
    <t>පිටිපන පළමු හරස් මාර්ගය වැඩිදියුණු කිරීම.</t>
  </si>
  <si>
    <t>D36552203040</t>
  </si>
  <si>
    <t>පිටිපන පල්ලිය හරස් මාර්ගය වැඩිදියුණු කිරීම.</t>
  </si>
  <si>
    <t>D36552203041</t>
  </si>
  <si>
    <t>පිටිපන දෙවන හරස් මාර්ගය වැඩිදියුණු කිරීම.</t>
  </si>
  <si>
    <t>D36552206014</t>
  </si>
  <si>
    <t>Concrete Overlaying App Road To Webadagalla Praja Shalawa</t>
  </si>
  <si>
    <t>D36552206015</t>
  </si>
  <si>
    <t>Concrete Overlaying Napagoda By Roads</t>
  </si>
  <si>
    <t>D36552206016</t>
  </si>
  <si>
    <t>Concrete Overlaying Delgahawatta Road - Nittambuwa</t>
  </si>
  <si>
    <t>D36552248007</t>
  </si>
  <si>
    <t>Concrete Overlaying Munhena Bomiyagahalanda Road</t>
  </si>
  <si>
    <t>D36552248008</t>
  </si>
  <si>
    <t xml:space="preserve">Concrete Overlaying Badanagoda Indihena Road </t>
  </si>
  <si>
    <t>D36552230011</t>
  </si>
  <si>
    <t xml:space="preserve">Asphalt concrete Overlaying App road To Pitipana east Delgahakanda Govijanapadaya </t>
  </si>
  <si>
    <t>D36552230012</t>
  </si>
  <si>
    <t>Asphalt concrete Overlaying Meegasmulla Kapurugoda Road</t>
  </si>
  <si>
    <t>D36552230013</t>
  </si>
  <si>
    <t>Asphalt concrete Overlaying Kahauduwa minuwanwila Road</t>
  </si>
  <si>
    <t>D36552230014</t>
  </si>
  <si>
    <t>Asphalt concrete Overlaying Homagama Madawala Wila Road</t>
  </si>
  <si>
    <t>D36552230015</t>
  </si>
  <si>
    <t>Asphalt concrete Overlaying Pitipana Nort Maythridasa Mawatha( Balance section )</t>
  </si>
  <si>
    <t>D36552242008</t>
  </si>
  <si>
    <t>කළුතර ප්‍රාදේශිය ලේකම් කොට්ඨාශයේ, පලාතොට අලුත් පාරේ අතුරු මාර්ගය  (හෙයියන්තුඩුව පන්සල පාර සමඟ සම්බන්ධ වන මාර්ගය) කොන්ක්‍රීට් කිරීම</t>
  </si>
  <si>
    <t>D36552225005</t>
  </si>
  <si>
    <t>මහරගම ප්‍රාදේශිය ලේකම් කොට්ඨාශයේ, රේල්වේ පටුමග කොන්ක්‍රීට් කිරීම.</t>
  </si>
  <si>
    <t>D36552231001</t>
  </si>
  <si>
    <t>Concrete Overlaying Galapitamada Road</t>
  </si>
  <si>
    <t>D36552224019</t>
  </si>
  <si>
    <t>Concrete Overlaying Pore Paththiniyawatta Road</t>
  </si>
  <si>
    <t>D36552229008</t>
  </si>
  <si>
    <t>Concrete Overlaying Shiromani Mawatha - (wela Kotasa)</t>
  </si>
  <si>
    <t>D36552224020</t>
  </si>
  <si>
    <t>D36552212005</t>
  </si>
  <si>
    <t>Concrete Overlaying By road of Daluggala Millagahawatta Sramadana Mawatha (Dewala Road - Hendry Pedrise Road)</t>
  </si>
  <si>
    <t>D36552212006</t>
  </si>
  <si>
    <t>Asphalt Concrete Overlaying App road to Malwana Dalukgaha Muslim Mosque</t>
  </si>
  <si>
    <t>D36552232001</t>
  </si>
  <si>
    <t>Asphalt Concrete Overlaying London Avenue</t>
  </si>
  <si>
    <t>D36552202016</t>
  </si>
  <si>
    <t>කටාන ප්‍රාදේශිය ලේකම් කොට්ඨාශයේ,මුක්කම පාර වැඩි දියුණු කිරීම</t>
  </si>
  <si>
    <t>D36552202017</t>
  </si>
  <si>
    <t>කටාන ප්‍රාදේශිය ලේකම් කොට්ඨාශයේ,කඳවල පල්ලිය අසළ මාර්ගය වැඩි දියුණු කිරීම</t>
  </si>
  <si>
    <t>TA</t>
  </si>
  <si>
    <t>A36524103004</t>
  </si>
  <si>
    <t>මීගමුව ඒත්තුකාල වෙරළ කළාපය ආශ්‍රිතව යටිතල පහසුකම් සංවර්ධනය කිරීම.</t>
  </si>
  <si>
    <t>සංචාරක මණ්ඩලය (බ.ප.)</t>
  </si>
  <si>
    <t>XT</t>
  </si>
  <si>
    <t>A36524148005</t>
  </si>
  <si>
    <t>බේරුවල මොරගොල්ල සංචාරක කලාපය ආශ්‍රිතව යටිතල පහසුකම් සැපයීමේ ව්‍යාපෘතිය.(ස්වානි හෝටලය ආශ්‍රිත කළාපයේ ගංවතුර පාලනය)</t>
  </si>
  <si>
    <t>A36524148033</t>
  </si>
  <si>
    <t>බේරුවල මොරගොල්ල සංචාරක කලාපය ආශ්‍රිතව යටිතල පහසුකම් සැපයීමේ ව්‍යාපෘතිය.(ස්වානි හෝටලය ආශ්‍රිත කළාපයේ ගංවතුර පාලනය) - 1 අදියර</t>
  </si>
  <si>
    <t>A36524148034</t>
  </si>
  <si>
    <t>බේරුවල මොරගොල්ල සංචාරක කලාපය ආශ්‍රිතව යටිතල පහසුකම් සැපයීමේ ව්‍යාපෘතිය.(ස්වානි හෝටලය ආශ්‍රිත කළාපයේ ගංවතුර පාලනය) - 2 අදියර</t>
  </si>
  <si>
    <t>A36524148035</t>
  </si>
  <si>
    <t>බේරුවල මොරගොල්ල සංචාරක කලාපය ආශ්‍රිතව යටිතල පහසුකම් සැපයීමේ ව්‍යාපෘතිය.(ස්වානි හෝටලය ආශ්‍රිත කළාපයේ ගංවතුර පාලනය) - 3 අදියර</t>
  </si>
  <si>
    <t>TN</t>
  </si>
  <si>
    <t>G36524162001</t>
  </si>
  <si>
    <t>බස්නාහිර පළාත් සංචාරක මණ්ඩලයේ ප්‍රවර්ධන, දැනුවත් කිරීම් හා පුහුණු වැඩ සටහන් සඳහා අධිතාක්ෂණ සන්නිවේදන උපකරන ලබා දීම.</t>
  </si>
  <si>
    <t>K36524162002</t>
  </si>
  <si>
    <t>බස්නාහිර පළාතේ සංචාරක සේවා සපයන්නන්ගේ වෘත්තීය නිපුනතාවය ප්‍රවර්ධනය කිරීමේ පුහුණු වැඩසටහන් පැවැත්වීම.</t>
  </si>
  <si>
    <t>N36524162003</t>
  </si>
  <si>
    <t>සංචාරක ප්‍රවර්ධන කටයුතු සඳහා (Amazing Sri Lanka) සඟරාව පල කිරීමේ වැඩසටහන.</t>
  </si>
  <si>
    <t>N36524162004</t>
  </si>
  <si>
    <t>බස්නාහිර පළාතේ සංචාරක වශයෙන් ආකර්ෂණීය ස්ථාන ගුවනින් ඡායාරූපගත කොට දළ සංයුක්ත තැටිවල ගබඩා කිරීමේ වැඩසටහන</t>
  </si>
  <si>
    <t>N36524162005</t>
  </si>
  <si>
    <t>දේශීය හා විදේශීය සංචාරක ප්‍රවර්ධන වැඩසටහන් පැවැත්වීම.</t>
  </si>
  <si>
    <t>N36524162006</t>
  </si>
  <si>
    <t>බස්නාහිර පළාතේ සංචාරත ක්ෂේත්‍ර යේ සේවා සපයන්නන් හා වර්ගීකරනය නොකරන ලද සංචාරක හෝටල් සමීක්ෂණය කිරීමේ වැඩසටහන.</t>
  </si>
  <si>
    <t>G36524145004</t>
  </si>
  <si>
    <t>මදුරාවල අම්පිටිගල ආදර්ශ සංචාරක ගම්මානයේ  ප්‍රවර්ධන කටයුතු සඳහා සන්නිවේදන උපකරණ ලබා දීමේ වැඩසටහන.</t>
  </si>
  <si>
    <t>A36524148036</t>
  </si>
  <si>
    <t>බේරුවල ප්‍රාදේශිය ලේකම් කොට්ඨාශයට අයත් අළුත්ගම ගඟබඩ සංචාරක මාර්ගය කොන්ක්‍රීට් කිරීම</t>
  </si>
  <si>
    <t>A36524148037</t>
  </si>
  <si>
    <t>බේරුවල ප්‍රාදේශිය ලේකම් කොට්ඨාශයට අයත් මොරගොල්ල පොලිස් බංගලාව පාරේ සංචාරක මාර්ගය කොන්ක්‍රීට් කිරීම</t>
  </si>
  <si>
    <t>A36524148038</t>
  </si>
  <si>
    <t>බේරුවල ප්‍රාදේශිය ලේකම් කොට්ඨාශයට අයත් හෙට්ටිමුල්ල මල්ලබොක්ක සංචාරක මාර්ගය කොන්ක්‍රීට් කිරීම</t>
  </si>
  <si>
    <t>D36552224021</t>
  </si>
  <si>
    <t xml:space="preserve">Concrete Overlaying Wisland Court App Road </t>
  </si>
  <si>
    <t>D36552203022</t>
  </si>
  <si>
    <t xml:space="preserve">Concrete Overlaying High court road </t>
  </si>
  <si>
    <t>D36552203023</t>
  </si>
  <si>
    <t>Concrete Overlaying App Road to Don Bosco Technical College</t>
  </si>
  <si>
    <t>D36552203024</t>
  </si>
  <si>
    <t xml:space="preserve">Concrete Overlaying Methodist church Road </t>
  </si>
  <si>
    <t>D36552209006</t>
  </si>
  <si>
    <t xml:space="preserve">Interlock Paving Welihena Church Section A </t>
  </si>
  <si>
    <t>D36552205002</t>
  </si>
  <si>
    <t xml:space="preserve">Concrete Overlaying Weweldeniya Yayagala Temple Through Gamamada Road </t>
  </si>
  <si>
    <t>D36552201013</t>
  </si>
  <si>
    <t xml:space="preserve">Concrete Overlaying Hunumulla Thunmodara Temple App Road </t>
  </si>
  <si>
    <t>D36552248046</t>
  </si>
  <si>
    <t>Road Improvement App Road to Payagala Samanakkanda  Temple</t>
  </si>
  <si>
    <t>D36552242010</t>
  </si>
  <si>
    <t xml:space="preserve">Asphalt Concrete Sangananda Mawatha &amp; By Road </t>
  </si>
  <si>
    <t>D36552241011</t>
  </si>
  <si>
    <t>පළාත් නිශ්චිත සංවර්ධන ප්‍රදාන</t>
  </si>
  <si>
    <t>මාර්ග අමාත්‍යාංශය</t>
  </si>
  <si>
    <t>FA</t>
  </si>
  <si>
    <t>A38517403002</t>
  </si>
  <si>
    <t>මීගමුව පිටිපන ජලජීවි වගා මධ්‍යස්ථානයේ මත්ස්‍ය  අභිජණන ටැංකි,ඉදිරිපස ටැංකි සංවර්ධනය කිරීම හා අවශ්‍ය  උපකරණ සපයා ගැනීම.</t>
  </si>
  <si>
    <t>ප්‍රා.ලේ. මීගමුව</t>
  </si>
  <si>
    <t>A38517403003</t>
  </si>
  <si>
    <t>මීගමුව පිටිපන ජලජීවි වගා මධ්‍යස්ථානයේ මඩ පොකුණු සංවර්ධනය කිරීම.</t>
  </si>
  <si>
    <t>A38517403004</t>
  </si>
  <si>
    <t>මීගමුව පිටිපන ජලජීවි වගා මධ්‍යස්ථනයේ ප්‍රධාන ගොඩනැගිල්ල හා අවට භූමිය සකස් කර සංවර්ධනය කිරීම</t>
  </si>
  <si>
    <t>A38517403005</t>
  </si>
  <si>
    <t>මීගමුව පිටිපන ජලජීවි වගා මධ්‍යස්ථනයේ ප්‍රධාන විදුලි පද්ධතිය සකස් කිරීම</t>
  </si>
  <si>
    <t>XF</t>
  </si>
  <si>
    <t>H38517403006</t>
  </si>
  <si>
    <t>මීගමුව ශාන්ත පීතර 12 වන ධීවර තොටුපල (මුන්නක්කරය) අශ්‍රිත ධීවර කටයුතු සඳහා ගබඩා 2 ක් ඉදිකිරීම</t>
  </si>
  <si>
    <t>K38517403007</t>
  </si>
  <si>
    <t>ධීවර කාන්තාවන් සඳහා ස්වයං රැකියා පුහුණු පාඨමාලා පැවැත්වීම (මීගමුව)</t>
  </si>
  <si>
    <t>N38517403019</t>
  </si>
  <si>
    <t>මීගමුව ධීවර ප්‍රදේශයේ ධීවර දරුවන්ගේ ක්‍රිඩා දක්ෂතා නැංවීම උදෙසා අවශ්‍ය ක්‍රීඩා පහසුකම් හා උපකරණ ලබා දීම.</t>
  </si>
  <si>
    <t>N38517403020</t>
  </si>
  <si>
    <t>මීගමුව දුග්ගල්පිටිය ධීවර ප්‍රදේශයේ ගුණරත්න ක්‍රීඩා පිටිය සංවර්ධනය කිරීම.</t>
  </si>
  <si>
    <t>N38517403021</t>
  </si>
  <si>
    <t>කුඩාපාඩුව ධීවර ප්‍රදේශයේ මාර්ක් ක්‍රීඩා පිටිය සංවර්ධනය කිරීම.</t>
  </si>
  <si>
    <t>N38517403022</t>
  </si>
  <si>
    <t>කුඩාපාඩුව ධීවර ප්‍රදේශයේ දේවස්ථාන ක්‍රීඩා පිටිය සංවර්ධනය කිරීම.</t>
  </si>
  <si>
    <t>N38517403023</t>
  </si>
  <si>
    <t>දලුපත ධීවර ප්‍රදේශයේ අඩි හැටේ පාරේ ඇති  ක්‍රීඩා පිටිය සංවර්ධනය කිරීම.</t>
  </si>
  <si>
    <t>N38517403024</t>
  </si>
  <si>
    <t>ලුවිස් පෙදෙස ධීවර දරුවන්ගේ  ක්‍රීඩා පිටිය බොරළු දමා සංවර්ධනය කිරීම.</t>
  </si>
  <si>
    <t>N38517403025</t>
  </si>
  <si>
    <t>ධීවර ප්‍රදේශවල මාතෘ සායන මධ්‍යස්ථන සංවර්ධනය කිරීම හා පහසුකම් සැලසීම.</t>
  </si>
  <si>
    <t>A38517403026</t>
  </si>
  <si>
    <t>ධීවර ප්‍රදේශවල අඳුරු ස්ථාන සඳහා කෝබ්‍රා විදුලි පහන් ලබා දීම.</t>
  </si>
  <si>
    <t>නාගරික කොමසාරිස්-මහ නගර සභාව මීගමුව</t>
  </si>
  <si>
    <t>H38517403027</t>
  </si>
  <si>
    <t>මීගම්ව පෙරියම්ල්ල අබේසේකරපුර ධීවර ප්‍රජා ශාලාව ඉදි කිරීම,පළමු අදියර.</t>
  </si>
  <si>
    <t>N38517403028</t>
  </si>
  <si>
    <t>ඒත්තුකාල ධීවර ප්‍රදේශයේ දේවස්ථාන ක්‍රීඩා පිටිය බොරළු දමා සංවර්ධනය කිරීම.</t>
  </si>
  <si>
    <t>N38517403029</t>
  </si>
  <si>
    <t>පිටිපන ධීවර දරුවන්ගේ පොදු ක්‍රීඩා පිටිය සංවර්ධනය කිරීම.</t>
  </si>
  <si>
    <t>D38517403030</t>
  </si>
  <si>
    <t>පිටිපන පල්ලිය පාර 1වන හරස් පාර බොරළු දමා සංවර්ධනය කිරීම.</t>
  </si>
  <si>
    <t>D38517403031</t>
  </si>
  <si>
    <t>කඩොල් කැලේ ශාන්ත ජෝසප් පාර ක්‍රීඩා පිටිය බොරළු දමා සංවර්ධනය කිරීම.</t>
  </si>
  <si>
    <t>H38517403032</t>
  </si>
  <si>
    <t>පලගතුරය ධීවර මාතෘ සායන ගොඩනැගිල්ල සංවර්ධනය කිරීම.</t>
  </si>
  <si>
    <t>H38517403033</t>
  </si>
  <si>
    <t>දූව ධීවර ප්‍රජා ශාලාවේ 1 අදියර ඉදි කිරීම.</t>
  </si>
  <si>
    <t>G38517409001</t>
  </si>
  <si>
    <t>වත්තල ප්‍රාදේශීය ලේකම් කොට්ඨාශයේ ධීවර ස්වයංරැකියාවල නියුක්ත කාන්තාවන් සඳහා උපකරණ ලබාදීම</t>
  </si>
  <si>
    <t>ප්‍රා.ස. වත්තල</t>
  </si>
  <si>
    <t>K38517409002</t>
  </si>
  <si>
    <t>ධීවර කාන්තාවන් සඳහා ස්වයංරැකියා පුහුණු පාඨමාලා පැවැත්වීම (වත්තල)</t>
  </si>
  <si>
    <t>N38517409004</t>
  </si>
  <si>
    <t>පමුණුගම ධීවර ප්‍රදේශයේ සේදවත්ත ක්‍රීඩාංගනය සංවර්ධනය කිරීම.</t>
  </si>
  <si>
    <t>N38517409005</t>
  </si>
  <si>
    <t>දෑලතුර  ධීවර ප්‍රදේශයේ  දෑලතුර ක්‍රීඩාංගනය සංවර්ධනය කිරීම.</t>
  </si>
  <si>
    <t>ප්‍රා.ලේ. වත්තල</t>
  </si>
  <si>
    <t>N38517409006</t>
  </si>
  <si>
    <t>උස්වැටකෙයියාව ධිවර ප්‍රදේශයේ ස්වර්ණ ජයන්ති ක්‍රීඩාංගනය සංවර්ධනය කිරීම.</t>
  </si>
  <si>
    <t>G38517463001</t>
  </si>
  <si>
    <t>ධීවර කර්මාන්තයේ මත්ස්‍ය අස්වැන්න ඉහළ නැංවීම, ධීවර පවුල්වල ආදායම් ඉහළ නැංවීම සඳහා ධීවරයින්ට අවශ්‍ය මෙවලම් හා ධීවර ආම්පන්න ලබාදීම (ගම්පහ දිස්ත්‍රික්කය)</t>
  </si>
  <si>
    <t>G38517463002</t>
  </si>
  <si>
    <t>ධීවර ප්‍රදේශවල ස්වයංරැකියා වල නියුක්ත ධීවර පවුල්වල සාමාජිකයින්ට/කාන්තාවන්ට සිය ස්වයංරැකියාවන්හි නියුක්ත වීම සඳහා අවශ්‍ය උපකරණ ලබාදීම (ගම්පහ දිස්ත්‍රික්කය)</t>
  </si>
  <si>
    <t>K38517363003</t>
  </si>
  <si>
    <t>ධීවර ක්ෂේත්‍රයේ දේශීය හා විදේශීය රැකියා අවස්ථා ඇති කිරීමට තරුණ පිරිස් සඳහා ජාත්‍යන්තර මට්ටමේ ධීවර තාක්ෂණය (Fishing Technology) පිළිබඳ පුහුණු පාඨමාලාවක් පැවැත්වීම (ගම්පහ දිස්ත්‍රික්කය)</t>
  </si>
  <si>
    <t>G38517463005</t>
  </si>
  <si>
    <t>බස්නාහිර පළාතේ ක්‍රියාත්මක ධීවර සමිතිවල ධීවර කාර්මිකයන් සඳහා සහන ණය යෝජනා ක්‍රමයක් යටතේ  එන්ජින් බෝට්ටු ලබා දීම.(ගම්පහ දිස්ත්‍රික්කය)</t>
  </si>
  <si>
    <t>G38517464001</t>
  </si>
  <si>
    <t>ධීවර ප්‍රදේශවල මධ්‍ය පරිමාණ ධීවරයින් සඳහා අවශ්‍ය ආම්පන්න ලබාදීම (කොළඹ දිස්ත්‍රික්කය)</t>
  </si>
  <si>
    <t>G38517464002</t>
  </si>
  <si>
    <t>කොළඹ දිස්ත්‍රික්කයේ ධීවර ප්‍රදේශවල ස්වයංරැකියා වල නියුක්ත ධීවර පවුල්වල සාමාජිකයින්ට/කාන්තාවන්ට සිය ස්වයංරැකියාවන්හි නියුක්ත වීම සඳහා අවශ්‍ය උපකරණ ලබාදීම</t>
  </si>
  <si>
    <t>K38517364003</t>
  </si>
  <si>
    <t>ධීවර ක්ෂේත්‍රයේ දේශීය හා විදේශීය රැකියා අවස්ථා ඇති කිරීමට තරුණ පිරිස් සඳහා ජාත්‍යන්තර මට්ටමේ ධීවර තාක්ෂණය (Fishing Technology) පිළිබඳ පුහුණු පාඨමාලාවක් පැවැත්වීම (කොළඹ දිස්ත්‍රික්කය)</t>
  </si>
  <si>
    <t>G38517464004</t>
  </si>
  <si>
    <t>බස්නාහිර පළාතේ ක්‍රියාත්මක ධීවර සමිතිවල ධීවර කාර්මිකයන් සඳහා සහන ණය යෝජනා ක්‍රමයක් යටතේ  එන්ජින් බෝට්ටු ලබා දීම.(කොළඹ දිස්ත්‍රික්කය)</t>
  </si>
  <si>
    <t>G38517448001</t>
  </si>
  <si>
    <t>බේරුවල ප්‍රාදේශීය ලේකම් කොට්ඨාශයෙහි අඩු ආදායම්ලාභී ධීවර පවුල් සඳහා ස්වයංරැකියා උපකරණ ලබාදීම</t>
  </si>
  <si>
    <t>H38517448002</t>
  </si>
  <si>
    <t>බේරුවල ප්‍රාදේශීය ලේකම් කොට්ඨාශයෙහි අඩු ආදායම්ලාභී ධීවර පවුල් සඳහා සෙවිලි තහඩු උපකරණ ලබාදීම</t>
  </si>
  <si>
    <t>H38517448003</t>
  </si>
  <si>
    <t>බේරුවල ප්‍රාදේශීය ලේකම් කොට්ඨාශයෙහි අඩු ආදායම්ලාභී ධීවර පවුල් සඳහා නිවාස ආධාර ලබාදීම</t>
  </si>
  <si>
    <t>G38517465001</t>
  </si>
  <si>
    <t>කළුතර දිස්ත්‍රික්කයේ ධීවර ප්‍රවල ස්වයං රැකියා වල නිරත කාන්තාවන් සඳහා අවශ්‍ය උපකරණ ලබාදීම</t>
  </si>
  <si>
    <t>G38517465002</t>
  </si>
  <si>
    <t>කළුතර දිස්ත්‍රික්කයේ සුලු හා මධ්‍ය පරිමාණ ධීවර කාර්මිකයින් සඳහා ආම්පන්න ලබාදීම</t>
  </si>
  <si>
    <t>K38517365003</t>
  </si>
  <si>
    <t>ධීවර ක්ෂේත්‍රයේ දේශීය හා විදේශීය රැකියා අවස්ථා ඇති කිරීමට තරුණ පිරිස් සඳහා ජාත්‍යන්තර මට්ටමේ ධීවර තාක්ෂණය (Fishing Technology) පිළිබඳ පුහුණු පාඨමාලාවක් පැවැත්වීම (කළුතර දිස්ත්‍රික්කය)</t>
  </si>
  <si>
    <t>G38517465004</t>
  </si>
  <si>
    <t>බස්නාහිර පළාතේ ක්‍රියාත්මක ධීවර සමිතිවල ධීවර කාර්මිකයන් සඳහා සහන ණය යෝජනා ක්‍රමයක් යටතේ  එන්ජින් බෝට්ටු ලබා දීම.(කළුතර දිස්ත්‍රික්කය)</t>
  </si>
  <si>
    <t>G38517562008</t>
  </si>
  <si>
    <t>බස්නාහිර පළාතේ අභ්‍යන්තර ජල ප්‍රභව වල ජල ජීවී මත්ස්‍ය ගොවිපල සඳහා අවශ්‍ය උපකරණ ලබාදීම</t>
  </si>
  <si>
    <t>G38517462009</t>
  </si>
  <si>
    <t>බස්නාහිර පළාතේ ධීවර ප්‍රදේශවල ධීවර කටයුතු, මාලු ප්‍රවාහනය, වෙළඳාම, ස්වංරැකියා ආදී කටයුතු සිදුකිරීමට අවශ්‍ය මත්ස්‍ය බහාලුම් පෙට්ටි, පාපැදි හා කිරුම් මිණුම් උපකරණ ලබාදීම</t>
  </si>
  <si>
    <t>G38517462010</t>
  </si>
  <si>
    <t>බස්නාහිර පළාතේ පාරම්පරික මා දැල් කර්මාන්තය ආදී ධීවර කර්මාන්තකරුවන්ට අවශ්‍ය ධීවර ආම්පන්න ලබාදීම</t>
  </si>
  <si>
    <t>G38517462011</t>
  </si>
  <si>
    <t>ධීවර කර්මාන්තයට අවශ්‍ය තාක්ෂණික මෙවලම් (සැටලයිට්) ඇතුලු අනෙකුත් ධීවර ආම්පන්න ලබාදීම</t>
  </si>
  <si>
    <t>H38517462012</t>
  </si>
  <si>
    <t>බස්නාහිර පළාතේ තෝරාගත් අඩු ආදායම්ලාභී ධීවර පවුල් සඳහා නිවාස ආධාර ලබාදීම</t>
  </si>
  <si>
    <t>G38517462019</t>
  </si>
  <si>
    <t>බස්නාහිර පළාතේ ක්‍රියාත්මක ධිවර සමිති ශක්තිමත් කිරීම සඳහා අවශ්‍ය පහසුකම් හා උපකරණ ලබා දීම.</t>
  </si>
  <si>
    <t>N38517462020</t>
  </si>
  <si>
    <t>අඩු ආදායම්ලාභී ධීවර පවුල්වල පාසැල් දරුවන්ට අවශ්‍ය ඉගෙනුම් උපකරණ ලබාදීම</t>
  </si>
  <si>
    <t>N38517462023</t>
  </si>
  <si>
    <t>බස්නාහිර පළාතේ විශේස දක්ෂතා ඇති (ශිෂ්‍යත්ව සමත් හා විශ්ව විද්‍යාල වරම් ලැබූ) ධීවර දරුවන් සඳහා ශිෂ්‍යාධාර ලබා දීම.</t>
  </si>
  <si>
    <t>K38517462024</t>
  </si>
  <si>
    <t>ජලජීවී වගා ක්ෂේත්‍රයේ නියුක්ත වූවන් සඳහා තාක්ෂණික  දැනුම  ලබා දිමට දේශීය පුහුණු වැඩසටහන් ක්‍රියාත්මක කිරීම</t>
  </si>
  <si>
    <t>K38517462027</t>
  </si>
  <si>
    <t>බස්නාහිර පළාත් ධීවර ප්‍රදේශ වල ප්‍රාථමික අධ්‍යාපනය නගා සිටුවීම සඳහා ධීවර පෙර පාසැල් පාලිකාවන් සඳහා වෘත්තීය හා නායකත්ව පුහුණුව, දිරි දීමනා ලබාදීම</t>
  </si>
  <si>
    <t>K38517462028</t>
  </si>
  <si>
    <t>ස්වයංරැකියා ලාභී ධීවර කාන්තාවන් ව්‍යාපාර ගැන්වීමේ කුසලතා එලි දැක්වීමේ වැඩමුළු පැවැත්වීම.</t>
  </si>
  <si>
    <t>K38517462029</t>
  </si>
  <si>
    <t>ධිවර කාර්මිකයින් සදහා දැනුවත් කිරීමේ වැඩමුලු පැවැත්වීම.</t>
  </si>
  <si>
    <t>N38517462030</t>
  </si>
  <si>
    <t>බස්නාහිර පළාතේ අඩු ආදායම්ලාභී ධීවර පවුල්වල නිවාස අලුත්වැඩියාවන් සඳහා අවශ්‍ය ද්‍රව්‍යාධාර ලබා දීම.</t>
  </si>
  <si>
    <t>K38517462034</t>
  </si>
  <si>
    <t>ධීවර ක්ෂේත්‍රයට අදාලව නිලධාරීන් සඳහා අධ්‍යයන විදේශිය පුහුණු වැඩසටහන් ක්‍රියාත්මක කිරීම.</t>
  </si>
  <si>
    <t>H38531163004</t>
  </si>
  <si>
    <t>බස්නාහිර පළාත් අඩු ආදායම්ලාභීන් සඳහා නිවාස ඉදිකරදීමේ ව්‍යාපෘතිය (සියළු ව්‍යාපෘති ගම්පහ දිස්ත්‍රික්කය)</t>
  </si>
  <si>
    <t>නි.කො. (බ.ප.)</t>
  </si>
  <si>
    <t>H38531362007</t>
  </si>
  <si>
    <t>බස්නාහිර පළාත් අඩු ආදායම්ලාභීන්ගේ නිවාස සංවර්ධන කටයුතු සඳහා ද්‍රව්‍යාධාර ලබාදීම (ඇස්බැස්ටස් ෂීට්, සිමෙන්ති, බ්ලොක් ගල් ආදී)</t>
  </si>
  <si>
    <r>
      <t>N</t>
    </r>
    <r>
      <rPr>
        <sz val="11"/>
        <color theme="1"/>
        <rFont val="Calibri"/>
        <family val="2"/>
        <scheme val="minor"/>
      </rPr>
      <t>38531362031</t>
    </r>
  </si>
  <si>
    <t>බස්නාහිර පළාත් අඩු ආදායම්ලාභීන්ට නිවාස වැඩි දියුණු කර ගැනීම සඳහා නිවාස ආධාර ලබා දීම.</t>
  </si>
  <si>
    <t xml:space="preserve"> නිවාස කොමසාරිස් </t>
  </si>
  <si>
    <t>N38516401001</t>
  </si>
  <si>
    <t>කොටදෙනියාව සත්ව ආහාර නිෂ්පාදන ඒකකය සංවර්ධනය කිරීම</t>
  </si>
  <si>
    <t>ප.ස.නි.අ.</t>
  </si>
  <si>
    <t>N38516301002</t>
  </si>
  <si>
    <t>කොටදෙනියාව සූකර අභිජණන මධ්‍යස්ථානය සංවර්ධනය කිරීම</t>
  </si>
  <si>
    <t>J38516401003</t>
  </si>
  <si>
    <t>මරඳගහමුල පශු වෛද්‍ය කාර්යාලය ඉදිකිරීම (ඉඩම් අත්පත් කර ගැනීම)</t>
  </si>
  <si>
    <t>H38516402001</t>
  </si>
  <si>
    <t>කටාන පශු වෛද්‍ය කාර්යාලය ඉදිකිරීම (අවසාන අදියර)</t>
  </si>
  <si>
    <t>N38516203001</t>
  </si>
  <si>
    <t>මීගමුව ආදර්ශ ඒකාබද්ධ සත්ව පාලන ගොවිපල පිහිටුවීම</t>
  </si>
  <si>
    <t>N38516462001</t>
  </si>
  <si>
    <t>බස්නාහිර පළාත් පශු සම්පත් සම්මාන උළෙස පැවැත්වීම</t>
  </si>
  <si>
    <t>G38516162002</t>
  </si>
  <si>
    <t>කිරි ගොවීන් සඳහා උපකරණ කට්ටල ලබාදීම</t>
  </si>
  <si>
    <t>N38516262003</t>
  </si>
  <si>
    <t>බස්නාහිර පළාත් ගෘහාශ්‍රිත කුකුල් පාලන ඒකක වැඩිදියුණු කිරීම</t>
  </si>
  <si>
    <t>N38516262004</t>
  </si>
  <si>
    <t>බස්නාහිර පළාත් ගව අභිජණන ගොවිපල් වැඩිදියුණු කිරීම</t>
  </si>
  <si>
    <t>N38516262005</t>
  </si>
  <si>
    <t>බස්නාහිර පළාත් තුල පිහිටි සත්ව පාලන ගොවිපල් සංවර්ධනය කිරීම</t>
  </si>
  <si>
    <t>N38516262006</t>
  </si>
  <si>
    <t>බස්නාහිර පළාත තුල සත්ව නිශ්පාදන හා සංවර්ධන ක්ෂේත්‍රයට අදාලව ප්‍රවර්ධන වැඩසටහන් ක්‍රියාත්මක කිරීම</t>
  </si>
  <si>
    <t>K38516262033</t>
  </si>
  <si>
    <t>සත්ව නිෂ්පාදන දෙපාර්තමේන්තුවේ නිලධාරීන් සඳහා විදේශ පුහුණු වැඩසටහන් ක්‍රියාත්මක කිරීම.</t>
  </si>
  <si>
    <t>D38552203008</t>
  </si>
  <si>
    <t>ඇන්ඩර්සන් පටුමග ධීවර මාර්ගය සංවර්ධනය කිරීම (ලක්ෂ්මන් මහතාගේ නිවස ලඟින් යන පාර)</t>
  </si>
  <si>
    <t>D38552203009</t>
  </si>
  <si>
    <t>කුඩාපාඩුව කිඹුලා ජෝෂප් මහතාගේ නිවස අසලින් යන ධීවර ගාර්ගය සංවර්ධනය කිරීම</t>
  </si>
  <si>
    <t>D38552203010</t>
  </si>
  <si>
    <t>කටුව පිටිය ධීවර මාර්ගයේ පැති කාණු සඳහා කාණු කැට දමා සංවර්ධනය කිරීම</t>
  </si>
  <si>
    <t>D38552203011</t>
  </si>
  <si>
    <t>ලුවිස් පෙදෙස සිලොන්කා හෝටලය ඉදිරිපිට ඇති අතුරු ධීවර මාර්ගය කොන්ක්‍රීට් කිරීම</t>
  </si>
  <si>
    <t>D38552203012</t>
  </si>
  <si>
    <t>කුඩාපාඩුව වින්මිල් හෝටලය ලඟින් යන මූදු මාවත සංවර්ධනය කිරීම</t>
  </si>
  <si>
    <t>D38552203013</t>
  </si>
  <si>
    <t>කුඩා පාඩුව බෙලොඤ්ඤ මාවත, වෙරළ දෙසට යන ධීවර මාර්ගය සංවර්ධනය කිරීම</t>
  </si>
  <si>
    <t>D38552203014</t>
  </si>
  <si>
    <t>කඩොල්කැලේ ධීවර අතුරු මාර්ගය සංවර්ධනය කිරීම</t>
  </si>
  <si>
    <t>D38552203015</t>
  </si>
  <si>
    <t>මීගමුව ඇන්ඩර්සන් පාරේ අතුරු මාර්ගය කොන්ක්‍රීට් කිරීම</t>
  </si>
  <si>
    <t>D38552203016</t>
  </si>
  <si>
    <t>රුක්මණී දේවී මාවතේ කාණුව ඉතිරි කොටස සංවර්ධනය කිරීම</t>
  </si>
  <si>
    <t>D38552203017</t>
  </si>
  <si>
    <t>කොච්චිකඩේ බණ්ඩාරවත්ත අතුරු මාර්ගය කොන්ක්‍රීට් කිරීම</t>
  </si>
  <si>
    <t>D38552203018</t>
  </si>
  <si>
    <t>කඩොල්කැලේ ශාන්ත ජෝෂප් විදුහල අසල මාර්ගයේ කාණුව ඉදිකිරීම</t>
  </si>
  <si>
    <t>D38552203043</t>
  </si>
  <si>
    <t>කුඩා පාඩුව රාණි විලේජ් හෝටලය අසලින් යන පාර කොන්ක්‍රීට් කිරීම.</t>
  </si>
  <si>
    <t>ප්‍රාදේශිය ලේකම් - මීගමුව</t>
  </si>
  <si>
    <t>D38552203044</t>
  </si>
  <si>
    <t>කුඩා පාඩුව පීටර් මෙන්ඩිස් පාරේ දකුණට ඇති අතුරු මාර්ගය කොන්ක්‍රීට් කිරීම.</t>
  </si>
  <si>
    <t>D38552203045</t>
  </si>
  <si>
    <t>කුඩා පාඩුව නැවි නිවස ඉදිරිපිට මාර්ගය සංවර්ධනය කිරීම.</t>
  </si>
  <si>
    <t>D38552203046</t>
  </si>
  <si>
    <t>කුඩා පාඩුව පීටර් මෙන්ඩිස් පාරේ වමට ඇති අතුරු මාර්ගය කොන්ක්‍රිට් කිරීම.</t>
  </si>
  <si>
    <t>D38552203047</t>
  </si>
  <si>
    <t>වැල්ලවීදිය සුසාන භූමිය ඉදිරිපිටින් යන කාණුව  සංවර්ධනය කිරීම.</t>
  </si>
  <si>
    <t>D38552203048</t>
  </si>
  <si>
    <t>මීගමුව බසියවත්ත ශාන්ත මරියා පාර කොන්ක්‍රිට් කිරීම.</t>
  </si>
  <si>
    <t>D38552203049</t>
  </si>
  <si>
    <t>මීගමුව ඩොලරෝසා පාර අතුරු මාර්ගය කොන්ක්‍රීට් කිරීම</t>
  </si>
  <si>
    <t>D38552203050</t>
  </si>
  <si>
    <t>මීගමුව පල්ලන්සේන ග්‍රාම සංවර්ධන මාවත කොන්ක්‍රිට් කිරීම හා බෝක්කුව සෑදීම.</t>
  </si>
  <si>
    <t>D38552203053</t>
  </si>
  <si>
    <t>කුඩා පාඩුව ස්ටාර් බීච් හෝටලය අසලින් යන පාර කොන්ක්‍රීට් කිරීම.</t>
  </si>
  <si>
    <t>D38552224001</t>
  </si>
  <si>
    <t>මාලබේ සුදර්ශන වත්ත, සුහද පෙදෙස මාර්ගයේ 11 වන පියවර 5වන පියවර දක්වා කොන්ක්‍රීට් කිරීම.</t>
  </si>
  <si>
    <t>D38552242001</t>
  </si>
  <si>
    <t>කළුතර මානන්දුව පළමු පටුමග කොන්ක්‍රීට් කිරීම</t>
  </si>
  <si>
    <t>ප්‍රා.ලේ. කළුතර</t>
  </si>
  <si>
    <t>D38552242002</t>
  </si>
  <si>
    <t>උග්ගල්බඩ 7වන පටුමග කොන්ක්‍රීට් කිරීම.</t>
  </si>
  <si>
    <t>D38552242003</t>
  </si>
  <si>
    <t>ඇටවිල වත්ත සුනාමි නිවාස සංකීර්ණයේ ප්‍රධාන මාර්ගය කොන්ක්‍රීට් කිරීම හා පැති බැඳීම</t>
  </si>
  <si>
    <t>D38552242004</t>
  </si>
  <si>
    <t>කිතුලාව රතු කුරුස නිවාස සංකීර්ණය ඉදිරිපස ක්‍රීඩා පිටිය අසලින් දිවෙන පාර කොන්ක්‍රීට් කිරීම</t>
  </si>
  <si>
    <t>D38552242005</t>
  </si>
  <si>
    <t>ඉසුර උයන 11 ප්‍රධාන මාර්ගයේ ඉතිරි කොටස කොන්ක්‍රීට් කිරීම</t>
  </si>
  <si>
    <t>D38552242006</t>
  </si>
  <si>
    <t>මිහිකතවත්ත 11 පටුමග හා 111 පටුමග කොන්ක්‍රීට් කිරීම</t>
  </si>
  <si>
    <t>D38552242007</t>
  </si>
  <si>
    <t>මෙනේරි තැන්න ජයනන්දාරාමය විහාරස්ථානයේ පිවිසුම් මාර්ගය කොන්ක්‍රීට් කිරීම</t>
  </si>
  <si>
    <t>D38552242008</t>
  </si>
  <si>
    <t>ඉසුර උයන 1 අදියර 1 මාවත කොන්ක්‍රීට් කිරීම</t>
  </si>
  <si>
    <t>D38552242009</t>
  </si>
  <si>
    <t>ඉසුර උයන 11 අදියර පළමු වෙනි හරස් පටුමග හා දෙවනි හරස් පටුමග කොන්ක්‍රීට් කිරීම</t>
  </si>
  <si>
    <t>D38552248005</t>
  </si>
  <si>
    <t>වරාපිටිය ඉලංගන් කන්ද පාර කොන්ක්‍රීට් කිරීම</t>
  </si>
  <si>
    <t>D38552248030</t>
  </si>
  <si>
    <t>අලුත්ගම ගනේගම පාරේ සෝමපාල මහතාගේ නිවස දක්වා දිවෙන මාර්ගය සංවර්ධනය කිරීම.</t>
  </si>
  <si>
    <t>D38552248031</t>
  </si>
  <si>
    <t>අලුත්ගම ගනේගම පාරේ දේවාලය දක්වා දිවෙන අතුරු මාර්ගය සංවර්ධනය කිරීම.</t>
  </si>
  <si>
    <t>D38552248032</t>
  </si>
  <si>
    <t>දන්වත්තගොඩ අතුරු මාර්ගය සංවර්ධනය කිරීම</t>
  </si>
  <si>
    <t>D38552248033</t>
  </si>
  <si>
    <t>බප්පුගොඩ අතුරු මාර්ගය සංවර්ධනය කිරීම</t>
  </si>
  <si>
    <t>D38552248034</t>
  </si>
  <si>
    <t>හිරිගල්ගොඩැල්ල කොස්ගහ උඩුමුල්ල අතුරු මාර්ගය සංවර්ධනය කිරීම</t>
  </si>
  <si>
    <t>D38552248035</t>
  </si>
  <si>
    <t>කළුවාමෝදර කන්දේ විහාර පාරේ සොහොන ඉදිරියෙන් ඇති අතුරු මාර්ගය සංවර්ධනය කිරීම.</t>
  </si>
  <si>
    <t>D38552248036</t>
  </si>
  <si>
    <r>
      <t xml:space="preserve">හෙට්ටිමුල්ල </t>
    </r>
    <r>
      <rPr>
        <sz val="11"/>
        <color theme="1"/>
        <rFont val="Calibri"/>
        <family val="2"/>
        <scheme val="minor"/>
      </rPr>
      <t>II</t>
    </r>
    <r>
      <rPr>
        <sz val="11"/>
        <color theme="1"/>
        <rFont val="Calibri"/>
        <family val="2"/>
        <scheme val="minor"/>
      </rPr>
      <t xml:space="preserve"> වන අතුරු මාර්ගය සංවර්ධනය කිරීම</t>
    </r>
  </si>
  <si>
    <t>D38552248037</t>
  </si>
  <si>
    <t>බේරුවල ප්‍රා.ලේ. කොට්ඨාශයට අයත් කළුවාමෝදර සිරිපති පාරේ අතුරු මාර්ගය සංවර්ධනය කිරීම</t>
  </si>
  <si>
    <t>D38552248038</t>
  </si>
  <si>
    <t>අලුත්ගම කොමර්ෂල් බැංකුව අසලින් ඇති අතුරු මාර්ගය සංවර්ධනය කිරීම</t>
  </si>
  <si>
    <t>D38552248039</t>
  </si>
  <si>
    <t>පිංහේන ගුරුකන්ද ගම මැද අතුරු මාර්ගය සංවර්ධනය කිරීම</t>
  </si>
  <si>
    <t>D38552248040</t>
  </si>
  <si>
    <t>බේරුවල මරදාන වත්තිමිරාජපුර අතුරු මාර්ගය කොන්ක්‍රිට් කිරීම.</t>
  </si>
  <si>
    <t>ප්‍රාදේශිය ලේකම් - බේරුවල</t>
  </si>
  <si>
    <t>D38552248041</t>
  </si>
  <si>
    <t>බේරුවල පාදාගොඩ සුසාන භූමිය පාර සංවර්ධනය කිරීම.</t>
  </si>
  <si>
    <t>D38552248042</t>
  </si>
  <si>
    <t>බේරුවල මාගල්කන්ද කණිෂ්ඨ විදුහල අසලින් යන මාර්ගය සංවර්ධනය කිරීම.</t>
  </si>
  <si>
    <t>D38552248043</t>
  </si>
  <si>
    <t>කළුවාමෝදර ශ්‍රී සීලසුමන මාවත ඉතිරි නොටස කොන්ක්‍රිට් කිරීම</t>
  </si>
  <si>
    <t>D38552248044</t>
  </si>
  <si>
    <t>හෙට්ටිමුල්ල කළුවාමෝදර පාරේ අතුරු මාර්ගය සංවර්ධනය කිරීම.</t>
  </si>
  <si>
    <t>H38524103056</t>
  </si>
  <si>
    <t>මීගමුව රාජපක්ෂ උද්‍යානය සංවර්ධනය කිරීම - 2 අදියර</t>
  </si>
  <si>
    <t>නගර සභාව - මීගමුව</t>
  </si>
  <si>
    <t>D38524109003</t>
  </si>
  <si>
    <t>හැඳල ප්‍රීතිපුර වෙරළ උද්‍යානය ආශ්‍රිතව යටිතල පහසුකම් සැපයීමේ ව්‍යාපෘතියේ අදියර 03</t>
  </si>
  <si>
    <t>සංචාරක මණ්. (බ.ප.)</t>
  </si>
  <si>
    <t>A38524128001</t>
  </si>
  <si>
    <t>මොරටුව මෝදර වෙරළ උද්‍යානය ආශ්‍රිතව යටිතල පහසුකම් සැපයීමේ ව්‍යාපෘතිය අදියර 03</t>
  </si>
  <si>
    <r>
      <t>G</t>
    </r>
    <r>
      <rPr>
        <sz val="11"/>
        <color theme="1"/>
        <rFont val="Calibri"/>
        <family val="2"/>
        <scheme val="minor"/>
      </rPr>
      <t>38524165005</t>
    </r>
  </si>
  <si>
    <t>කළුතර කළාපය සඳහා වෙරළ පිරිසිදු කිරීමේ යන්ත්‍රයක් ලබා දීම</t>
  </si>
  <si>
    <t>පළාත්බද මාර්ග සවර්ධ අධිකාරිය(බ.ප.)</t>
  </si>
  <si>
    <t>H38524148005</t>
  </si>
  <si>
    <t>බේරුවල මොරගල සංචාරක කලාපයේ වෙරළ මාර්ග උපදේශකයින් සඳහා විවේක මධ්‍යස්ථාන ඉදිකිරීමේ ව්‍යාපෘතිය</t>
  </si>
  <si>
    <t>D38524148006</t>
  </si>
  <si>
    <t>බේරුවල මොරගල සංචාරක කලාපයේ ස්වානි හෝටලය ආශ්‍රිත ප්‍රදේශයේ ගංවතුර පාලනය සඳහා නල මාර්ග සැකසීමේ ව්‍යාපෘතිය</t>
  </si>
  <si>
    <t>ප.මා.සං.අධි. (බ.ප.)</t>
  </si>
  <si>
    <t>D38552248007</t>
  </si>
  <si>
    <t>බේරුවල, ගොඩේවත්ත ගොඩවාම පාර කොන්ක්‍රිට් කිරීම.</t>
  </si>
  <si>
    <t>D38552248008</t>
  </si>
  <si>
    <t>දර්ගා නගරය ෆිතා,හජ්ජියාර් මාවතේ අතුරු මාර්ගය කොන්ක්‍රිට් කිරීම.</t>
  </si>
  <si>
    <t>D38552248009</t>
  </si>
  <si>
    <t>735 A, වේරගල අක්කර 50 මාර්ගය ඒ.ඩී.රත්නපාල මහතාගේ නිවස අසල සිට කොන්ක්‍රිට් කිරිම.</t>
  </si>
  <si>
    <t>D38552248010</t>
  </si>
  <si>
    <t>අලුත්හේන,ගල්ගහමුල්ල,ලන්ද හරස් මාර්ගය කොන්ක්‍රිට් කිරිම.</t>
  </si>
  <si>
    <t>D38552248011</t>
  </si>
  <si>
    <t>අඹේපිටිය බූරුවත්ත මාර්ගය ඉතිරි කොටස කොන්ක්‍රිට් කිරිම.</t>
  </si>
  <si>
    <t>D38552248012</t>
  </si>
  <si>
    <t xml:space="preserve">ශන්ත විෂන්ති මාවත සම්බන්ධවන කුඹුරුගොඩ මාර්ගය කොන්ක්‍රිට් කිරිම. </t>
  </si>
  <si>
    <t>D38552248013</t>
  </si>
  <si>
    <t>මාගල් කන්ද මූසා බදු වත්ත අතුරු මාර්ගය කොන්ක්‍රිට් කිරිම.</t>
  </si>
  <si>
    <t>D38552248014</t>
  </si>
  <si>
    <t>බේරුවල අඹේපිටිය ශ්‍රී පඥඥානන්ද මාවත අඹේපිටිය කුරාල පිටිය ප්‍රදේශයේ අතුරු මාර්ගය කොන්ක්‍රිට් කිරිම.</t>
  </si>
  <si>
    <t>D38552248015</t>
  </si>
  <si>
    <t>අලුත්ගම ගනේගම පාරේ සෝමපාල මහතාගේ නිවස දක්වා දිවෙන සංචාරක අතුරු මාර්ගය කොන්ක්‍රිට් කිරිම.</t>
  </si>
  <si>
    <t>D38552248016</t>
  </si>
  <si>
    <t>අලුත්ගම ගනේගම පාරේ දේවාලය දක්වා දිවෙන සංචාරක අතුරු  මාර්ගය සංවර්ධනය කිරීම.</t>
  </si>
  <si>
    <t>D38552248017</t>
  </si>
  <si>
    <t>දන්වත්තගොඩ උළගහගොඩ සංචාරක අතුරු මාර්ගය සංවර්ධනය කිරීම.</t>
  </si>
  <si>
    <t>D38552248018</t>
  </si>
  <si>
    <t>බප්පුගොඩ සංචාරක අතුරු මාර්ගය සංවර්ධනය කිරීම.</t>
  </si>
  <si>
    <t>D38552248019</t>
  </si>
  <si>
    <t>මහගම්මැද්ද  සංචාරක අතුරු මාර්ගය සංවර්ධනය කිරීම.</t>
  </si>
  <si>
    <t>D38552248020</t>
  </si>
  <si>
    <t>හිරිගල්ගොඩැල්ල කොස්ගහඋඩුමුල්ල  සංචාරක මාර්ගය සංවර්ධනය කිරීම.</t>
  </si>
  <si>
    <t>D38552248021</t>
  </si>
  <si>
    <t>මංහන්දිය දිගපතගොඩ සංචාරක අතුරු මාර්ගය සංවර්ධනය කිරීම.</t>
  </si>
  <si>
    <t>D38552248022</t>
  </si>
  <si>
    <t>අංගන්ගොඩ අන්නාසිවත්ත සංචාරක අතුරු මාර්ගය සංවර්ධනය කිරීම.</t>
  </si>
  <si>
    <t>D38552248023</t>
  </si>
  <si>
    <t>හිරිගල්ගොඩැල්ල පාසල අසලින් ඇති පළමුවන සංචාරක  අතුරු මාර්ගය සංවර්ධනය කිරීම.</t>
  </si>
  <si>
    <t>D38552248025</t>
  </si>
  <si>
    <t>බේරුවල අබේපිටිය  චාමර උයන අතුරු මාර්ගය කොන්ක්‍රිට් කිරිම.</t>
  </si>
  <si>
    <t>D38552248026</t>
  </si>
  <si>
    <t>බේරුවල මයල බෝගල්ල පාර හරස් මාර්ගය කොන්ක්‍රිට් කිරිම.</t>
  </si>
  <si>
    <t>D38552248027</t>
  </si>
  <si>
    <t>බේරුවල අබේපිටිය  පන්නිල අතුරු මාර්ගය කොන්ක්‍රිට් කිරිම.</t>
  </si>
  <si>
    <t>D38552248028</t>
  </si>
  <si>
    <t>බේරුවල අබේපිටිය පන්නිල අතුරු මාර්ගය කොන්ක්‍රීට් කිරීම - 2වන අදියර</t>
  </si>
  <si>
    <t>D38552248029</t>
  </si>
  <si>
    <t>බේරුවල මේජර් තරංග ලක්මාල් මාවතේ අතුරු මාර්ගය කොන්ක්‍රිට් කිරිම.</t>
  </si>
  <si>
    <t>D38524154001</t>
  </si>
  <si>
    <t>ඉංගිරිය පරෙවිතොට ආශ්‍රිතව සංචාරකයින් සඳහා යටිතල පහසුකම් සැපයීමේ ව්‍යාපෘතිය</t>
  </si>
  <si>
    <t>N38524162013</t>
  </si>
  <si>
    <t>බස්නාහිර පළාතේ සංචාරක කලාප සඳහා කසල බඳුන් ලබාදීමේ වැඩසටහන</t>
  </si>
  <si>
    <t>N38524162014</t>
  </si>
  <si>
    <t>ක්‍රීඩා සංචාරක ප්‍රවර්ධන වැඩසටහන</t>
  </si>
  <si>
    <t>K38524162015</t>
  </si>
  <si>
    <t>බස්නාහිර පළාත් සංචාරක කලාපවල ප්‍රජා සංචාරක කටයුතු ප්‍රවර්ධනය කිරීමේ වැඩසටහන</t>
  </si>
  <si>
    <t>N38524162016</t>
  </si>
  <si>
    <t>බස්නාහිර පළාත් සංචාරක කලාපවල සංස්කෘතික සම්ප්‍රදායික හා විශේෂ ප්‍රසංග වර්ධනය කිරීමේ වැඩසටහන</t>
  </si>
  <si>
    <t>N38524162017</t>
  </si>
  <si>
    <t>ඇමේසිං ශ්‍රී ලංකා සඟරාව 3වන වෙළුම නැවත මුද්‍රණය කිරීම හා 5,6 වන වෙවම් මුද්රමණය කිරීමේ වැඩ සටහන.</t>
  </si>
  <si>
    <t>N38524162018</t>
  </si>
  <si>
    <t>කළුවාමොදර ශ්‍රී ලානන්ද සංචාරක මාර්ගය කොන්ක්‍රිට් කිරිම.</t>
  </si>
  <si>
    <t>D38552262021</t>
  </si>
  <si>
    <t>හැමිල්ටන් ඇල ආශ්‍රිතව සංචාරක කටයුතු සඳහා යටිතල පහසුකම් සංවර්ධනය කිරීමේ ව්‍යාපෘතිය.</t>
  </si>
  <si>
    <t>K38516262022</t>
  </si>
  <si>
    <t>සත්ත්ව පාලන උළෙල - 2013 සම්මානලාභීන් සඳහා විදේශීය පුහුණු වැඩසටහන</t>
  </si>
  <si>
    <t>N38516243001</t>
  </si>
  <si>
    <t>බණ්ඩාරගම ප්‍රා.ලේ. කොට්ඨාශයේ පමුණුගම ගොවිජන සේවා බල ප්‍රදේශය තුළ සත්ත්ව පාලන ක්‍රමවේදයන් පිළිබඳ දැනුම ලබා දීමේ ආදර්ශ වැඩසටහනක් ක්‍රියාත්මක කිරීම</t>
  </si>
  <si>
    <t>N38517448024</t>
  </si>
  <si>
    <t>බේරුවල ප්‍රාදේශිය ලේකම් කොට්ඨාශයේ අඩු ආදායම්ලාභී ධීවර පවුල් වල ශිෂ්‍ය ශිෂ්‍යාවන් සඳහා අවශ්‍ය පාසල් උපකරණ ලබා දීම</t>
  </si>
  <si>
    <t>G38517462025</t>
  </si>
  <si>
    <t>බස්නාහිර පළාතේ ධීවර පෙර පාසල් සඳහා අවශ්‍ය උපකරණ ලබා දීම</t>
  </si>
  <si>
    <t>K38517462026</t>
  </si>
  <si>
    <t>ධීවර ප්‍රජාව සඳහා නොවිධිමත් අධ්‍යාපන පුහුණු වැඩසටහන් ක්‍රියාත්මක කිරීම</t>
  </si>
  <si>
    <t>D38517403042</t>
  </si>
  <si>
    <t>ප්‍රා.ලේ. - මීගමුව</t>
  </si>
  <si>
    <t>K38517463006</t>
  </si>
  <si>
    <t>ධීවර දරුවන්ගේ අධ්‍යාපන සංවර්ධනයට අවශ්‍ය පහසුකම් හා උපකරණ සපයා දීම (ගම්පහ දිස්ත්‍රික්කය)</t>
  </si>
  <si>
    <t>K38517463007</t>
  </si>
  <si>
    <t>ධීවර සමිති සාමාජිකයන්ගේ මත්ස්‍ය අස්වනු සංරක්ෂණය කිරීම සඳහා අවශ්‍ය තාක්ෂණික පහසුකම් හා ආම්පන්න සැපයීම (ගම්පහ දිස්ත්‍රික්කය)</t>
  </si>
  <si>
    <t>K38517462035</t>
  </si>
  <si>
    <t>බස්නාහිර පළෘතේ ධීවර කාර්මිකයන් සඳහා ජීවිතාරක්ෂක කබා ලබා දීම</t>
  </si>
  <si>
    <t>K38517403060</t>
  </si>
  <si>
    <t>මීගමුව ධීවර ප්‍රදේශයේ ධීවර දරුවන්ගේ ක්‍රිඩා දක්ෂතා ප්‍රවර්ධනය සඳහා අවශ්‍ය ක්‍රීඩා පහසුකම් හා ආම්පන්න සැපයීම</t>
  </si>
  <si>
    <t>N38517403062</t>
  </si>
  <si>
    <t>පිටිපන ජලජීවී වගා මධ්‍යස්ථානයේ මඩ පොකුණු හා වායුරෝධක පද්ධතිය සකස් කිරීම</t>
  </si>
  <si>
    <t>N38517403063</t>
  </si>
  <si>
    <t>පිටිපන ජලජීවී වගා මධ්‍යස්ථානයේ මඩ පොකුණුවල ජල අපහරණ පද්ධතිය සකස් කිරීම</t>
  </si>
  <si>
    <t>N38517403064</t>
  </si>
  <si>
    <t>පිටිපන ජලජීවී වගා මධ්‍යස්ථානයේ අයට භූමිය ආරක්ෂිතව සකස් කිරීම</t>
  </si>
  <si>
    <t>N38517462036</t>
  </si>
  <si>
    <t>ධීවර සමිති වල පොදු කටයුතු සඳහා අවශ්‍ය උපකරණ ලබා දීම</t>
  </si>
  <si>
    <t>N38517463008</t>
  </si>
  <si>
    <t>ගම්පහ දිස්ත්‍රික්කයේ ස්වයංරැකියා වල නිරත ධීවර පවුල් සඳහා අවශ්‍ය ආම්පන්න ලබා දීම</t>
  </si>
  <si>
    <t>A38517403065</t>
  </si>
  <si>
    <t>මීගමුව ලුවිස් පෙදෙස ක්‍රීඩාංගන පරිශ්‍රෙය් ඇති පුස්තකාලය නවීකරණය කිරීම</t>
  </si>
  <si>
    <t>K38517462013</t>
  </si>
  <si>
    <t>බස්නාහිර පළාතේ ධීවර ප්‍රදේශවල මාළු වෙළදාම සඳහා අවශ්‍ය පාපැදි ලබා දීම</t>
  </si>
  <si>
    <t>N38517462014</t>
  </si>
  <si>
    <t>බස්නාහිර පළාතේ සුළුපන්න ධීවරයින් සඳහා අවශ්‍ය ධීවර ආම්පන්න ලබා දීම</t>
  </si>
  <si>
    <t>K38517463002</t>
  </si>
  <si>
    <t>ගම්පහ දිස්ත්‍රික්කයේ අඩු ආදායම්ලාභී ධීවර පවුල් සඳහා ධීවර කටයුතු සඳහා ස්වයංරැකියා උපකරණ ලබා දීම</t>
  </si>
  <si>
    <t>H38517403016</t>
  </si>
  <si>
    <t>මීගමුව කඩොල් කැලේ ධීවර ප්‍රදේශයේ ගෘහස්ථ ක්‍රීඩාගාරය අලුත්වැඩියා කිරීම</t>
  </si>
  <si>
    <t>G38517462038</t>
  </si>
  <si>
    <t>බස්නාහිර පළාතේ මත්ස්‍ය වෙළදාම සඳහාඅවශ්‍ය පාපැදි හා උපකරණ ලබා දීම</t>
  </si>
  <si>
    <t>K38517462039</t>
  </si>
  <si>
    <t>බස්නාහිර පළාතේ ධීවර පෙර පාසල් සඳහා උපකරණ ලබා දීම</t>
  </si>
  <si>
    <t>D38552242010</t>
  </si>
  <si>
    <t xml:space="preserve">කළුතර ප්‍රා.ලේ. කොට්ඨාශයේ ඉසුරු උයන 2 වන පිවිසුම් මාර්ගය ජලයෙන් යට යන කොටස සංවර්ධනය කිරීම </t>
  </si>
  <si>
    <t>D38552242011</t>
  </si>
  <si>
    <t>කළුතර ප්‍රා.ලේ. කොට්ඨාශයේ ඇටවිල වත්ත පාර තාර දමා ප්‍රතිසංස්කරණය කිරීම</t>
  </si>
  <si>
    <t>D38552248045</t>
  </si>
  <si>
    <t>බේරුවල ප්‍රා.ලේ. කොට්ඨාශහයේ කජුදූව පබේ මාර්ගය සංවර්ධනය කිරීම</t>
  </si>
  <si>
    <t>A38517403067</t>
  </si>
  <si>
    <t>මීගමුව ප්‍රා.ලේ. කොට්ඨාහයේ පිටිපන ජලජීවී වගා මධ්‍යස්ථානයේ සම්පූර්ණ භූමිය මැන පිඹුරුපත් සකස් කිරීම</t>
  </si>
  <si>
    <t>N38524162032</t>
  </si>
  <si>
    <t>විදේශ සංචාරක ප්‍රවර්ධන වැඩසටහන</t>
  </si>
  <si>
    <t>N38524103058</t>
  </si>
  <si>
    <t>මීගමුව සංාරක කලාපයේ සංචාරකයන් ප්‍රවාහනය කරන ත්‍රීරෝද රථ ප්‍රමිතගත කිරීමේ ව්‍යාපෘතිය</t>
  </si>
  <si>
    <t>N38524103059</t>
  </si>
  <si>
    <t>මීගමුව සංචාරක කලාපයේ සංචාරකයන් ප්‍රවාහනය කරන ත්‍රීරෝද රථ සඳහා මීටර් ලබා දීමේ ව්‍යාපෘතිය</t>
  </si>
  <si>
    <t>G38524103061</t>
  </si>
  <si>
    <t>මීගමුව සංචාරක කලාපයට කසල සම්පිණ්ඩන යන්ත්‍රයක ලබා දීම</t>
  </si>
  <si>
    <t>N38524165006</t>
  </si>
  <si>
    <t>කළුතර සංචාරක කලාපයේ සූර්ය විදුලි පහන් සවි කිරීමේ ව්‍යාපෘතිය</t>
  </si>
  <si>
    <t>N38524162037</t>
  </si>
  <si>
    <t>ඇමේසිං ශ්‍රී ලංකා සඟරාව 7 වන වෙළුම මුද්‍රණය කිරීම</t>
  </si>
  <si>
    <t>N38524103066</t>
  </si>
  <si>
    <t>මීගමුව ප්‍රාදේශිය ලේකම් කොට්ඨාසයෙහි ඒත්තුකාල වෙරළ උද්‍යානය හා ඒ ආශ්‍රිත කලාපය සංවර්ධනය කිරීම - අදියර 5</t>
  </si>
  <si>
    <t>H38552203068</t>
  </si>
  <si>
    <t>මීගමුව ප්‍රාදේශිය ලේකම් කොට්ඨාසයේ ජනපද මාවත ප්‍රජා ශාලාවට පිවිසුම් මාර්ගය සංවර්ධනය කිරීම</t>
  </si>
  <si>
    <t>D38524103069</t>
  </si>
  <si>
    <t>මීගමුව ප්‍රාදේශිය ලේකම් කොට්ඨාසයෙහි ඒත්තුකාල වෙරළ උද්‍යානය හා ඒ ආශ්‍රිත කලාපය සංවර්ධනය කිරීම - අදියර 4</t>
  </si>
  <si>
    <t>D38524162040</t>
  </si>
  <si>
    <t>බස්නාහිර පළාතේ සංචාරක ආකර්ශණීය වෙරළ තීරය ආශ්‍රිතව යටිතල පහසුකම් සංවර්ධනය කිරීම</t>
  </si>
  <si>
    <t>N38524162041</t>
  </si>
  <si>
    <t>බස්නාහිර පළාත් සංචාරක ප්‍රවර්ධන වැඩසටහන</t>
  </si>
  <si>
    <t>D38552203042</t>
  </si>
  <si>
    <t>කුඩා පාඩුව ඇන්ඩර්සන් පාර කොන්ක්‍රීට් කිරීම</t>
  </si>
  <si>
    <t>D38552203051</t>
  </si>
  <si>
    <t>මීගමුව පෙරියමුල්ල ඇල පාර කාණුව සංවර්ධනය කිරීම</t>
  </si>
  <si>
    <t>D38552203052</t>
  </si>
  <si>
    <t>මීගමුව ඒත්තුකාල රාණි මාවත 1වන 2වන අතුරු මාර්ගය තාර දැමීම</t>
  </si>
  <si>
    <t>K38516262042</t>
  </si>
  <si>
    <t>බස්නාහිර පළාතේ අඩු ආදායම්ලාභී පවුල්වල පෝෂණ තත්ත්වය ඉහළ නැංවීමේ ආදර්ශ වැඩසටහන</t>
  </si>
  <si>
    <t>N38524148047</t>
  </si>
  <si>
    <t>බේරුවල සංචාරක කලාපය විධිමත් ප්‍රමිතියෙන් යුතුව පවත්වාගෙන යාම සඳහා වෙරළ පිරිසිදු කිරීමේ යන්ත්‍රයක් ලබා ගැනීම (අතිරේක ප්‍රතිපාදන)</t>
  </si>
  <si>
    <t>D38517403070</t>
  </si>
  <si>
    <t>මීගමුව පිටිපන ජලජීවී වගා මධ්‍යස්ථාන භූමියේ ජලය බැස යාම සඳහා භූමිය සකස් කිරීම</t>
  </si>
  <si>
    <t>බස්නාහිර පළාත් ක්‍රියාත්මක වැඩසටහන - 2013</t>
  </si>
  <si>
    <t>පළාත් අමාත්‍යාංශය : ක්‍රීඩා, සමුපකාර ....... අමාත්‍යාංශය</t>
  </si>
  <si>
    <t xml:space="preserve">සංරචකය : ක්‍රීඩා </t>
  </si>
  <si>
    <t>කොළඹ දිස්ත්‍රික්කය</t>
  </si>
  <si>
    <t>ÀË±.²Á¯. ²É±˜ä±Ø´ :21 කොළඹ</t>
  </si>
  <si>
    <t>2013 ට අනුමත මුදල</t>
  </si>
  <si>
    <t>කාර්යාලීය සටහන්</t>
  </si>
  <si>
    <t>H36363421001</t>
  </si>
  <si>
    <t>කොළඹ 02 ස්ටුවට් වීදියේ මහල් නිවාස සංකීර්ණයේ ළමා ක්‍රීඩාංගනය සංවර්ධනය කිරිම 2 අදියර</t>
  </si>
  <si>
    <t xml:space="preserve">අමා.ලේ </t>
  </si>
  <si>
    <t>මුළු වටිනාකම</t>
  </si>
  <si>
    <t>ÀË±.²Á¯. ²É±˜ä±Ø´ :25 මහරගම</t>
  </si>
  <si>
    <t>H36363425001</t>
  </si>
  <si>
    <t>මහරගම සිසිලස උද්‍යානයේ ඇති කාය වර්ධන මධ්‍යස්ථාන ගොඩනැගිල්ල සංවර්ධනය කිරීම</t>
  </si>
  <si>
    <t>H36363425003</t>
  </si>
  <si>
    <t>කොට්ටාව ධර්මපාල විද්‍යාලයේ පිහිණුම් තටාකය ඉදිකිරිම අවසන් අදියර ඉතිරි වැඩ</t>
  </si>
  <si>
    <t>නි.ප්‍ර.ලේ (ඉංජිනේරු)</t>
  </si>
  <si>
    <t>ප්‍රා.ඉංජිනේරු බත්තරමුල්ල</t>
  </si>
  <si>
    <t>ÀË±.²Á¯. ²É±˜ä±Ø´ :29 කැස්බෑව</t>
  </si>
  <si>
    <t>H36363429001</t>
  </si>
  <si>
    <t>බොරලැස්ගමුව බලරැස් ප්‍රජා මණ්ඩලීය කායවර්ධන මධ්‍යස්ථාන ගොඩනැගිල්ල සංවර්ධනය කිරීම</t>
  </si>
  <si>
    <t>ÀË±.²Á¯. ²É±˜ä±Ø´ :30 හෝමාගම</t>
  </si>
  <si>
    <t>H36363430001</t>
  </si>
  <si>
    <t>හෝමාගම මුල්ලේගම දකුණු ප්‍රජා මණ්ඩලයේ කායවර්ධන මධ්‍යස්ථාන ගොඩනැගිල්ල සංවර්ධනය කිරිම 2 අදියර</t>
  </si>
  <si>
    <t>total</t>
  </si>
  <si>
    <t>ÀË±.²Á¯. ²É±˜ä±Ø´ :33 පාදුක්ක</t>
  </si>
  <si>
    <t>ÀË±.²Á¯. ²É±˜ä±Ø´ :64</t>
  </si>
  <si>
    <t>µå±Àâ¸° £»É´</t>
  </si>
  <si>
    <t>µå±Àâ¸° ¶±¨´</t>
  </si>
  <si>
    <t>2011 ³ £¶¢¨¸ ¨¢ªÁ (¥¤)</t>
  </si>
  <si>
    <t>µå±Àâ¸° ¿ÁÛ±Ì´±</t>
  </si>
  <si>
    <t>ÉË°´±¸¯¨É ¿ÁÛ±Ì´±</t>
  </si>
  <si>
    <t xml:space="preserve">É±¥à´±Áá´ ©³§¶¯ </t>
  </si>
  <si>
    <t>H36363464001</t>
  </si>
  <si>
    <t>මොරටුව ද සොයිසා විද්‍යාලීය ක්‍රීඩා පිටිය සංවර්ධනය කිරීම</t>
  </si>
  <si>
    <t>H36363464002</t>
  </si>
  <si>
    <t>රුක්මලේ ගෘහස්ථ බැට්මින්ටන් ක්‍රීඩාගාරය සංවර්ධනය කිරීම</t>
  </si>
  <si>
    <t>අවලංගු කළා 13.10.13</t>
  </si>
  <si>
    <t>H36363464003</t>
  </si>
  <si>
    <t>හෝමාගම ගලවිලවත්ත සී හෝක්ස් ක්‍රීඩාංගනයේ ඇවිදින මංතීරුව සකස් කිරීම 2 අදියර</t>
  </si>
  <si>
    <t>බස්නාහිර පළාත් ක්‍රියාත්මක වැඩසටහන - 2012</t>
  </si>
  <si>
    <t>ගම්පහ දිස්ත්‍රික්කය</t>
  </si>
  <si>
    <t>ÀË±.²Á¯. ²É±˜ä±Ø´ :8 ජාඇල</t>
  </si>
  <si>
    <t>2012 ට අනුමත මුදල</t>
  </si>
  <si>
    <t>H36363408001</t>
  </si>
  <si>
    <t>ජා ඇල නගර සභාවේ වැසිකිිළි පද්ධතිය තිබෙන ගොඩනැගිල්ලේ උඩ තට්ටුවේ ඉදි වූ කාය වර්ධන මධ්‍යස්ථාන ගොඩනැගිල්ල සංවර්ධනය කිරීම</t>
  </si>
  <si>
    <t xml:space="preserve">ජා ඇල නගර සභාව </t>
  </si>
  <si>
    <t>ÀË±.²Á¯. ²É±˜ä±Ø´ :11</t>
  </si>
  <si>
    <t>ÀË±.²Á¯. ²É±˜ä±Ø´ :12</t>
  </si>
  <si>
    <t>2012 ³ £¶¢¨¸ ¨¢ªÁ (¥¤)</t>
  </si>
  <si>
    <t>H36363412001</t>
  </si>
  <si>
    <t>දෙල්ගොඩ බස්නැවතුම්පල ගොඩනැගිල්ල ඉහළ මාලයේ කායවර්ධන මධ්‍යස්ථාන ගොඩනැගිල්ල සංවර්ධනය කිරීම</t>
  </si>
  <si>
    <t>අමාලේ</t>
  </si>
  <si>
    <t>කළුතර දිස්ත්‍රික්කය</t>
  </si>
  <si>
    <t>ÀË±.²Á¯. ²É±˜ä±Ø´ :41</t>
  </si>
  <si>
    <t>2012 ට අනුමත මුදල රු.</t>
  </si>
  <si>
    <t>H36363441001</t>
  </si>
  <si>
    <t>පානදුර ප්‍රා.ලේ කොට්ඨාශයේ 704බී මොල්ලිගොඩ දකුණ ඉදිකරන කායවර්ධන මධ්‍යස්ථානයේ ගොඩනැගිල්ලේ ඉතිරි වැඩ නිම කිරීම</t>
  </si>
  <si>
    <t>නම සංශෝධනය 13.10.10</t>
  </si>
  <si>
    <t>ÀË±.²Á¯. ²É±˜ä±Ø´ :45</t>
  </si>
  <si>
    <t>H36363448001</t>
  </si>
  <si>
    <t>කුඩා පයාගල දහම් ශාලාව කායවර්ධන මධ්‍යස්ථාන ගොඩනැගිල්ල සංවර්ධනය කිරිම</t>
  </si>
  <si>
    <t>ÀË±.²Á¯. ²É±˜ä±Ø´ :49</t>
  </si>
  <si>
    <t>H36363449001</t>
  </si>
  <si>
    <t>මතුගම රෙඩ් ඇපල් ක්‍රීඩා සමාජීය කායවර්ධන මධ්‍යස්ථාන ගොඩනැගිල්ල සංවර්ධනය කිරීම</t>
  </si>
  <si>
    <t xml:space="preserve">පළාත් පොදු වැඩසටහන් </t>
  </si>
  <si>
    <t>H36363462001</t>
  </si>
  <si>
    <t>බස්නාහිර පළාතේ හඳුනාගත් ක්‍රීඩා පිටි සංවර්ධනය</t>
  </si>
  <si>
    <t>අවලංගු කළා 13.09.18</t>
  </si>
  <si>
    <t>H36363462002</t>
  </si>
  <si>
    <t>බස්නාහිර පළාතේ ශක්ති වර්ධන මධ්‍යස්ථාන පිහිටුවීම</t>
  </si>
  <si>
    <t>අවලංගු කළා 13.07.24</t>
  </si>
  <si>
    <t>වලව්වත්ත වොලිබෝල් ක්‍රීඩා පිටිය සංවර්ධනය කිරිම</t>
  </si>
  <si>
    <t>H36363462003</t>
  </si>
  <si>
    <t>මූණමලේ වොලිබෝල් ක්‍රීඩා පිටිය සංවර්ධනය කිරීම</t>
  </si>
  <si>
    <t>සංරචකය : ග්‍රාම සංවර්ධන</t>
  </si>
  <si>
    <t xml:space="preserve">දිස්ත්‍රික්කය - කොළඹ </t>
  </si>
  <si>
    <t>ÀË±.²Á¯. ²É±˜ä±Ø´ :23</t>
  </si>
  <si>
    <t>කාර්යාලිය සටහන්</t>
  </si>
  <si>
    <t>H36352323001</t>
  </si>
  <si>
    <t>ගංගොඩවිල දකුණ කටුඇල ව්‍යාපෘතිය තුලින් ඇතිවූ පරිසර සෝදා යාම වැළැකීමට සන්තානම්පිටිය පාර පටන් ගත් ස්ථානය සිට අවසානය දක්වා බැම්ම බැඳීම</t>
  </si>
  <si>
    <t>2013.12.26 අවලංගු කළා</t>
  </si>
  <si>
    <t>ÀË±.²Á¯. ²É±˜ä±Ø´ :24</t>
  </si>
  <si>
    <t>H36352724001</t>
  </si>
  <si>
    <t>කඩුවෙල ප්‍රා.ලේ කොට්ඨාශයේ වික්‍රමසිංහපුර නිවාස යෝජනා ක්‍රමය අසල ජලය බැස යාමේ කානු පද්ධතිය සංවර්ධනය කිරීම සඳහා (1 අදියර)</t>
  </si>
  <si>
    <t>ÀË±.²Á¯. ²É±˜ä±Ø´ :25</t>
  </si>
  <si>
    <t>H36352325001</t>
  </si>
  <si>
    <t>දෙපානම පන්නිපිටිය ග්‍රාම සංවර්ධන පාරේ සිරස පසුකර උණ පඳුර ළඟින් පහළට ඇති මීටර් 300ක් පමණ කොටස සංවර්ධනය කිරීම</t>
  </si>
  <si>
    <t>ක්‍රියාත්මක බල. සං 13.05.15</t>
  </si>
  <si>
    <t>H36352325002</t>
  </si>
  <si>
    <t>කුඹුක්ගහපොකුණ පාර අංක 21/2 නිවස අසල ඇති මාර්ගය සංවර්ධනය කිරීම</t>
  </si>
  <si>
    <t>H36352325003</t>
  </si>
  <si>
    <t>වැටකෙයියාවල පාර අතුරු මාර්ගය වරිපනම් අංක 21 සී ඉදිරියට ඇති පාර සංවර්ධනය කිරීම</t>
  </si>
  <si>
    <t>H36352325004</t>
  </si>
  <si>
    <t>කුඹුක්ගහපොකුණ පාර අතුරු මාර්ගය සංවර්ධනය කිරීම</t>
  </si>
  <si>
    <t>H36352325005</t>
  </si>
  <si>
    <t xml:space="preserve"> සාරානාත් බෞද්ධ මධ්‍යස්ථාන පන්සල ළඟින් හැරී යන අතුරු මාර්ගය සංවර්ධනය කිරීම</t>
  </si>
  <si>
    <t>H36352325006</t>
  </si>
  <si>
    <t>රබර්වත්ත පාර දෙවන පටුමග ඉතිරි කොටස සංවර්ධනය කිරීම</t>
  </si>
  <si>
    <t>H36352325007</t>
  </si>
  <si>
    <t>ඇඹුල්දෙනිය ශාලාව පාර වරිපනම් අංක143/9සිට143/18 දක්වා ඇති ඉහත අසීරු බෑවුම් සහිත මාර්ගය කොන්ක්‍රීට් කිරීම</t>
  </si>
  <si>
    <t>H36352325008</t>
  </si>
  <si>
    <t>බෝධිය පාර මොරගහ පටුමග මුල්කොටස තාර දමා සංවර්ධනය කිරීම</t>
  </si>
  <si>
    <t>H36352325009</t>
  </si>
  <si>
    <t>තලපත්පිටිය පාර දහම් මැදුර ඉදිරිපිට පාර සංවර්ධනය කිරීම</t>
  </si>
  <si>
    <t>H36352325010</t>
  </si>
  <si>
    <t>ගොඩිගමුව හේනගෙදර පටුමග (ගලකුඹුර පාර ) කොන්ක්‍රීට් කිරිම</t>
  </si>
  <si>
    <t>නාමය සංශෝධනය 13.05.22</t>
  </si>
  <si>
    <t>H36352325011</t>
  </si>
  <si>
    <t>දහම් මාවත ශ්‍රී බෝධි විහාරය ඉදිරිපිටින් ඇති පිළිකා රෝහල දක්වා ඇති මාර්ගය සංවර්ධනය කිරීම</t>
  </si>
  <si>
    <t>H36352325012</t>
  </si>
  <si>
    <t xml:space="preserve">මාදිවෙල පාර අංක 321 සිට 321/1 හා 321/2 තලවතුගොඩ ප්‍රධාන පාරේ අතුරු මාර්ගය සැකසීම </t>
  </si>
  <si>
    <t>අවලංගු කළා 13.06.12</t>
  </si>
  <si>
    <t>H36352325013</t>
  </si>
  <si>
    <t>මාදිවෙල පාර 134 සිට 134/1 හා134/3 දක්වා අතුරු මාර්ගය සංවර්ධනය</t>
  </si>
  <si>
    <t>මුදල සංශෝධනය 13.06.12</t>
  </si>
  <si>
    <t>ÀË±.²Á¯. ²É±˜ä±Ø´ :26</t>
  </si>
  <si>
    <t>H36352326001</t>
  </si>
  <si>
    <t>රත්මලාන ධර්මාරාම පාර හරස් පටුමග අංක 64 සිට ඉදිරියට කොන්ක්‍රීට් කිරීම</t>
  </si>
  <si>
    <t>නාම සංශෝධනය 13.12.02</t>
  </si>
  <si>
    <t>ÀË±.²Á¯. ²É±˜ä±Ø´ :27</t>
  </si>
  <si>
    <t>ÀË±.²Á¯. ²É±˜ä±Ø´ :28</t>
  </si>
  <si>
    <t>H36352328001</t>
  </si>
  <si>
    <t>මොරටුව ජයගත්පුර සුනාමි නිවාස සංකීර්ණයට යන පාර ඉතිරිකොටස කොන්ක්‍රීට් කිරීම</t>
  </si>
  <si>
    <t>ÀË±.²Á¯. ²É±˜ä±Ø´ :29</t>
  </si>
  <si>
    <t>ÀË±.²Á¯. ²É±˜ä±Ø´ :30</t>
  </si>
  <si>
    <t>H36335230001</t>
  </si>
  <si>
    <t>නියඳගල බහුකාර්ය මධ්‍යස්ථානය ඉදිකිරීම</t>
  </si>
  <si>
    <t>ÀË±.²Á¯. ²É±˜ä±Ø´ :31</t>
  </si>
  <si>
    <t>H36334231001</t>
  </si>
  <si>
    <t xml:space="preserve">හද්දුවවත්ත ජල ව්‍යාපෘතිය 11 අදියර </t>
  </si>
  <si>
    <t>ÀË±.²Á¯. ²É±˜ä±Ø´ :33</t>
  </si>
  <si>
    <t>දිස්ත්‍රික්කය - ගම්පහ</t>
  </si>
  <si>
    <t>ÀË±.²Á¯. ²É±˜ä±Ø´ :1</t>
  </si>
  <si>
    <t>2013 ³ £¶¢¨¸ ¨¢ªÁ (¥¤)</t>
  </si>
  <si>
    <t>H36335201001</t>
  </si>
  <si>
    <t>වරවාවිල ග්‍රාම සංවර්ධන සමිති ශාලාවේ ඉතිරිවැඩ නිම කිරීම</t>
  </si>
  <si>
    <t>ÀË±.²Á¯. ²É±˜ä±Ø´ :2</t>
  </si>
  <si>
    <t>H36334202001</t>
  </si>
  <si>
    <t>කටාන ප්‍රා.ලේ. කොට්ඨායේ ආඞිඅම්බලම පානීය ජල ව්‍යාපෘතිය සඳහා නල එළීම හා ටැංකිය ලබා ගැනීම සඳහා</t>
  </si>
  <si>
    <t>ÀË±.²Á¯. ²É±˜ä±Ø´ :3</t>
  </si>
  <si>
    <t>ÀË±.²Á¯. ²É±˜ä±Ø´ :4</t>
  </si>
  <si>
    <t>ÀË±.²Á¯. ²É±˜ä±Ø´ :5</t>
  </si>
  <si>
    <t>H36335205001</t>
  </si>
  <si>
    <t>මීරිගම ප්‍රා.ලේ කොට්ඨාශයේ ලෝලුවාගොඩ ග්‍රීන්වුඩ් පාර්ක් ග්‍රාම සංවර්ධන සමිති ශාලාවේ ඉතිරි වැඩ නිම කිරීම</t>
  </si>
  <si>
    <t>ප්‍රාදේශීය සභාව මීරිගම</t>
  </si>
  <si>
    <t>බලධාරීත්ව සංශෝධනය 13.07.11</t>
  </si>
  <si>
    <t>ÀË±.²Á¯. ²É±˜ä±Ø´ :6</t>
  </si>
  <si>
    <t>H36335206001</t>
  </si>
  <si>
    <t>තිරිවානගම උතුර සමිති ශාලාවේ වැසිකිලියක් ඉදිකිරීම</t>
  </si>
  <si>
    <t>ÀË±.²Á¯. ²É±˜ä±Ø´ :7</t>
  </si>
  <si>
    <t>2013³ £¶¢¨¸ ¨¢ªÁ (¥¤)</t>
  </si>
  <si>
    <t>H36352307001</t>
  </si>
  <si>
    <t>නැගෙනහිර බුළුගහගොඩ වෑකන්ද පාර සෝදා පාළු කොටසට පැති බැම්ම බැඳීම</t>
  </si>
  <si>
    <t>ÀË±.²Á¯. ²É±˜ä±Ø´ :8</t>
  </si>
  <si>
    <t>H36335208001</t>
  </si>
  <si>
    <t>මහවත්ත බහුකාර්ය ගොඩනැගිල්ල ඉදිකිරීම</t>
  </si>
  <si>
    <t>ÀË±.²Á¯. ²É±˜ä±Ø´ :9</t>
  </si>
  <si>
    <t>H36335209001</t>
  </si>
  <si>
    <t xml:space="preserve">පමුණුගම ශාන්ත නිකුලා ග්‍රාම සංවර්ධන සමිතියේ බහුකාර්ය ගොඩනැගිල්ල ඉදිකිරීම 1අදියර </t>
  </si>
  <si>
    <t>ÀË±.²Á¯. ²É±˜ä±Ø´ :10</t>
  </si>
  <si>
    <t>H36335212001</t>
  </si>
  <si>
    <t>මාකොළ දකුණ පහළ පමුණුවෙල පාර පුස්තකාල ගොඩනැගිල්ලේ ඉතිරි වැඩ නිම කිරීම</t>
  </si>
  <si>
    <t>ÀË±.²Á¯. ²É±˜ä±Ø´ :13</t>
  </si>
  <si>
    <t>H36335213001</t>
  </si>
  <si>
    <t>නාහේන නව එක්සත් බහුකාර්යය ගොඩනැගිල්ලේ ඉතිරි වැඩ නිම කිරීම</t>
  </si>
  <si>
    <t>නාම සංහෝධනය 2013.08.16, 2013.09.24</t>
  </si>
  <si>
    <t>ÀË±.²Á¯. ²É±˜ä±Ø´ :63</t>
  </si>
  <si>
    <t xml:space="preserve">සංරචකය :ග්‍රාම සංවර්ධන </t>
  </si>
  <si>
    <t>දිස්ත්‍රික්කය - කළුතර</t>
  </si>
  <si>
    <t>H36335241001</t>
  </si>
  <si>
    <t>කළුදැවල  නැගෙනහිර ග්‍රාම සංවර්ධන සමිතියට ග්‍රාම සංවර්ධන සම්පත් මධ්‍යස්ථානයක් ඉදිකිරීම</t>
  </si>
  <si>
    <t>Total</t>
  </si>
  <si>
    <t>ÀË±.²Á¯. ²É±˜ä±Ø´ :42</t>
  </si>
  <si>
    <t>H36352342001</t>
  </si>
  <si>
    <t>පරදුව ගුණගොඩ පාර ඉතිරි කොටස සංවර්ධනය</t>
  </si>
  <si>
    <t>ÀË±.²Á¯. ²É±˜ä±Ø´ :43</t>
  </si>
  <si>
    <t>H36352343001</t>
  </si>
  <si>
    <t>බණ්ඩාරගම දිගනතුඩුව මාර්ගය කොන්ක්‍රීට් කිරීම</t>
  </si>
  <si>
    <t>ÀË±.²Á¯. ²É±˜ä±Ø´ :44</t>
  </si>
  <si>
    <t>H36352344001</t>
  </si>
  <si>
    <t>තලගල උතුර අරමණාකැටිය සිට මොරගහහේන දක්වා කන්දවත්ත හරහා මාර්ගය ඉතිරිකොටස කොන්ක්‍රීට් කිරීම</t>
  </si>
  <si>
    <t>H36335245001</t>
  </si>
  <si>
    <t>වැල්ලපිටිය නැගෙනහිර අක්කර 35 ජනපදයේ ඇති පුස්තකාල ගොඩනැගිල්ල ඉදිකිරීම</t>
  </si>
  <si>
    <t>ÀË±.²Á¯. ²É±˜ä±Ø´ :47</t>
  </si>
  <si>
    <t>H36335247001</t>
  </si>
  <si>
    <t>ගමගොඩ සමගි මාවත ග්‍රාම සංවර්ධන සමිතියට පුස්තකාල ගොඩනැගිල්ලක් ඉදිකිරීම</t>
  </si>
  <si>
    <t>ÀË±.²Á¯. ²É±˜ä±Ø´ :48</t>
  </si>
  <si>
    <t>H36352348001</t>
  </si>
  <si>
    <t>ශාන්ත ටියන්ත්‍රි මාවතට සම්බන්ධ වන කුඹුරුගොඩ මාර්ගය සංවර්ධනය කිරීම</t>
  </si>
  <si>
    <t>H36352349001</t>
  </si>
  <si>
    <t>හේනෙගම ඔරුතොට පාර (මද්දෙගෙදර පාර) කොන්ක්‍රීට් කිරීම</t>
  </si>
  <si>
    <t>ÀË±.²Á¯. ²É±˜ä±Ø´ :51</t>
  </si>
  <si>
    <t>H36335251001</t>
  </si>
  <si>
    <t>වලල්ලාවිට ප්‍රා.ලේ කොට්ඨාශයේ 789ඒ උතුර ග්‍රාම නිලධාරි කාර්යාල ගොඩනැගිල්ලේ ඉතිරි වැඩ සඳහා</t>
  </si>
  <si>
    <t>2013.12.26 නාම සංශෝධනය</t>
  </si>
  <si>
    <t>ÀË±.²Á¯. ²É±˜ä±Ø´ :53</t>
  </si>
  <si>
    <t>H36335253001</t>
  </si>
  <si>
    <t xml:space="preserve">උඩුවර උතුර රණවිරුගම ළමා උද්‍යානයක් ඉදිකිරීම </t>
  </si>
  <si>
    <t>ÀË±.²Á¯. ²É±˜ä±Ø´ :54</t>
  </si>
  <si>
    <t>H36334254001</t>
  </si>
  <si>
    <t>ඉංගිරිය සොයිසාවත්ත ගම්මානයට පානීය ජලය ලබාදීමේ ව්‍යාපෘතියේ ඉතිරිවැඩ නිම කිරීම - 11 අදියර</t>
  </si>
  <si>
    <t>සංරචකය : ප්‍රවාහන</t>
  </si>
  <si>
    <t>ÀË±.²Á¯. ²É±˜ä±Ø´ : 41 - පානදුර</t>
  </si>
  <si>
    <t>H36352641001</t>
  </si>
  <si>
    <t>පානදුර බස්නැවතුම්පල ඉදිකිරීම (3 අදියර)</t>
  </si>
  <si>
    <t>මා.ම.ප්‍ර. අධිකාරිය</t>
  </si>
  <si>
    <t>මුදල සං 13.10.15</t>
  </si>
  <si>
    <t>ÀË±.²Á¯. ²É±˜ä±Ø´ : 24 - කඩුවෙල</t>
  </si>
  <si>
    <t>H36372124001</t>
  </si>
  <si>
    <t>බත්තරමුල්ල නව කාර්යාල සංකීර්ණයේ ගොඩනැගිල්ලේ ඉතිරි වැඩ සඳහා</t>
  </si>
  <si>
    <t>මා.ම.ප්‍ර.අ</t>
  </si>
  <si>
    <t>©»¥«É´ - ÀËµ±§¶ (¶µ µ¤½)</t>
  </si>
  <si>
    <t>ÀË±.²Á¯. ²É±˜ä±Ø´ : 25 - ¨§¥Â¨</t>
  </si>
  <si>
    <t>H36352625001</t>
  </si>
  <si>
    <t>කොට්ටාව බස් නැවතුම්පොළ පොදු පහසුකම් සැපයීම 2 අදියර</t>
  </si>
  <si>
    <t>මාර්ගස්ථ මගි ප්‍රවාහන අධිකාරිය (බ.ප)</t>
  </si>
  <si>
    <t>2013.09.18 මුදල් සංශෝධනය කරන ලදී</t>
  </si>
  <si>
    <t>ÀË±.²Á¯. ²É±˜ä±Ø´ :08</t>
  </si>
  <si>
    <t>H36352608001</t>
  </si>
  <si>
    <t>රාගම බස්නැවතුම්පල සංවර්ධනය කිරීම</t>
  </si>
  <si>
    <t>ÀË±.²Á¯. ²É±˜ä±Ø´ :09</t>
  </si>
  <si>
    <t>H36352609001</t>
  </si>
  <si>
    <t>හැදල බස්නැවතුම්පළ සංවර්ධනය කිරීම</t>
  </si>
  <si>
    <t>මා.ම.ප්‍ර අ</t>
  </si>
  <si>
    <t>පළාත් පොදු</t>
  </si>
  <si>
    <t>ÀË±.²Á¯. ²É±˜ä±Ø´ : 62 - ²À±Î</t>
  </si>
  <si>
    <t>H36352662001</t>
  </si>
  <si>
    <t>බස්නාහිර පළාතේ මගී ආවරණ ඉදිකිරීම සඳහා</t>
  </si>
  <si>
    <t xml:space="preserve">Àò±¸¯ සභා  ©»µ¥àÛ¶ ÀËÈ¶ </t>
  </si>
  <si>
    <t>Àò±¸¯ £¨±¸å±»Ø´  - ©¨ÓÀÉ±¥, ÉËá½±,......£¨±¸å±»Ø´ (¿.À.)</t>
  </si>
  <si>
    <t>ÂˆÀ§ ª°©¯¸Ë°É¯É´</t>
  </si>
  <si>
    <t>²É±òÙ ª°©¯¸Ë°É¯É´</t>
  </si>
  <si>
    <t>Éñ¸¥ ª°©¯¸Ë°É¯É´</t>
  </si>
  <si>
    <t>ÀË±²ª¯Øá´ ²Á¯Éˆ ²É±˜ä±Ø´</t>
  </si>
  <si>
    <t>µå±Àâ¸° Âç¶</t>
  </si>
  <si>
    <t>²µ¶¯Éò ¨¢ªÁ</t>
  </si>
  <si>
    <t>¥¤À°´Á¯</t>
  </si>
  <si>
    <t>1 ª°µ¢ÁÀ°™´</t>
  </si>
  <si>
    <t>21 ²É±òÙ</t>
  </si>
  <si>
    <t>-</t>
  </si>
  <si>
    <t>41 À±¶Î¥</t>
  </si>
  <si>
    <t>2 É³±¶</t>
  </si>
  <si>
    <t>22 ²É±²ò±¶¯¶±µ</t>
  </si>
  <si>
    <t>42 ÉÍ¸¥</t>
  </si>
  <si>
    <t>3 †Â¨¢µ</t>
  </si>
  <si>
    <t>23 ØËá ¼´µ¥àÛ¶À¢¥</t>
  </si>
  <si>
    <t>43 ¿ç¯½±¥Â¨</t>
  </si>
  <si>
    <t>4 †ç¢µ¶¯²Â±½</t>
  </si>
  <si>
    <t>24 É½¢²µÁ</t>
  </si>
  <si>
    <t>44 ²§±¥ç</t>
  </si>
  <si>
    <t>5 ‡ÌÂ¨</t>
  </si>
  <si>
    <t>25 ¨§¥Â¨</t>
  </si>
  <si>
    <t>45 ¨Î¥±µÁ</t>
  </si>
  <si>
    <t>6 £¸¯¸¶ÂÁ¯Á</t>
  </si>
  <si>
    <t>26 ¥¸¯¨Á±¶</t>
  </si>
  <si>
    <t>46 ¿¢Á¸¯©°»§Á</t>
  </si>
  <si>
    <t xml:space="preserve">7 ÂˆÀ§ </t>
  </si>
  <si>
    <t>27 ²ª§°µÁ</t>
  </si>
  <si>
    <t>47 ²È½»²Â±½</t>
  </si>
  <si>
    <t>8 ¼± £¤Á</t>
  </si>
  <si>
    <t>28 ²¨±¥³¢µ</t>
  </si>
  <si>
    <t xml:space="preserve">48 ²›¥¤µÁ </t>
  </si>
  <si>
    <t>9 µ¸¯¸Á</t>
  </si>
  <si>
    <t>29 É¤©¯¿Õµ</t>
  </si>
  <si>
    <t>49 ¨¸¡Â¨</t>
  </si>
  <si>
    <t>10 ¨§¥</t>
  </si>
  <si>
    <t>30 ²§±¯¨±Â¨</t>
  </si>
  <si>
    <t>50 £ÂÁµ¸¯¸</t>
  </si>
  <si>
    <t>11 ²Èˆ²À¯</t>
  </si>
  <si>
    <t>31 §»µ¤Á¯Á</t>
  </si>
  <si>
    <t>51 µÁÁ¯Á±–³</t>
  </si>
  <si>
    <t>12 Þ´Â¨</t>
  </si>
  <si>
    <t>32 ¸°„ÌÂ©¯´±´</t>
  </si>
  <si>
    <t>52 À±Á°¶¯ª ¶¢µ¥</t>
  </si>
  <si>
    <t>13 É¤òç°´</t>
  </si>
  <si>
    <t>33 À±ÎÉ¯É</t>
  </si>
  <si>
    <t>53 †Á¯Á¶°´</t>
  </si>
  <si>
    <t>63 ÂˆÀ§ ²À±Î</t>
  </si>
  <si>
    <t>64 ²É±. ²À±Î</t>
  </si>
  <si>
    <t>54 ¾»Â°Ì´</t>
  </si>
  <si>
    <t>65 É. ²À±Î</t>
  </si>
  <si>
    <t>¦É¸¡µ</t>
  </si>
  <si>
    <t>62 Àò±.²À±Î</t>
  </si>
  <si>
    <t xml:space="preserve"> ¦É¸¡µ</t>
  </si>
  <si>
    <t>K36363425002</t>
  </si>
  <si>
    <t>ප්‍රදේශයේ ජනතාවගේ ජීවන කෞෂල්‍යය වර්ධනය කිරීම සඳහා මහරගම සිසිලස උද්‍යාන කායවර්ධන මධ්‍යස්ථානය සඳහා ක්‍රීඩා උපකරණ ලබාදීම</t>
  </si>
  <si>
    <t>K36363429001</t>
  </si>
  <si>
    <t xml:space="preserve">ප්‍ර දේශයේ ජනතාවගේ ක්‍රීඩා හා මානසික කායික ශක්තිය වර්ධනය සඳහා බොරලැස්ගමුව බලරැස් ක්‍රීඩා සමාජයේ කායවර්ධන මධ්‍යස්ථානය සංවර්ධන කටයුතු සඳහා </t>
  </si>
  <si>
    <t>K36363464001</t>
  </si>
  <si>
    <t>කොළඹ දිස්ත්‍රික්කය තුල දක්ෂතා සහිත පාසැල් ක්‍රීඩක ක්‍රීඩිකාවන් සංචිත ගත කර අඛණ්ඩ පුහුණුව ලබාදීම(නෙට්බෝල් වොලිබෝල් කබඩි)</t>
  </si>
  <si>
    <t>K36363464002</t>
  </si>
  <si>
    <t>කොළඹ දිස්ත්‍රික්කය තුළ ඕනෑම වයස් කාණ්ඩයකට සහභාගී විය හැකි විනෝද ක්‍රීඩා වැඩිහිටි ක්‍රීඩා පවුල් ඒකක ක්‍රීඩා වැඩසටහන් සංවිධානය කිරීම</t>
  </si>
  <si>
    <t>K36363463001</t>
  </si>
  <si>
    <t>ගම්පහ දිස්ත්‍රික්කය තුල දක්ෂතා සහිත පාසැල් ක්‍රීඩක ක්‍රීඩිකාවන් සංචිත ගත කර අඛණ්ඩ පුහුණුව ලබාදීම(නෙට්බෝල් වොලිබෝල් කබඩි)</t>
  </si>
  <si>
    <t>K36363463002</t>
  </si>
  <si>
    <t>ගම්පහ දිස්ත්‍රික්කය තුළ ඕනෑම වයස් කාණ්ඩයකට සහභාගී විය හැකි විනෝද ක්‍රීඩා වැඩිහිටි ක්‍රීඩා පවුල් ඒකක ක්‍රීඩා වැඩසටහන් සංවිධානය කිරීම</t>
  </si>
  <si>
    <t>ÀË±.²Á¯. ²É±˜ä±Ø´ :65</t>
  </si>
  <si>
    <t>K36363465001</t>
  </si>
  <si>
    <t>කළුතර දිස්ත්‍රික්කය තුල දක්ෂතා සහිත පාසැල් ක්‍රීඩක ක්‍රීඩිකාවන් සංචිත ගත කර අඛණ්ඩ පුහුණුව ලබාදීම(නෙට්බෝල් වොලිබෝල් කබඩි)</t>
  </si>
  <si>
    <t>K36363465002</t>
  </si>
  <si>
    <t>කළුතර දිස්ත්‍රික්කය තුළ ඕනෑම වයස් කාණ්ඩයකට සහභාගී විය හැකි විනෝද ක්‍රීඩා වැඩිහිටි ක්‍රීඩා පවුල් ඒකක ක්‍රීඩා වැඩසටහන් සංවිධානය කිරීම</t>
  </si>
  <si>
    <t>K36363462004</t>
  </si>
  <si>
    <t>බස්නාහිර පළාත තුල ප්‍රාදේශීය ලේකම් කොට්ඨාශ 40 සඳහා ඕනෑම වයස් කාණ්ඩයකට සහභාගී විය හැකි විනෝද ක්‍රීඩා වැඩිහිටි ක්‍රීඩා, පවුල් ඒකක ක්‍රීඩා වැඩසටහන් සංවිධානය කිරීම</t>
  </si>
  <si>
    <t>K36363462005</t>
  </si>
  <si>
    <t>බස්නාහිර පළාතටම පොදු වූ  ඕනෑම වයස් කාණ්ඩයකට සහභාගී විය හැකි විනෝද ක්‍රීඩා වැඩිහිටි ක්‍රීඩා පවුල් ඒකක ක්‍රීඩා වැඩසටහන් සංවිධානය කිරීම</t>
  </si>
  <si>
    <t>K36363462006</t>
  </si>
  <si>
    <t>බස්නාහිර පළාත තුල ක්‍රීඩා කෞශල්‍යය ඔප් නැංවීම සඳහා ලියාපදිංචි ක්‍රීඩා සමාජ සඳහා ක්‍රීඩා භාණ්ඩ හා ක්‍රීඩා කටයුතු පවත්වා ගැනීමට අවශ්‍ය අනෙකුත් උපකරණ ලබාදීම</t>
  </si>
  <si>
    <t xml:space="preserve">පළාත් නිශ්චිත සංවර්ධන ප්‍රදාන </t>
  </si>
  <si>
    <t>පළාත් අමාත්‍යාංශය - ක්‍රීඩා, සමූපකාර ... අමාත්‍යාංශය</t>
  </si>
  <si>
    <t>සංරචකය සංස්කෘතික - පොදු</t>
  </si>
  <si>
    <t>ÀË±.²Á¯. ²É±˜ä±Ø´ :62</t>
  </si>
  <si>
    <t>K36363362001</t>
  </si>
  <si>
    <t>ජ්‍යොතිෂ විද්‍යා පිළිබඳ උනන්දුවක් දක්වන 75 දෙනෙකු වෙනුවෙන් බස්නාහිර පළාත් සෞන්දර්ය නිකේතනයේදී පවත්වන නක්ෂත්‍ර පාඨමාලාව</t>
  </si>
  <si>
    <t>බස්නාහිර පළාත් සෞන්දර්ය නිකේතනය</t>
  </si>
  <si>
    <t>K36363362002</t>
  </si>
  <si>
    <t>අභාවයට යමින් පවතින දේශීය සංස්කෘතිකාංගයන් සුරැකීමට උනන්දුව දක්වන 100 දෙනෙකු වෙනුවෙන් චාරිත්‍රපුහුණු කිරීමේ අරමුණින් බස්නාහිර පළාත් සෞන්දර්යය නිකේතනයේදී පවත්වනු ලබන මංගල පෝරුවේ චාරිත්‍ර පුහුණු පාඨමාලාව</t>
  </si>
  <si>
    <t>K36363362003</t>
  </si>
  <si>
    <t xml:space="preserve">පාසැල් හැර යන දරුවන් 100 දෙනොකු සඳහා නර්තනය පිළිබද න්‍යායාත්මක හා ප්‍රාෙයා්ගිකව බස්නාහිර පළාත් සෞන්දර්යය නිකේතනයේදී පවත්වන නර්තන පාඨමාලාව </t>
  </si>
  <si>
    <t>K36363362004</t>
  </si>
  <si>
    <t>දහම්පාසලක් ආශ්‍රිතව දිස්ත්‍රික්කයට එක බැගින් කොළඹ හා ගම්පහ දිස්ත්‍රික්කයන්හි 30 දෙනෙකුගෙන් සමන්විත තූර්ය වාදන කණ්ඩායම් 02 පිහිටුවීම</t>
  </si>
  <si>
    <t>ක්‍රියාත්මක බලධාරිත්ව සං 13.10.24 නාමය සංශෝධනය 13.11.27</t>
  </si>
  <si>
    <t>K36363362005</t>
  </si>
  <si>
    <t xml:space="preserve">නාට්‍ය නිර්මාණකරණය පිළිබද හැකියාව දක්වන තරුණ තරුණියන් කෙටි නාට්‍ය අත්පිටපතක් සැකසීමට පුහුණු කර ඒ තුළින් බිහිවන නාට්‍ය පිටපත් ඇසුරින් කෙටි නාට්‍ය තරඟාවලියක් පැවැත්වීම </t>
  </si>
  <si>
    <t xml:space="preserve">පළාත් සභා සංවර්ධන ප්‍රදාන </t>
  </si>
  <si>
    <t>K36323225014</t>
  </si>
  <si>
    <t>තෝරා ගත් දිළිඳු පවුල්වල ජීවනෝපාය සංවර්ධනය උදෙසා මහරගම විවිධ සේවා සමූපකාර සමිති ප්‍රධාන කාර්යාල භූමියේ දිවි නැගුම පොළ යටිතල පහසුකම් සංවර්ධනය කිරීම</t>
  </si>
  <si>
    <t>සමූපකාර සංවර්ධන කොමසාරිස්</t>
  </si>
  <si>
    <t>2013.12.18 දින අවලංගු කළා</t>
  </si>
  <si>
    <t>K36323225015</t>
  </si>
  <si>
    <t>මහරගම විවිධ සේවා සමුපකාර සමිතියට අයත් එගොඩවත්ත ග්‍රාමිය බැංකු ගොඩනැගිල්ලේ යටිතල පහසුකම් සංවර්ධනය කිරීම</t>
  </si>
  <si>
    <t>K36323228002</t>
  </si>
  <si>
    <t>මොරටුව විවිධ සේවා සමුපකාර සමිතියට අයත් මෝල්පේ කෝප් සිටි දින පොළ යටිතල පහසුකම් සංවර්ධනය සඳහා</t>
  </si>
  <si>
    <t>¿©¯¶±§°¥ Àò±¸¯ ©ð± ÉË°´±¸¯¨É µ¤½ ©³§¶ - 2012</t>
  </si>
  <si>
    <t>Àò±¸¯ සභා ©»µ¥àÛ¶ ÀËÈ¶</t>
  </si>
  <si>
    <t xml:space="preserve">පොදු </t>
  </si>
  <si>
    <t>K36323262001</t>
  </si>
  <si>
    <t>කිරි ගොවීන්ගේ ජීවන තත්ත්වය නංවාලීම උදෙසා කිරි පරිභෝජන ප්‍රචලිත කිරීමට පහසුකම් සැලසීම</t>
  </si>
  <si>
    <t>ප්‍රවාහන</t>
  </si>
  <si>
    <t>මිනුවන්ගොඩ</t>
  </si>
  <si>
    <t>H38352604001</t>
  </si>
  <si>
    <t>බල්ලපාන මැදගම්පිටිය මාර්ගයේ බස් මගී ආවරණයක් ඉදිකිරීම</t>
  </si>
  <si>
    <t>මා.ම.ප්‍ර.අ.</t>
  </si>
  <si>
    <t>ගම්පහ</t>
  </si>
  <si>
    <t>H38352607002</t>
  </si>
  <si>
    <t>ගම්පහ ප්‍රා.ලේ කොට්ඨාශයේ බස් මගී ආවරණ නැවතුම් පොල ඔරුතොට පාරේ ජයකොඩි මාවතට හැරෙන තැන</t>
  </si>
  <si>
    <t>ජා ඇල</t>
  </si>
  <si>
    <t>H38352608001</t>
  </si>
  <si>
    <t>ජා ඇල ප්‍රා.ලේ. කොට්ඨාශයේ බස් මගී ආවරණයක් ඉදිකිරීම</t>
  </si>
  <si>
    <t>කොළඹ</t>
  </si>
  <si>
    <t>H38352621008</t>
  </si>
  <si>
    <t>කොළඹ 10, සංඝරාජ මාවත කැපිටල් සිනමා ශාලාව ඉදිරිපිට බස් මගී ආවරණයක් ඉදිකිරීම</t>
  </si>
  <si>
    <t>H38352621042</t>
  </si>
  <si>
    <t xml:space="preserve">කොළඹ 14 මාදම්පිටිය පාර සංඝබෝධී විද්‍යාලය අසල පිහිටි 173/178 බස්නැවතුම්පොල සංවර්ධන කටයුතු කිරීම සදහා </t>
  </si>
  <si>
    <t>H38352621043</t>
  </si>
  <si>
    <t xml:space="preserve">කොළඹ 15 මාදම්පිටිය පාර මාදම්පිටිය මුස්ලිම් දේවස්ථානය ඉදිරිපිට හා දේවස්ථානය අසල බස්නැවතුම්පොල සංවර්ධනය කිරීම </t>
  </si>
  <si>
    <t>කඩුවෙල</t>
  </si>
  <si>
    <t>H38352724060</t>
  </si>
  <si>
    <t>කඩුවෙල ප්‍රා.ලේ.කො.වික්‍රමසිංහපුර නිවාස යෝජනා ක්‍රමය අසල ජලය බැස යාමේ කානු පද්ධතිය සංවර්ධනය කිරිම</t>
  </si>
  <si>
    <t>හෝමාගම</t>
  </si>
  <si>
    <t>H38352730025</t>
  </si>
  <si>
    <t>හෝමාගම ප්‍රා.ලේ.කො. මුල්ලෙගම වෙත්තසිංහ මාවතේ කාණුපද්දතිය සැකසීම.</t>
  </si>
  <si>
    <t>හංවැල්ල</t>
  </si>
  <si>
    <t>H38352631002</t>
  </si>
  <si>
    <t>හංවැල්ල ප්‍රා.ලේ කොට්ඨාශයේ අවිස්සාවේල්ල අලුත් අම්බලම මිරිස්වත්ත ද්‍රමිරිය පොල අසල මගී ආවරණ ඉදිකිරීම</t>
  </si>
  <si>
    <t>පානදුර</t>
  </si>
  <si>
    <t>H38352641004</t>
  </si>
  <si>
    <t>පානදුර ප්‍රා.ලේ කොට්ඨාශයේ කොළඹ කළුතර බස් මාර්ගයේ මොල්ලිගොඩ ආයුර්වේද රෝහල අසල කොළඹ හා කළුතර බස් නැවතුම් පොල දෙක සදහා මගී ආවරණයක් සැපයීම</t>
  </si>
  <si>
    <t>හොරණ</t>
  </si>
  <si>
    <t>H38352644017</t>
  </si>
  <si>
    <t>හොරණ ප්‍රා.ලේ.කොට්ඨාශයේ බස් මගී ආවරණ 02 සංවර්ධන කටයුතු සඳහා</t>
  </si>
  <si>
    <t>මතුගම</t>
  </si>
  <si>
    <t>H38352649002</t>
  </si>
  <si>
    <t>මතුගම ප්‍රා.ලේ. කොට්ඨාශයේ බස් මගී ආවරණ ඉදිකිරීම</t>
  </si>
  <si>
    <t>පොදු</t>
  </si>
  <si>
    <t>A38352662008</t>
  </si>
  <si>
    <t>මගීනට හා ප්‍රවාහන සේවකයන්ට පොදු පහසුකම් සැපයිමේ අරමුණින් පස්නාහිර පළාතේ බස් මගි ආවරණ සංවර්ධනය කිරිම</t>
  </si>
  <si>
    <t xml:space="preserve">පළාත් සංවර්ධන  ප්‍රදාන </t>
  </si>
  <si>
    <t>ක්‍රීඩා</t>
  </si>
  <si>
    <t>දිවුලපිටිය</t>
  </si>
  <si>
    <t>K38363401016</t>
  </si>
  <si>
    <t>දිවුලපිටිය ප්‍රා.ලේ.කො.ක්‍රිඩා ප්‍රවර්ධනය සදහා පින්නැල්වත්ත රෙඩි ඊගල් ක්‍රිඩා සමාජයට ක්‍රිඩා උපකරණ ලබා දීම.</t>
  </si>
  <si>
    <t>K38363401015</t>
  </si>
  <si>
    <t>දිවුලපිටිය ප්‍රා.ලේ.කො. ක්‍රිඩා ප්‍රවර්ධනය සදහා ක්‍රිඩා සමිති වලට ක්‍රිඩා භාන්ඩ ලබා දීම.</t>
  </si>
  <si>
    <t>H38363401033</t>
  </si>
  <si>
    <t>දිවුලපිටිය ප්‍රා.ලේ කොට්ඨාශයේ ගරුල්ලගම දිවුලපිටිය සුපර් හොස් ක්‍රීඩා පිටිය සංවර්ධනය කිරීම</t>
  </si>
  <si>
    <t>ප්‍රාදේශීය සභාව</t>
  </si>
  <si>
    <t>කටාන</t>
  </si>
  <si>
    <t>K38363402003</t>
  </si>
  <si>
    <t>කටාන ප්‍රා.ලේ කොට්ඨාශයේ ලියාපදිංචි එක් ක්‍රීඩා සමාජයකට අවශ්‍ය ක්‍රීඩා උපකරණ ලබා දීම</t>
  </si>
  <si>
    <t>මීගමුව</t>
  </si>
  <si>
    <t>K38363403003</t>
  </si>
  <si>
    <t>මීගමුව ප්‍රා.ලේ.කො. මිගමුව නව ශක්ති ක්‍රිඩා සමාජයට ක්‍රිඩා ප්‍රවර්ධනය සදහා ක්‍රිඩා උපකරණ ලබා දීම.</t>
  </si>
  <si>
    <t>K38363403002</t>
  </si>
  <si>
    <t>කුරණ යුනයිටඩි  ක්‍රීඩා සමාජය සඳහා ක්‍රීඩා උපකරණ ලබාදීම</t>
  </si>
  <si>
    <t>K38363403008</t>
  </si>
  <si>
    <t>මීගමුව ප්‍රා.ලේ. කොට්ඨාශයේ ලියාපදිංචි ක්‍රීඩා සමිති සඳහා ක්‍රීඩා භාණ්ඩ ලබාදීම</t>
  </si>
  <si>
    <t>K38363404004</t>
  </si>
  <si>
    <t>මිනුවන්ගොඩ ප්‍රා.ලේ. කොට්ඨාශයේ ලියාපදිංචි ක්‍රීඩා සමිති සඳහා උපකරණ ලබාදීම 2013</t>
  </si>
  <si>
    <t>F38363404006</t>
  </si>
  <si>
    <t>මිනුවන්ගොඩ ප්‍රා.ලේ කොට්ඨාශයේ කොරසේ ක්‍රීඩා සමාජයට ප්ලාස්ටික් පුටු ලාබ දීම</t>
  </si>
  <si>
    <t>මීරිගම</t>
  </si>
  <si>
    <t>K38363405003</t>
  </si>
  <si>
    <t>මීරිගම ප්‍රා.ලේ කොට්ඨාශයේ වේරගොඩ පල්ලෙවෙල චැලෙන්ජස් ක්‍රීඩා සමාජයට ක්‍රීඩා භාණ්ඩ ලබා දීම</t>
  </si>
  <si>
    <t>K38363405005</t>
  </si>
  <si>
    <t xml:space="preserve"> මීරිගම ප්‍රා.ලේ.කො. ක්‍රිඩා ප්‍රවර්ධනය සදහා ක්‍රිඩා සමිති වලට ක්‍රිඩා භාන්ඩ ලබා දීම.</t>
  </si>
  <si>
    <t>K38363405032</t>
  </si>
  <si>
    <t>මීරිගම ප්‍රා.ලේ කොට්ඨාශයේ ලියාපදිංචි ක්‍රීඩා සමාජ වලට ක්‍රීඩා භාණ්ඩ ලබා දීම</t>
  </si>
  <si>
    <t>K38363405038</t>
  </si>
  <si>
    <t>මීරිගම ප්‍රා.ලේ.කො. ලියාපදිංචි ක්‍රිඩා සමාජ සදහා ක්‍රිඩා උපකරණ ලබා දීම.</t>
  </si>
  <si>
    <t>අත්තනගල්ල</t>
  </si>
  <si>
    <t>H38363406011</t>
  </si>
  <si>
    <t>මඩකොටුව එක්සත් ක්‍රීඩා සමාජ ගොඩනැගිල්ලේ ඉතිරි වැඩ සඳහා</t>
  </si>
  <si>
    <t>K38363406022</t>
  </si>
  <si>
    <t>නිට්ටඹුව ශා. අන්තෝනි ක්‍රීඩා සමාජයට හා නම්බදළුව යුනයිටඩ් ක්‍රීඩා සමාජයට උපකරණ ලබාගැනීම</t>
  </si>
  <si>
    <t>K38363406021</t>
  </si>
  <si>
    <t>වඳුරාමුල්ල දිය අද්දර ක්‍රීඩා සමාජය සඳහා ක්‍රීඩා භාණ්ඩ ලබාදීම</t>
  </si>
  <si>
    <t>H38363407001</t>
  </si>
  <si>
    <t>ගම්පහ ප්‍රා.ලේ කොට්ඨාශයේ නව මුදුන්ගොඩ අත්කම් නිවාස පාරේ ප්‍රා. සභාවට අයත් දිමුතු අත්පන්දු පිටිය ප්‍රතිසංස්කරණය කිරීම හා හිරු එළියෙන් විදුලිය ලබා ගැනීම 2013</t>
  </si>
  <si>
    <t>K38363407005</t>
  </si>
  <si>
    <t>ගම්පහ ප්‍රා.ලේ කොට්ඨාශයේ දිමුතු ක්‍රීඩා සමාජය 246/2 මුදුන්ගොඩ ගම්පහ ක්‍රීඩා උපකරණ ලබා ගැනීම සදහා</t>
  </si>
  <si>
    <t>K38363407006</t>
  </si>
  <si>
    <t>ගම්පහ ප්‍රා.ලේ කොට්ඨාශයේ එක්සත් ක්‍රීඩා සමාජය යක්කල ක්‍රීඩා උපකරණ 2013</t>
  </si>
  <si>
    <t>K38363407007</t>
  </si>
  <si>
    <t xml:space="preserve">ගම්පහ ප්‍රා.ලේ කොට්ඨාශයේ දිලෙන තරු ක්‍රීඩා සමාජය අලුත් බෝගමුව යක්කල ක්‍රීඩා උපකරණ ලබා ගැනීම සදහා </t>
  </si>
  <si>
    <t>K38363407008</t>
  </si>
  <si>
    <t>ජෙට්ලයින් ක්‍රීඩා සමාජයට ක්‍රීඩා උපකරණ ලබාදීම</t>
  </si>
  <si>
    <t>K38363407009</t>
  </si>
  <si>
    <t>සියනෑතරු ක්‍රීඩා සමාජයට ක්‍රීඩා උපකරණ ලබාදීම</t>
  </si>
  <si>
    <t>H38363407012</t>
  </si>
  <si>
    <t>ගම්පහ ප්‍රා.ලේ කොට්ඨාශයේ වැලිවේරිය කාන්ති ක්‍රිඩාංගනයේ විදුලි ආලෝක පද්ධතිය සකස් කිරීම</t>
  </si>
  <si>
    <t>H38363407014</t>
  </si>
  <si>
    <t>ගම්පහ ප්‍රා.ලේ කොට්ඨාශයේ නගර සභා ක්‍රීඩා පිටියේ විදුලි ආලෝක පද්ධතිය සකස් කිරිම</t>
  </si>
  <si>
    <t>නගර සභාව</t>
  </si>
  <si>
    <t>H38363407040</t>
  </si>
  <si>
    <t>ගමිපහ රෙජි රණතුංග ක. වි. පිහිණුමි තටාකය සංවර්ධනය කිරිම.</t>
  </si>
  <si>
    <t>ප.බ.මා.සං.අ.</t>
  </si>
  <si>
    <t>K38363408006</t>
  </si>
  <si>
    <t>ලියාපදිංචි කායවර්ධන ක්‍රීඩා සමිති සඳහා උපකරණ ලබාදීම</t>
  </si>
  <si>
    <t>K38363408005</t>
  </si>
  <si>
    <t>ජා ඇල ප්‍රා.ලේ. කොට්ඨාශයේ ලියාපදිංචි ක්‍රීඩා සමාජ වලට ක්‍රීඩා උපකරණ ලබාදීම - 2013</t>
  </si>
  <si>
    <t>K38363408004</t>
  </si>
  <si>
    <t>යංගස්ටර් ක්‍රීඩා සමාජයට ක්‍රීඩා භාණ්ඩ ලබාදීම</t>
  </si>
  <si>
    <t>K38363408003</t>
  </si>
  <si>
    <t>ජා ඇල ප්‍රා.ලේ. කොට්ඨාශයේ එක්සත් ක්‍රීඩා සමාජය සඳහා කායවර්ධන උපකරණ ලබාදීම</t>
  </si>
  <si>
    <t>වත්තල</t>
  </si>
  <si>
    <t>H38363409001</t>
  </si>
  <si>
    <t>වත්තල ප්‍රා.ලේ.කොට්ඨාශයේ ක්‍රීඩා පිටි සංවර්ධනය, විදුලි ආලෝකකරණය හා වොලිබෝල් පිටි සකස් කිරීම</t>
  </si>
  <si>
    <t>H38363409004</t>
  </si>
  <si>
    <t>මාටාගොඩ, වත්තල ප්‍රාදේශීය සභාවට අයත් ක්‍රීඩා පිටියේ සංවර්ධන කටයුතු සඳහා</t>
  </si>
  <si>
    <t>K38363409010</t>
  </si>
  <si>
    <t>වත්තල ප්‍රා.ලේ. කොට්ඨාශයේ ක්‍රීඩා සමිති සඳහා ක්‍රීඩා භාණ්ඩ ලබාදීම</t>
  </si>
  <si>
    <t>K38363409011</t>
  </si>
  <si>
    <t>වත්තල, හැඳල, මාටාගොඩ ආනන්ද ක්‍රීඩා සමාජයට ක්‍රීඩා භාණ්ඩ ලබාදීම</t>
  </si>
  <si>
    <t>K38363409012</t>
  </si>
  <si>
    <t>හැඳල ඉසුරු ක්‍රීඩා සමාජයට ක්‍රීඩා භාණ්ඩ ලබාදීම</t>
  </si>
  <si>
    <t>‍දොම්පේ</t>
  </si>
  <si>
    <t>H38363411003</t>
  </si>
  <si>
    <t>රදාවාන තුංමන්හන්දිය වොලිබෝල් ක්‍රීඩා පිටිය සංවර්ධනය කිරීම</t>
  </si>
  <si>
    <t>K38363411011</t>
  </si>
  <si>
    <t>දොම්පේ ප්‍රා.ලේ. කොට්ඨාශයේ ලියාපදිංචි ක්‍රීඩා සමිති සඳහා ක්‍රීඩා භාණ්ඩ ලබාදීම සඳහා - 2013</t>
  </si>
  <si>
    <t>K38363411010</t>
  </si>
  <si>
    <t>දෙකටන රේන්ජර් ක්‍රීඩා සමිතිය සඳහා කායවර්ධන උපකරණ ලබාගැනීම</t>
  </si>
  <si>
    <t>K38363411009</t>
  </si>
  <si>
    <t>දොම්පේ ප්‍රා.ලේ. ‍කොට්ඨාශයේ ලියාපදිංචි ක්‍රීඩා සමිති සඳහා ක්‍රීඩා භාණ්ඩ ලබාදීම - 2013 (11 අදියර)</t>
  </si>
  <si>
    <t>A38363411015</t>
  </si>
  <si>
    <t>කිරිඳිවැල උපාලි ගුණරත්න ක්‍රීඩාංගනයේ ඉතිරි වැඩ කොටස් නිම කිරීම සඳහා</t>
  </si>
  <si>
    <t>K38363421023</t>
  </si>
  <si>
    <t>කොළඹ දිස්ත්‍රික්කයේ ක්‍රිඩා නිලධාීන් පුහුණුකරුවන්ගේ පුහුණු මධ්‍යස්ථාන සදහා ක්‍රීඩා උපකරණ ලබා දීම 2013</t>
  </si>
  <si>
    <t>K38363421024</t>
  </si>
  <si>
    <t>කොළඹ ප්‍රා.ලේ කොට්ඨාශයේ පාපන්දු ක්‍රීඩා සමිති අතර පාපන්දු තරගාවලියක් පැවැත්වීම හා ක්‍රීඩා සමිති සදහා ක්‍රීඩා භාණ්ඩ ලබා දීම</t>
  </si>
  <si>
    <t>K38363421025</t>
  </si>
  <si>
    <t>කොළඹ ප්‍රා.ලේ කොට්ඨාශයේ ක්ලිෆ්ටන් බාලිකා ම.වි ඉදිවන ගෘහස්ථ ක්‍රීඩා කාමරය සදහා ක්‍රීඩා උපකරණ ලබා දීම</t>
  </si>
  <si>
    <t>K38363421026</t>
  </si>
  <si>
    <t>කොළඹ ප්‍රා.ලේ. කොට්ඨාශයේ ලියාපදිංචි ක්‍රීඩා සමිති සඳහා ක්‍රීඩා භාණ්ඩ ලබාදීම</t>
  </si>
  <si>
    <t>K38363421027</t>
  </si>
  <si>
    <t>උතුරු කොළඹ ක්‍රීඩා සමාජය සඳහා ක්‍රීඩා භාණ්ඩ ලබාදීම</t>
  </si>
  <si>
    <t>කොලොන්නාව</t>
  </si>
  <si>
    <t>H38363422002</t>
  </si>
  <si>
    <t>කොලොන්නාව ප්‍රා.ලේ. කොට්ඨාශයේ අංගොඩ හිඹුටාන පොල්අත්ත ගුනසේකර මාවතේ එක්සත් ක්‍රිඩා සමාජයේ ගොඩනැගිල්ලේ සංවර්ධන කටයුතු සදහා.</t>
  </si>
  <si>
    <t>H38363422003</t>
  </si>
  <si>
    <t>කොලොන්නාව ප්‍රා.ලේ. කොට්ඨාශයේ කොටුවිල ගාමිණී විද්‍යාලයීය ක්‍රීඩා පිටියේ එළිමහන් රංග පීඨයක් ඉදිකිරීම හා ක්‍රීඩා පිටියක් සංවර්ධනය කිරීම</t>
  </si>
  <si>
    <t>ප්‍රාදේශීය ඉංජිනේරු</t>
  </si>
  <si>
    <t>K38363422009</t>
  </si>
  <si>
    <t>කොලොන්නාව ප්‍රා.ලේ. කොට්ඨාශයේ ලියාපදිංචි ක්‍රීඩා සමාජ සඳහා ක්‍රීඩා භාණ්ඩ ලබාදීම</t>
  </si>
  <si>
    <t>F38363422022</t>
  </si>
  <si>
    <t>කොළොන්නාව ප්‍රා.ලේ.කො. ක්‍රිඩා සමාජ වලට ක්‍රිඩා භාන්ඩ හා උපකරණ ලබා දීම</t>
  </si>
  <si>
    <t>ශ්‍රී ජයවර්ධනපුර</t>
  </si>
  <si>
    <t>H38361623028</t>
  </si>
  <si>
    <t xml:space="preserve">කෝට්ටේ ප්‍රා.ලේ කොට්ඨාශයේ ශ්‍රී ජයවර්ධනපුර බාලක විදුහලේ පැසිපන්දු ක්‍රීඩා පිටිය සංවර්ධන කටයුතු සදහා </t>
  </si>
  <si>
    <t>K38363424019</t>
  </si>
  <si>
    <t xml:space="preserve">කඩුවෙල ප්‍රා.ලේ කොට්ඨාශයේ අංක 477-එෆ් දෙනියවත්ත බත්තරමුල්ල ලිපිනයේ පිහිටි සමෘද්ධි ක්‍රීඩා සමාජය වෙත ක්‍රීඩා උපකරණ ලබා දීම </t>
  </si>
  <si>
    <t>H38363424021</t>
  </si>
  <si>
    <t xml:space="preserve">කඩුවෙල ප්‍රා.ලේ කොට්ඨාශයේ රණාල වලව්වත්ත පොදු ක්‍රීඩා පිටිය සංවර්ධනය කිරීම සදහා </t>
  </si>
  <si>
    <t>A38363424056</t>
  </si>
  <si>
    <t>මාලඹේ මෙල්පාර්ඩ් හිල් ක්‍රිඩා පිටිය සංවර්ධනය කිරිම.</t>
  </si>
  <si>
    <t>මහරගම</t>
  </si>
  <si>
    <t>H38361625101</t>
  </si>
  <si>
    <t xml:space="preserve">මහරගම මධ්‍ය මහා විද්‍යාලයේ ක්‍රීඩා පිටියට පිඩලි ඇල්ලීම සදහා </t>
  </si>
  <si>
    <t>H38361625102</t>
  </si>
  <si>
    <t>මහරගම විද්‍යාධාන විද්‍යාලයේ පැති බැම්ම සකස් කිරීම</t>
  </si>
  <si>
    <t>H38361625103</t>
  </si>
  <si>
    <t xml:space="preserve">මහරගම ප්‍රා.ලේ බුවනෙකබා මහා විද්‍යාලයේ වොලිබෝල් ක්‍රීඩා පිටිය සංවර්ධනය කිරීම සදහා </t>
  </si>
  <si>
    <t>H38361625108</t>
  </si>
  <si>
    <t>මහරගම ප්‍රා.ලේ.කො. කොට්ටාව උතුර ධර්මපාල  විද්‍යාලයේ ක්‍රිඩා භූමියේ වොලිබොල් ක්‍රිඩාංගනය ඉදිරිපස පැතිබැම්ම ඉදිකිරිම.</t>
  </si>
  <si>
    <t>K38363425028</t>
  </si>
  <si>
    <t>මහරගම ප්‍රා.ලේ කොට්ඨාශයේ මිරිහාන ලෙජර් ලයන් ක්‍රීඩා සමාජයට ක්‍රීඩා උපකරණ ලබා දීම</t>
  </si>
  <si>
    <t>K38363425029</t>
  </si>
  <si>
    <t>මහරගම ප්‍රා.ලේ කොට්ඨාශයේ මහරගම දෙපානම එක්සත් ක්‍රීඩා සමාජයට ක්‍රිඩා උපකරණ ලබා දිම</t>
  </si>
  <si>
    <t>K38363425030</t>
  </si>
  <si>
    <t>මහරගම ප්‍රා.ලේ. කොට්ඨාශයේ ලියාපදිංචි ක්‍රීඩා සමිති සඳහා ක්‍රීඩා උපකරණ ලබාදීම</t>
  </si>
  <si>
    <t>K38363425032</t>
  </si>
  <si>
    <t>ලියාපදිංචි ක්‍රීඩා සමාජ සඳහා ක්‍රීඩා භාණ්ඩ ලබාදීම</t>
  </si>
  <si>
    <t>K38363425031</t>
  </si>
  <si>
    <t>කොළඹ දිස්ත්‍රික්කයේ කායවර්ධන මධ්‍යස්ථාන සඳහා බර ඉසිලීමේ උපකරණ ලබාදීම</t>
  </si>
  <si>
    <t>H38363425001</t>
  </si>
  <si>
    <t>කොට්ටාව ධර්මපාල විද්‍යාලයේ පිහිණුම් තටාකය ඉදිකිරීම</t>
  </si>
  <si>
    <t>H38363425107</t>
  </si>
  <si>
    <t xml:space="preserve">නාවින්න ක්‍රීඩා පිටිය හා ක්‍රීඩාගාරය සංවර්ධනය කිරීම 2 අදියර </t>
  </si>
  <si>
    <t>A38363425110</t>
  </si>
  <si>
    <t>නාවින්න ක්‍රිඩා පිටිය හා ක්‍රිඩාගාරය ඉදිකිරිම 2 අදියර  ඉතිරි වැඩ කටයුතු සිදු කිරිම සදහා.</t>
  </si>
  <si>
    <t>A38363425111</t>
  </si>
  <si>
    <t>කළල්ගොඩ අග්‍රාමාත්‍ය විද්‍යාලය අසල බාලදක්ෂ ගොඩනැගිල්ල සංවර්ධනය කිරිම.11 අදියර.</t>
  </si>
  <si>
    <t>රත්මලාන</t>
  </si>
  <si>
    <t>K38363426006</t>
  </si>
  <si>
    <t>රත්මලාන ප්‍රා.ලේ කොට්ඨාශයේ ගල්කිස්ස වෙම්පල් පාර මවුන්ට් ස්පෝට් ක්ලබ් එකට ක්‍රීඩා භාණ්ඩ ලබා දීම</t>
  </si>
  <si>
    <t>K38363426007</t>
  </si>
  <si>
    <t>රත්මලාන ප්‍රා.ලේ කොට්ඨාශයේ අත්තිඩිය ප්‍රජා මණ්ඩල ක්‍රීඩා සමාජයට ක්‍රීඩා භාණ්ඩ ලබා දීම</t>
  </si>
  <si>
    <t>දෙහිවල</t>
  </si>
  <si>
    <t>H38361627016</t>
  </si>
  <si>
    <t xml:space="preserve">ගල්කිස්ස විද්‍යා විද්‍යාලීය ක්‍රීඩා පිටිය සංවර්ධන කටයුතු සදහා </t>
  </si>
  <si>
    <t>H38361627017</t>
  </si>
  <si>
    <t>දෙහිවල මධ්‍ය මහා විද්‍යාලීය ක්‍රීඩා පිටිය සංවර්ධනය කිරීම</t>
  </si>
  <si>
    <t>මොරටුව</t>
  </si>
  <si>
    <t>H38363428006</t>
  </si>
  <si>
    <t>බ/ප මොරටු මහවිදුහල සදහා බාස්කට් බෝල් පිටිය සදහා ශ්‍රම පදනම මත ද්‍රව්‍යාධාර ලබාදීම</t>
  </si>
  <si>
    <t>K38363428013</t>
  </si>
  <si>
    <t>මොරටුව ප්‍රා.ලේ. කොට්ඨාශයේ ලියාපදිංචි ක්‍රීඩා සමාජය සඳහා උපකරණ සැපයීම</t>
  </si>
  <si>
    <t>H38363428024</t>
  </si>
  <si>
    <t xml:space="preserve">මොරටුව ප්‍රා.ලේ කොට්ඨාශයේ මොරටුව ලක්ෂපති ක්‍රීඩාංගනය සංවර්ධනය කිරීම සදහා </t>
  </si>
  <si>
    <t>K38363428027</t>
  </si>
  <si>
    <t xml:space="preserve">මොරටුව ප්‍රා ලේ.කො ලියාපදිංචි ක්‍රිඩා සමිති සදහා සැහැල්ලු පන්දු ක්‍රිකටි පුහුණු වැඩමුළුවක් පැවැත්වීම </t>
  </si>
  <si>
    <t>A38363428029</t>
  </si>
  <si>
    <t xml:space="preserve">මොරටුව ප්‍රා.ලේ.කො. මොරටුව පුවක්අරඹ මෙතෝදිස්ත විද්‍යාලයේ ක්‍රිඩා පිටියේ ඉතිරි වැඩ කටයුතු සදහා </t>
  </si>
  <si>
    <t>H38363428030</t>
  </si>
  <si>
    <t>මොරටුව සොයිසාපුර නිවාස සංකීර්ණයේ අත්පන්දු ක්‍රීඩා පිටිය සඳහා විදුලි ආලෝකය ලබා දීම</t>
  </si>
  <si>
    <t>කැස්බෑව</t>
  </si>
  <si>
    <t>A38361629060</t>
  </si>
  <si>
    <t>ඇරැව්වල විද්‍යාලෝක මහා විද්‍යාලයේ ක්‍රීඩා පිටිය සංවර්ධනය කිරීම - 3 අදියර</t>
  </si>
  <si>
    <t>H38363429051</t>
  </si>
  <si>
    <t xml:space="preserve">නීලම්මහර ගල්වල ප්‍රගති ක්‍රීඩා මණ්ඩපයේ ඉහල මාලය ඉදිකිරීම සදහා </t>
  </si>
  <si>
    <t>H38363429052</t>
  </si>
  <si>
    <t xml:space="preserve">කැස්බෑව ප්‍රා.ලේ කොට්ඨාශයේ ගෝනමඩිත්ත පාර පී ලොයිඩ් ක්‍රීඩා පිටියේ ක්‍රීඩාගාරය ඉදිකිරීම </t>
  </si>
  <si>
    <t>H38363429054</t>
  </si>
  <si>
    <t>කැස්බෑව හොන්නන්තර දකුණ ක්‍රීඩා මණ්ඩපයක් ඉදි කිරීම</t>
  </si>
  <si>
    <t>K38363430017</t>
  </si>
  <si>
    <t>හෝමාගම ප්‍රා.ලේ කොට්ඨාශයේ ලියාපදිංචි ක්‍රීඩා සමිති සදහා ක්‍රීඩා භාණ්ඩ ලබාදීම</t>
  </si>
  <si>
    <t>K38363430018</t>
  </si>
  <si>
    <t>හෝමාගම ප්‍රා.ලේ කොට්ඨාශයේ ක්‍රීඩා සමිති සදහා ක්‍රීඩා භාණ්ඩ ලබා දීම</t>
  </si>
  <si>
    <t>K38363430019</t>
  </si>
  <si>
    <t>පිකෙත සුහද ක්‍රීඩා සමාජයට ක්‍රිකට් ක්‍රීඩා උපකරණ ලබාදීම</t>
  </si>
  <si>
    <t>K38363430020</t>
  </si>
  <si>
    <t>හෝමාගම ප්‍රා.ලේ. කොට්ඨාශයේ ලියාපදිංචි ක්‍රීඩා සමිති 10ක් සඳහා ක්‍රීඩා භාණ්ඩ ලබාදීම</t>
  </si>
  <si>
    <t>K38363430021</t>
  </si>
  <si>
    <t>සී ගෝක්ඩ් ක්‍රීඩා සමාජය සඳහා කායවර්ධන උපකරණ ලබාදීම</t>
  </si>
  <si>
    <t>H38363430041</t>
  </si>
  <si>
    <t xml:space="preserve">හෝමාගම ප්‍රා.ලේ කොට්ඨාශයේ 448/සී කුරුදුවත්ත ග්‍රාම සේවා වසම කායවර්ධන මධ්‍යස්ථානය ඉදිකිරීම් කටයුතු සදහා </t>
  </si>
  <si>
    <t>H38363430042</t>
  </si>
  <si>
    <t>හෝමාගම ප්‍රා.ලේ කොට්ඨාශයේ සී හොක්ස් ඇවිදින මංතීරුව වැඩ අවසන් කිරීම</t>
  </si>
  <si>
    <t>H38363430043</t>
  </si>
  <si>
    <t xml:space="preserve">හෝමාගම ප්‍රා.ලේ කොට්ඨාශයේ මාලපල්ල විජයඝෝෂ විද්‍යාලය ක්‍රීඩා පිටියේ පැති බැම්ම සෑදීම </t>
  </si>
  <si>
    <t>K38363431022</t>
  </si>
  <si>
    <t>හංවැල්ල ප්‍රා.ලේ කොට්ඨාශයේ කොස්ගම ඉසුරු බාබොල් ක්‍රීඩා සමාජයට ක්‍රීඩා භාණ්ඩ ලබා දීම</t>
  </si>
  <si>
    <t>H38363431036</t>
  </si>
  <si>
    <t>හංවැල්ල ඉළුක්ඕවිට ක්‍රීඩා පිටියට දැල් ආවරණ සහ විදුලි අලෝකය ලබා ගැනීම</t>
  </si>
  <si>
    <t>H38363431038</t>
  </si>
  <si>
    <t>හංවැල්ල ප්‍රා.ලේ කොට්ඨාශයේ පහල හංවැල්ල වලව්වත්ත දිවා/රාත්‍රී ක්‍රීඩා පිටිය</t>
  </si>
  <si>
    <t>H38363431037</t>
  </si>
  <si>
    <t xml:space="preserve">හංවැල්ල ප්‍රා.ලේ කොට්ඨාශයේ සාලාව මහජන කේන්ද්‍රය හා ළමා  ක්‍රීඩා පිටිය වටා ආරකෂක වැටක් ඉදි කිරිම. </t>
  </si>
  <si>
    <t>තිඹිරිගස්යාය</t>
  </si>
  <si>
    <t>K38363432004</t>
  </si>
  <si>
    <t>තිඹිරිගස්යාය ප්‍රා.ලේ කොට්ඨාශයේ දෙමටගොඩ මහවිල පටුමග 644/10 පිහිටි කායවර්ධන මධ්‍යස්ථානයකට උපකරණ ලබා දීම 2013</t>
  </si>
  <si>
    <t>පාදුක්ක</t>
  </si>
  <si>
    <t>K38363433009</t>
  </si>
  <si>
    <t>පාදුක්ක ප්‍රා.ලේ කොට්ඨාශයේ වේරගල සිවිරග ක්‍රීඩා සමාජයට ක්‍රීඩා භාණ්ඩ ලබා දීම</t>
  </si>
  <si>
    <t>H38363433018</t>
  </si>
  <si>
    <t>වේවැල්පනාව ක්‍රීඩා පිටියට විදුලි ආලෝකය ලබා ගැනීම</t>
  </si>
  <si>
    <t>H38363433022</t>
  </si>
  <si>
    <t xml:space="preserve">පාදුක්ක ප්‍රා.ලේ කොට්ඨාශයේ වටරැක දකුණ ප්‍රයිම් මන්දිරා පොදු ක්‍රීඩා පිටිය සංවර්ධනය කිරීම </t>
  </si>
  <si>
    <t>H38363441003</t>
  </si>
  <si>
    <t>පානදුර ප්‍රා.ලේ කොට්ඨාශයේ පානදුර ප්‍රා.සභාවට අයත් වත්තල්පල පොදු ක්‍රීඩාංගනයේ විදුලි ආලෝක සහිත වොලිබෝල් පිටිය ඉදි කිරීම</t>
  </si>
  <si>
    <t>H38363441021</t>
  </si>
  <si>
    <t>පානදුර ප්‍රාදේශිය සභාවට අයත් කෙසෙල්වත්ත දිග්ගල මහකිත්තගම ප්‍රජාශාලා භූමියේ වොලිබෝල් පිටිය ඉදිකිරිමට ශ්‍රම පදනම මත ද්‍රව්‍යාධාර ලබා දීම.</t>
  </si>
  <si>
    <t>H38363442011</t>
  </si>
  <si>
    <t>පන්විල ටෙරන්ස් ක්‍රීඩා පිටිය සංවර්ධනය කිරීම</t>
  </si>
  <si>
    <t>K38363442018</t>
  </si>
  <si>
    <t>කළුතර ප්‍රා.ලේ කොට්ඨාශයේ ක්‍රියාකාරී ක්‍රීඩා සමාජ උදෙසා ක්‍රීඩා උපකරණ ලබා දිම</t>
  </si>
  <si>
    <t>K38363442019</t>
  </si>
  <si>
    <t>කළුතර ප්‍රා.ලේ. කොට්ඨාශයේ ලියාපදිංචි ක්‍රීඩා සමිති වලට උපකරණ ලබාදීම</t>
  </si>
  <si>
    <t>K38363442020</t>
  </si>
  <si>
    <t>කළුතර දිස්ත්‍රික්කයේ ලියාපදිංචි ක්‍රීඩා සමිති සඳහා ක්‍රීඩා උපකරණ ලබාදීම</t>
  </si>
  <si>
    <t>බණ්ඩාරගම</t>
  </si>
  <si>
    <t>K38363443008</t>
  </si>
  <si>
    <t>බණ්ඩාරගම ප්‍රා.ලේ කොට්ඨාශයේ ක්‍රියාකාරී ක්‍රීඩා සමාජ උදෙසා ක්‍රිඩා උපකරණ ලබා දීම</t>
  </si>
  <si>
    <t>K38363443009</t>
  </si>
  <si>
    <t>බණ්ඩාරගම ප්‍රා.ලේ කොට්ඨාශයේ ලියාපදිංචි ක්‍රීඩා භාණ්ඩ සදහා ක්‍රීඩා භාණ්ඩ ලබා දිම</t>
  </si>
  <si>
    <t>K38363443010</t>
  </si>
  <si>
    <t>බණ්ඩාරගම ප්‍රා.ලේ කොට්ඨාශයේ අල්ගස්සාලි මධ්‍ය මහා විද්‍යාලයේ ලෙදර ක්‍රිකට් කණ්ඩායම සදහා අවශ්‍ය ලෙදර් ක්‍රිකට් භාණ්ඩ ලබා දීම</t>
  </si>
  <si>
    <t>H38363444002</t>
  </si>
  <si>
    <t>හොරණ ප්‍රා.ලේ කොට්ඨාශයේ අරමනාගොල්ල වොලිබෝල් ක්‍රීඩාංගනය විදුලි ආලෝක සහිත ක්‍රීඩා පිට්ටනියක් දක්වා සංවර්ධනය කිරීම</t>
  </si>
  <si>
    <t>K38363444008</t>
  </si>
  <si>
    <t>හොරණ ප්‍රා.ලේ. කොට්ඨාශයේ ලියාපදිංචි ක්‍රීඩා සමිති සඳහා ක්‍රීඩා භාණ්ඩ ලබාදීම</t>
  </si>
  <si>
    <t>F38363444016</t>
  </si>
  <si>
    <t xml:space="preserve">හොරණ ප්‍රා.ලේ කොට්ඨාශයේ  ලියාපදිංචි ක්‍රීඩා සමිති සදහා ක්‍රීඩා උපකරණ ලබා දීම </t>
  </si>
  <si>
    <t>මදුරාවල</t>
  </si>
  <si>
    <t>F38363445008</t>
  </si>
  <si>
    <t xml:space="preserve">මදුරාවල ප්‍රා.ලේ කොට්ඨාශයේ ලියාපදිංචි ක්‍රීඩා සමිති සදහා ක්‍රීඩා උපකරණ ලබා දීම </t>
  </si>
  <si>
    <t>බුලත්සිංහල</t>
  </si>
  <si>
    <t>K38363446003</t>
  </si>
  <si>
    <t>බුලත්සිංහල ප්‍රා.ලේ කොට්ඨාශයේ අනුමත ක්‍රීඩා සමිති සදහා ක්‍රීඩා භාණ්ඩ ලබා දීම</t>
  </si>
  <si>
    <t>F38363446011</t>
  </si>
  <si>
    <t xml:space="preserve">බුලත් සිංහල ප්‍රා.ලේ කොට්ඨාශයේ ලියාපදිංචි ක්‍රීඩා සමිති සදහා උපකරණ ලබා දීම </t>
  </si>
  <si>
    <t>දොඩංගොඩ</t>
  </si>
  <si>
    <t>K38363447003</t>
  </si>
  <si>
    <t>දොඩංගොඩ ප්‍රා.ලේ කොට්ඨාශයේ කායවර්ධන මධ්‍යස්ථානය සදහා උපකරණ ලබා දීම 2013</t>
  </si>
  <si>
    <t>F38363447007</t>
  </si>
  <si>
    <t xml:space="preserve">දොඩංගොඩ ප්‍රා.ලේ කොට්ඨාශයේ ලියාපදිංචි ක්‍රීඩා සමාජ සදහා ක්‍රීඩා උපකරණ ලබා දීම </t>
  </si>
  <si>
    <t>K38363447009</t>
  </si>
  <si>
    <t>දොඩංගොඩ  ප්‍රාලේකො. ලියාපදිංචි ක්‍රීඩාසමිති සදහා ක්‍රීඩාභාණ්ඩ ලබාදීම</t>
  </si>
  <si>
    <t>බේරුවල</t>
  </si>
  <si>
    <t>H38363448003</t>
  </si>
  <si>
    <t>බේරුවල ප්‍රාදේශීය සභා බල ප්‍රදේශයේ ගොරකදෙණිය ක්‍රීඩා පිටිය සංවර්ධනය කිරීම</t>
  </si>
  <si>
    <t>K38363448012</t>
  </si>
  <si>
    <t>බේරුවල ප්‍රා.ලේ කොට්ඨාශයේ අනුමත ක්‍රීඩා සමිති සදහා ක්‍රීඩා භාණ්ඩ ලබා දිම</t>
  </si>
  <si>
    <t>K38363448010</t>
  </si>
  <si>
    <t>බේරුවල ප්‍රා.ලේ. කොට්ඨාශයේ ලියාපදිංචි ක්‍රීඩා සමිති සඳහා උපකරණ ලබාදීම 2013</t>
  </si>
  <si>
    <t>K38363449004</t>
  </si>
  <si>
    <t>මතුගම ප්‍රා.ලේ කොට්ඨාශයේ මතුගම ආනන්ද ශ්‍රාස්ත්‍රාලය සදහා ක්‍රීඩා භාණ්ඩ ලබා ගැනීම</t>
  </si>
  <si>
    <t>පළාත් අධ්‍යාපන අධ්‍යක්ෂ</t>
  </si>
  <si>
    <t>K38363449005</t>
  </si>
  <si>
    <t>මතුගම ප්‍රා.ලේ කොට්ඨාශයේ කායවර්ධන මධ්‍යස්ථාන සදහා උපකරණ ලබා දීම 2013</t>
  </si>
  <si>
    <t>අගලවත්ත</t>
  </si>
  <si>
    <t>K38363450002</t>
  </si>
  <si>
    <t xml:space="preserve">අගලවත්ත ප්‍රා.ලේ කොට්ඨාශයේ ලියාපදිංචි ක්‍රීඩා සමිති සදහා අවශ්‍ය ක්‍රීඩා භාණ්ඩ ලබා දීම </t>
  </si>
  <si>
    <t>F38363450008</t>
  </si>
  <si>
    <t>අගලවත්ත ප්‍රා.ලේ කොට්ඨාශයේ ලියාපදිංචි ක්‍රීඩා සමිති සදහා ක්‍රීඩා උපකරණ ලබා දීම</t>
  </si>
  <si>
    <t>වලල්ලාවිට</t>
  </si>
  <si>
    <t>K38363451005</t>
  </si>
  <si>
    <t>වලල්ලාවිට ප්‍රා.ලේ කොට්ඨාශයේ කායවර්ධන මධ්‍යස්ථාන සදහා උපකරණ ලබා දීම 2013</t>
  </si>
  <si>
    <t>K38363451011</t>
  </si>
  <si>
    <t>වලල්ලාවිට ප්‍රාලේකො.ක්‍රීඩාප්‍රවර්ධනය සදහා ලියාපදිංචි ක්‍රීඩාසමිති සදහා ක්‍රීඩාභාණ්ඩ ලබාදීම</t>
  </si>
  <si>
    <t>H38363451012</t>
  </si>
  <si>
    <t>වලල්ලාවිට ප්‍රා.ලේ. කො. යේ ඌරගොඩ දැනට වසා දමා ඇති පැරණි ක.වි. භූමිය ක්‍රීඩා පිටිය සංවර්ධනය කිරීම</t>
  </si>
  <si>
    <t>පාලින්දනුවර</t>
  </si>
  <si>
    <t>K38363452004</t>
  </si>
  <si>
    <t>පාලින්ද නුවර ප්‍රා.ලේ කොට්ඨාශයේ ක්‍රියාකාරී ක්‍රීඩා සමාජ උදෙසා ක්‍රීඩා උපකරණ ලබා දීම</t>
  </si>
  <si>
    <t>H38363452008</t>
  </si>
  <si>
    <t>පාලින්දනුවර ප්‍රාදේශීය සභා බල ප්‍රෙද්ශයේ බදුරලිය මහජන ක්‍රීඩා පිටිය සංවර්ධනය කිරීම</t>
  </si>
  <si>
    <t>H38363452009</t>
  </si>
  <si>
    <t>පාලින්ද නුවර ප්‍රා.ලේ.කො.පාලින්ද නුවර  ප්‍රාදේශිය සභාවට අයත් මගුර ග්‍රාමයේ  වොලිබෝල් පිටිය සංවර්ධනය කිරිම</t>
  </si>
  <si>
    <t>F38363452012</t>
  </si>
  <si>
    <t>පාලින්දනුවර ප්‍රා.ලේ. කොට්ඨාශයේ ලියාපදිංචි ක්‍රීඩා හා යෞවන සමාජ සඳහා ක්‍රීඩා භාණ්ඩ ලබාදීම</t>
  </si>
  <si>
    <t>ඉංගිරිය</t>
  </si>
  <si>
    <t>F38363454008</t>
  </si>
  <si>
    <t>ඉංගිරිය ප්‍රා.ලේ. කොට්ඨාශයේ  ලියාපදිංචි ක්‍රීඩා හා යෞවන සමාජ සඳහා ක්‍රීඩා භාණ්ඩ ලබාදීම</t>
  </si>
  <si>
    <t>K38363454009</t>
  </si>
  <si>
    <t>ඉංගිරිය  ප්‍රා .ලේ.කො.ක්‍රීඩාප්‍රවර්ධනය සදහා ලියාපදිංචි ක්‍රීඩාසමිති සදහා ක්‍රීඩාභාණ්ඩ ලබාදීම</t>
  </si>
  <si>
    <t>K38363463002</t>
  </si>
  <si>
    <t>ගමිපහ දිස්ත්‍රික්කයේ ක්‍රිඩා ප්‍රවර්ධනයට ලියාපදිංචි ක්‍රිඩා සමාජ සදහා ක්‍රිඩා උපකරණ ලබා දීම.</t>
  </si>
  <si>
    <t>K38363463003</t>
  </si>
  <si>
    <t>ගමිපහ දිස්ත්‍රික්කයේ ලියාපදිංචි කායවර්ධන ක්‍රිඩා සමිති අතර තරගාවලියක් පැවැත්වීම.</t>
  </si>
  <si>
    <t>K38363464002</t>
  </si>
  <si>
    <t>ගම්පහ දිස්ත්‍රික්කයේ ලියාපදිංචි ක්‍රීඩා සමාජ සදහා ක්‍රීඩා භාණ්ඩ ලබා දීම(කැරම් බෝඩ් වොලිබෝල් පාපන්දු බැඩ්මින්ටන් රැකට් )</t>
  </si>
  <si>
    <t>K38363464003</t>
  </si>
  <si>
    <t xml:space="preserve"> කොළඹ දිස්ත්‍රික් මිනි වොලිබෝල් සංවර්ධන ව්‍යාපෘතිය 2013 </t>
  </si>
  <si>
    <t>K38363464004</t>
  </si>
  <si>
    <t>කොළඹ දිස්ත්‍රික්කයේ ලියාපදිංචි ක්‍රීඩා සමාජවලට ක්‍රිඩා ප්‍රවර්ධනය සදහා උපකරණ ලබාදීම-3අදියර</t>
  </si>
  <si>
    <t>K38363464007</t>
  </si>
  <si>
    <t xml:space="preserve">කොළඹ දිස්ත්‍රික්කයේ නාගරික තරුණයා  ක්‍රීඩා උත්සවය 2013 සංවිධාන කටයුතු සදහා </t>
  </si>
  <si>
    <t>K38363464008</t>
  </si>
  <si>
    <t>ජාතික යෙෘවන ක්‍රිඩා උළෙල සදහා කොළඹ දිස්ත්‍රික්කයේ ක්‍රිඩක ක්‍රිඩිකාවන් තෝරා ගැනිම සදහා තරගාවලියක්  පැවැත්වීම.</t>
  </si>
  <si>
    <t>සමුපකාර</t>
  </si>
  <si>
    <t>F38323422014</t>
  </si>
  <si>
    <t>කොලොන්නාව ප්‍රා.ලේ. කොට්ඨාශයේ සමුපකාර සමිති සඳහා උපකරණ ලබාදීම</t>
  </si>
  <si>
    <t>K38323442021</t>
  </si>
  <si>
    <t>කළුතර දිස්ත්‍රික්කයේ සියළුම විවිධ සේවා සමුපකාර සමිතිවල සාමාජික සාමාජිකාවන්ගේ අධ්‍යාපන ලබන දරුවන්ගේ කුසලතාවයන් වර්ධනය කිරීම සදහා එම දරුවන් හට සුබසාධන වැඩසටහනක් පැවැත්විම</t>
  </si>
  <si>
    <t>ස.සං.කො.</t>
  </si>
  <si>
    <t>H38323244004</t>
  </si>
  <si>
    <t>හොරණ ප්‍රා.ලේ. කොට්ඨාශයේ සමූපකාර ප්‍රාදේශික නවීකරණය හා සංවර්ධනය කිරීම</t>
  </si>
  <si>
    <t>K38323262004</t>
  </si>
  <si>
    <t>සමුපමෙලා ප්‍රදර්ශනය 2013</t>
  </si>
  <si>
    <t>F38323465001</t>
  </si>
  <si>
    <t>කළුතර දිස්ත්‍රික්කයේ තෝරාගත් විවිධ සේවා සමුපකාර සමිතිවල සාමාජිකයන්ගේ පොදු අවශ්‍යතාවයන් සඳහා ප්‍රයෝජනයට ගතහැකි මීටර් 3*3 ප්‍රමාණයේ අකුලාගෙන යා හැකි හට් ලබාදීම</t>
  </si>
  <si>
    <t>සංස්කෘතික</t>
  </si>
  <si>
    <t>H38363301001</t>
  </si>
  <si>
    <t>දිවුලපිටිය ප්‍රා.ලේ. කොට්ඨාශයේ මරදගහමුල ශ්‍රී වාලුකාරාමයේ දහම් පාසල සංවර්ධනය කිරීම</t>
  </si>
  <si>
    <t>H38363301002</t>
  </si>
  <si>
    <t>දිවුලපිටිය ප්‍රා.ලේ. කොට්ඨාශයේ බෝධිරාජාරාමය අනුබද්ධ ජයන්ති දහම් පාසල සංවර්ධනය කිරීම</t>
  </si>
  <si>
    <t>H38363301007</t>
  </si>
  <si>
    <t>දිවුලපිටිය ප්‍රා.ලේ. කොට්ඨාශයේ බෝධිමලු විහාරස්ථ ශ්‍රී විමලාරාම දහම් පාසල සංවර්ධනය කිරීම</t>
  </si>
  <si>
    <t>H38363301006</t>
  </si>
  <si>
    <t>ගලේවත්ත බෝධිරාජාරාම විහාරස්ථ දහම් පාසල් ගොඩනැගිල්ල සංවර්ධනය කිරීම</t>
  </si>
  <si>
    <t>H38363301004</t>
  </si>
  <si>
    <t>දිවුලපිටිය ප්‍රා.ලේ කොට්ඨාශයේ ඉදුරාගාරය දුනගහ ශ්‍රී ජේතවනාරාමය විහාර දහම් පාසල් ගොඩනැගිල්ලේ සංවර්ධන කටයුතු සිදු කිරීම</t>
  </si>
  <si>
    <t>H38363301005</t>
  </si>
  <si>
    <t>දේවාලගොඩැල්ල ශෛලතලාරාම විහාරයේ ගොඩනැගිල්ල සංවර්ධනය කිරීම</t>
  </si>
  <si>
    <t>H38363301014</t>
  </si>
  <si>
    <t>දිවුලපිටිය ප්‍රා.ලේ කොට්ඨාශයේ බරවාවිල ශ්‍රී අභිනවාරාම විහාරස්ථානයේ ගොඩනැගිල්ලේ සංවර්ධනය සදහා</t>
  </si>
  <si>
    <t>H38363301013</t>
  </si>
  <si>
    <t>දිවුලපිටිය ප්‍රා.ලේ කොට්ඨාශයේ කිතුල්වල පිටදෙනිය විහාරස්ථානයේ ශ්‍රී උත්තරරාජ දහම් පාසල් ගොඩනැගිල්ල සංවර්ධනය සදහා</t>
  </si>
  <si>
    <t>H38363301010</t>
  </si>
  <si>
    <t>දිවුල පිටිය ප්‍රා.ලේ කොට්ඨාශයේ බලගල්ල සරස්වති පිරිවෙන් විහාරස්ථ ගොඩනැගිල්ල සංවර්ධනය කිරීම සදහා</t>
  </si>
  <si>
    <t>H38363301031</t>
  </si>
  <si>
    <t>දිවුලපිටිය ප්‍රා.ලේ කොට්ඨාශයේ දුනගහ පුරාණ විහාරස්ථානයේ ශ්‍රී සරණපාල දහම්පාසල් ගොඩනැගිල්ල සංවර්ඡනය කිරීම</t>
  </si>
  <si>
    <t>H38363301033</t>
  </si>
  <si>
    <t>දිවුලපිටිය  ප්‍රා.ලේ.කො. මරදගහමුල ශ්‍රි වාලුකාරාම විහාරස්ථාන ගොඩනැගිල්ල සංවර්ධනය කිරිම.</t>
  </si>
  <si>
    <t>H38363301034</t>
  </si>
  <si>
    <t>දිවුලපිටිය  ප්‍රා.ලේ.කො. බෝලගල  ශ්‍රි සුදර්මාරාම විහාරස්ථාන ගොඩනැගිල්ල සංවර්ධනය කිරිම.</t>
  </si>
  <si>
    <t>H38363302001</t>
  </si>
  <si>
    <t>කටාන ප්‍රා.ලේ කොට්ඨාශයේ කිඹුලාපිටිය පරම බෝධි විහාරයේ ශ්‍රී මේධංකර දහම් පාසල් ගොඩනැගිල්ලේ සංවර්ධන කටයුතු සිදු කිරීම 2013</t>
  </si>
  <si>
    <t>H38363302006</t>
  </si>
  <si>
    <t xml:space="preserve">කටාන ප්‍රාලේකො .ආඩිඅම්බලම සැනසුම් උයන ශාන්ති විහාරයේ ගොඩනැගිල්ල සංවර්ධන කටයුතු _x000D_
</t>
  </si>
  <si>
    <t>F38363302008</t>
  </si>
  <si>
    <t>ක්‍රිස්තු රජාණන්ගේ දේවස්ථානයේ දහම් පාසලට උපකරණ ලබාදීම</t>
  </si>
  <si>
    <t>F38363302009</t>
  </si>
  <si>
    <t>කටාන ප්‍රා.ලේ කොට්ඨාශයේ මඩවල ශ්‍රී බෝධි දහම් පාසලට අවශ්‍ය උපකරණ ලබා දීම</t>
  </si>
  <si>
    <t>H38363302013</t>
  </si>
  <si>
    <t>කටාන   ප්‍රා.ලේ.කො. කෝව්න්න ආඩිඅමිබලම ගංගාරාම විහාරස්ථාන ගොඩනැගිල්ල සංවර්ධනය කිරිම.</t>
  </si>
  <si>
    <t>H38363302014</t>
  </si>
  <si>
    <t>කටාන ප්‍රා.ලේ.කො. බටපත්තල ශාන්ත තෙරේසා දෙවිමැදුර  දේවස්ථානයේ ගොඩනැගිල්ල සංවර්ධනය කිරිම.</t>
  </si>
  <si>
    <t>F38363302015</t>
  </si>
  <si>
    <t>කටාන ප්‍රා.ලේ.කො. ලියාපදිංචි දහම් පාසල් සදහා උපකරණ ලබා දීම.</t>
  </si>
  <si>
    <t>A38363303006</t>
  </si>
  <si>
    <t>මීගමුව වැල්ලවීදිය දේවස්ථානය සංවර්ධනය කිරීම (2 අදියර)</t>
  </si>
  <si>
    <t>F38363303005</t>
  </si>
  <si>
    <t>කුඩාපාඩුව දේවස්ථානයේ දහම් පාසලට උපකරණ ලබාදීම</t>
  </si>
  <si>
    <t>H38363303007</t>
  </si>
  <si>
    <t>මීගමුව ප්‍රා.ලේ.කො. පල්ලන්සේන දේවස්ථානයේ ගොඩනැගිල්ල සංවර්ධනය කිරිම.</t>
  </si>
  <si>
    <t>H38363303008</t>
  </si>
  <si>
    <t>මීගමුව ප්‍රා.ලේ.කො. කාදිනල් කුරේ දේවස්ථානයේ ගොඩනැගිල්ල සංවර්ධනය කිරිම.</t>
  </si>
  <si>
    <t>H38363303009</t>
  </si>
  <si>
    <t>මිගමුව  ප්‍රා.ලේ.කො. සිර කදවුර පාර කිටිටුව ශ්‍රි ධර්මරථනාරාම විහාරස්ථාන ගොඩනැගිල්ල සංවර්ධනය කිරිම.</t>
  </si>
  <si>
    <t>H38363303010</t>
  </si>
  <si>
    <t>මීගමුව ප්‍රා.ලේ.කො. වැල්ලවීදිය  දේවස්ථානයේ ගොඩනැගිල්ල සංවර්ධනය කිරිම.</t>
  </si>
  <si>
    <t>H38363303011</t>
  </si>
  <si>
    <t>මීගමුව ප්‍රා.ලේ.කො. තලාහේන ශාන්ත බාබරා  දේවස්ථානයේ ගොඩනැගිල්ල සංවර්ධනය කිරිම.</t>
  </si>
  <si>
    <t>H38363303012</t>
  </si>
  <si>
    <t>මීගමුව ප්‍රා.ලේ.කො. කොචිචිකඩේ  දේවස්ථානයේ ගොඩනැගිල්ල සංවර්ධනය කිරිම.</t>
  </si>
  <si>
    <t>H38363303020</t>
  </si>
  <si>
    <t>මීගමුව ප්‍රා.ලේ.කො. නො 489එ තක්කියා පාර පෝරතොට කොච්චිකඩේ පිහිටි අල් මද්රසතුල් සුලෙයිමානියා දහම් පාසල් ගොඩනැගිලි සංවර්ධනය කිරිම සදහා ශ්‍රම පදනම මත ද්‍රව්‍යාධාර  ලබා දීම.</t>
  </si>
  <si>
    <t>H38363304003</t>
  </si>
  <si>
    <t>ගල්කන්ද සිරිනිකේත පිරිවෙන් විහාරයේ දහම් පාසල් ගොඩනැගිල්ල ඉතිරි කටයුතු සඳහා</t>
  </si>
  <si>
    <t>H38363304002</t>
  </si>
  <si>
    <t>යකහටුව විවේකාරාම විහාරස්ථානයේ දහම් පාසල් ගොඩනැගිල්ල ඉදිකිරීම් කටයුතු සඳහා</t>
  </si>
  <si>
    <t>F38363304005</t>
  </si>
  <si>
    <t>මිනුවන්ගොඩ ප්‍රා.ලේ කොට්ඨාශයේ මිනුවන්ගොඩ සංස්කෘතික කලා සංසදය සදහා උපකරණ ලබා දීම</t>
  </si>
  <si>
    <t>F38363304007</t>
  </si>
  <si>
    <t xml:space="preserve">මිනුවන්ගොඩ ප්‍රා .ලේ.කො. ලියාපදිංචි ආයතනයක් වන පත්තධුමන භික්ෂු අභ්‍යාස ආයතනයේ ඇති රජයේ ලියාපදිංචි පුස්තකාල සදහා පොත්ලබා දීම._x000D_
</t>
  </si>
  <si>
    <t>F38363304009</t>
  </si>
  <si>
    <t>කොටුගොඩ තුසිත රංග  කලායතනය සඳහා උපකරණ ලබාදීම</t>
  </si>
  <si>
    <t>H38363304023</t>
  </si>
  <si>
    <t>මිනුවන්ගොඩ ප්‍රා.ලේ.කො. ශ්‍රි ධර්මරාජ විහාරයේ දහමි පාසලේ නව දෙමහල් දහමි පාසල් ගොඩනැගිල්ල ඉදිකිරිම</t>
  </si>
  <si>
    <t>H38363304027</t>
  </si>
  <si>
    <t>මිනුවන්ගොඩ ප්‍රා.ලේ. කොට්ඨාශයේ බෙම්මුල්ල ශ්‍රී ධර්මරාජ විහාර ගොඩනැගිල්ල ඉදිකිරීම</t>
  </si>
  <si>
    <t>H38363305002</t>
  </si>
  <si>
    <t>නො 45 පල්ලිය පටුමග හංසගිරිය කල් එළිය පිහිටි මස්ජිදුර් රහ්මානි දහම් පාසල් ගොඩනැගිල්ල සංවර්ධනය කිරීම</t>
  </si>
  <si>
    <t>H38363305001</t>
  </si>
  <si>
    <t>දෙබහැර බෝගහමුල ශ්‍රී ජනනන්දනාරාම විහාරස්ථානයීය දහම් පාසල් ගොඩනැගිල්ලේ ඉතිරි වැඩ සඳහා</t>
  </si>
  <si>
    <t>H38363305004</t>
  </si>
  <si>
    <t>මීරිගම ප්‍රා.ලේ කොට්ඨාශයේ හලුගම ශ්‍රී සුදර්ශනාරාම විහාරස්ථාන ගොඩනැගිල්ල සංවර්ධනය සදහා</t>
  </si>
  <si>
    <t>H38363305008</t>
  </si>
  <si>
    <t>මීරිගම ප්‍රා.ලේ කොට්ඨාශයේ මාලිගාතැන්න වේයන්ගොඩ ශ්‍රී රාජාරාමයේ දහම්පාසල් ගොඩනැගිල්ල සංවර්ධනය කිරීම</t>
  </si>
  <si>
    <t>F38363305006</t>
  </si>
  <si>
    <t>මීරිගම ප්‍රා.ලේ කොට්ඨාශයේ ආනන්ද ගනේගොඩ කලා ආයතනයට උපකරණ ලබා ගැනීම</t>
  </si>
  <si>
    <t>F38363305020</t>
  </si>
  <si>
    <t>මීරිගම ප්‍රා.ලේ කොට්ඨාශයේ ශ්‍රී සුදර්ශිකා දහම්පාසලට උපකරණ ලබා දීම</t>
  </si>
  <si>
    <t>F38363305021</t>
  </si>
  <si>
    <t>මීරිගම ප්‍රා.ලේ කොට්ඨාශයේ ගල්ගාන සුගතෝරස දහම්පාසලට උපකරණ ලබා දීම</t>
  </si>
  <si>
    <t>H38363305022</t>
  </si>
  <si>
    <t xml:space="preserve">මීරිගම ප්‍රා.ලේ කොට්ඨාශයේ මුගුරුගම්පල අම්භරුක්කාරාම විහාරයේ ධර්මශාලා ගොඩනැගිල්ල සංවර්ධනය කිරීම සදහා </t>
  </si>
  <si>
    <t>H38363305023</t>
  </si>
  <si>
    <t>මීරිගම ප්‍රා.ලේ කොට්ඨාශයේ මාන් ගෙදර ශ්‍රී වික්‍රමාරාම විහාරයේ ගොඩනැගිල්ල සංවර්ධනය කිරීම</t>
  </si>
  <si>
    <t>H38363305024</t>
  </si>
  <si>
    <t xml:space="preserve">මීරිගම ප්‍රා.ලේ කොට්ඨාශයේ ගිරි උල්ලගම කතෝලික පල්ලිය ගොඩනැගිලි සංවර්ධනය කිරීම සදහා </t>
  </si>
  <si>
    <t>H38363305025</t>
  </si>
  <si>
    <t xml:space="preserve">මීරිගම ප්‍රා.ලේ කොට්ඨාශයේ මොට්ටුන්න කිරීටාරාමය පුරාණ විහාරයේ ගොඩනැගිලි සංවර්ධනය කිරීම </t>
  </si>
  <si>
    <t>H38363305026</t>
  </si>
  <si>
    <t xml:space="preserve">මීරිගම ප්‍රා.ලේ කොට්ඨාශයේ නාල්ල සිරිමල්වත්ත ධම්ම ගවේෂි විහාරයේ ගොඩනැගිලි සංවර්ධනය කිරීම සදහා </t>
  </si>
  <si>
    <t>H38363305027</t>
  </si>
  <si>
    <t xml:space="preserve">මීරිගම ප්‍රා.ලේ කොට්ඨාශයේ වදුරව ශ්‍රී විසුද්ධාරාමය විහාරයේ සංවර්ධන කටයුතු සදහා </t>
  </si>
  <si>
    <t>H38363305028</t>
  </si>
  <si>
    <t xml:space="preserve">මීරිගම ප්‍රා.ලේ කොට්ඨාශයේ පනාවල සිරි නන්දාරාම විහාරයේ ගොඩනැගිල්ල සංවර්ධන කටයුතු සදහා </t>
  </si>
  <si>
    <t>H38363305029</t>
  </si>
  <si>
    <t>මීරිගම ප්‍රා.ලේ කොට්ඨාශයේ පස්යාල මාලිගාතැන්න රජ මහා විහාර ශාලාව ඉදි කිරීම</t>
  </si>
  <si>
    <t>K38363305031</t>
  </si>
  <si>
    <t>මීරිගම ප්‍රා.ලේ කොට්ඨාශයේ ඉඹුන්වල පුරාණ විහාරයේ පුස්තකාලයට පොත් ලබා දීම</t>
  </si>
  <si>
    <t>H38363305034</t>
  </si>
  <si>
    <t>මිරිගම ප්‍රා.ලේ.කො. ‍වේයන්ගොඩ රජවත්ත මාලිගාතැන්න ශ්‍රි රාජාරාම විහාරස්ථානයේ ගොඩනැගිල්ල සංවර්ධන කටයුතු සදහා.</t>
  </si>
  <si>
    <t>H38363305035</t>
  </si>
  <si>
    <t>වේයන්ගොඩ   බදුරව ජයසුන්දරාම පුරාණ  විහාරස්තානය සංවර්ධනය කිරිම.</t>
  </si>
  <si>
    <t>H38363305037</t>
  </si>
  <si>
    <t xml:space="preserve">මීරිගම ප්‍රා.ලේ කොට්ඨාශයේ ඉදි කරන බෞද්ධ ශ්‍රවනාලය විහාරස්ථාන ගොඩනැගිල්ල  ඉදි කිරීම සදහා </t>
  </si>
  <si>
    <t>A38363305039</t>
  </si>
  <si>
    <t xml:space="preserve">මීරිගම  ප්‍රා.ලේ.කො. දෙමටදෙණියකන්ද පස්යාල ශ්‍රි ජයසුන්දරාරාම පුරාණ විහාරයේ ගොඩනැගිල්ල සංවර්ධනය කිරිම </t>
  </si>
  <si>
    <t>H38363306008</t>
  </si>
  <si>
    <t>නිට්ටඹුව, හුඹිටියාව සිරිමතිකාරාම විහාරස්ථානයේ සංවර්ධන කටයුතු සඳහා</t>
  </si>
  <si>
    <t>H38363306009</t>
  </si>
  <si>
    <t>වේයන්ගොඩ, රුක්මලේ රුවන්පුර ශ්‍රී විජයවර්ධනාරාම විහාරස්ථානයේ සංවර්ධන කටයුතු සඳහා</t>
  </si>
  <si>
    <t>H38363306010</t>
  </si>
  <si>
    <t>කළගෙඩිහේන තිරිවානගම ප්‍රාදේශීය සභාවට අයත් භූමියේ ඇති (බුදු මැදුර) ආගමික සිද්ධාස්ථානය සංවර්ධනය කිරීම</t>
  </si>
  <si>
    <t>H38363306012</t>
  </si>
  <si>
    <t>නිට්ටඹුව, නාපාගොඩ ශ්‍රී බෝධිමාලකාරාම පුරාණ විහාරස්ථානයේ ගොඩනැගිලි සංවර්ධනය</t>
  </si>
  <si>
    <t>H38363306013</t>
  </si>
  <si>
    <t>රුග්ගහවිල, උඩුගොඩ, මීවල පාර ශ්‍රී තපෝමාරාම විහාරස්ථාන සංවර්ධනය</t>
  </si>
  <si>
    <t>H38363306014</t>
  </si>
  <si>
    <t>බෝනෑගල ඛේමනී ආරාමයෙහි ඉදිි සංවර්ධන කටයුතු සඳහා</t>
  </si>
  <si>
    <t>H38363306015</t>
  </si>
  <si>
    <t>උඩුතුත්තිරිපිටිය ශ්‍රී අරියනන්දනාරාම විහාරස්ථානයේ සංවර්ධන කටයුතු සඳහා</t>
  </si>
  <si>
    <t>H38363306016</t>
  </si>
  <si>
    <t>හුඹුටියාව සිරිමාතිකාරාම විහාරස්ථානයෙහි ඉදිරි සංවර්ධන කටයුතු සඳහා</t>
  </si>
  <si>
    <t>H38363306017</t>
  </si>
  <si>
    <t>වතුපිටිවල ඉසිපතන මහමෙව්නා භාවනා අසපුවෙහි ඉදිරි සංවර්ධන කටයුතු සඳහා</t>
  </si>
  <si>
    <t>H38363306047</t>
  </si>
  <si>
    <t xml:space="preserve">අත්තනගල්ල ප්‍රා.ලේ කොට්ඨාශයේ නාපාගොඩ බෝධිමාලකාරාම විහාරස්ථානය සදහා සංවර්ධන කටයුතු සදහා </t>
  </si>
  <si>
    <t>H38363306048</t>
  </si>
  <si>
    <t xml:space="preserve">අත්තනගල්ල ප්‍රා.ලේ කොට්ඨාශයේ වල්ගම්මුල්ල විහාරස්ථාන ගොඩනැගිල්ල සංවර්ධනය කිරීම සදහා </t>
  </si>
  <si>
    <t>A38363306041</t>
  </si>
  <si>
    <t>කොස්කඳවල සිරිසුනන්ද දහම් පාසලේ දහම් පාසල් ගොඩනැගිල්ලේ ඉතිරි වැඩ නිමකිරීම</t>
  </si>
  <si>
    <t>A38363306042</t>
  </si>
  <si>
    <t>හග්ගල්ල ශ්‍රී නාගේන්ද්‍රාරාම විහාරස්ථානයීය නව දහම් පාසල් ගොඩනැගිල්ලෙහි ඉතිරි වැඩ සඳහා</t>
  </si>
  <si>
    <t>A38363306043</t>
  </si>
  <si>
    <t>වල්පොල ශ්‍රී නිශ්ශරනාරාම විහාරස්ථානයීය ධර්ම ශාලාවේ ඉතිරි වැඩ සඳහා</t>
  </si>
  <si>
    <t>A38363306044</t>
  </si>
  <si>
    <t>කළගෙඩිහේන සපුගස්තැන්න පැෂන්වත්ත සුබෝධාරාම විහාරස්ථානයීය ධර්ම ශාලාවේ ඉතිරි වැඩ සඳහා</t>
  </si>
  <si>
    <t>A38363306046</t>
  </si>
  <si>
    <t>අත්තනගල්ල දළුවත්ත ශ්‍රී පඥ්ඥාතිස්ස දහම් පාසල් ගොඩනැගිල්ලේ ඉතිරි වැඩ සඳහා</t>
  </si>
  <si>
    <t>F38363306031</t>
  </si>
  <si>
    <t>අත්තනගල්ල ප්‍රා.ලේ. කොට්ඨාශයේ ලියාපදිංචි දහම් පාසල් සඳහා උපකරණ ලබාදීම - 2013</t>
  </si>
  <si>
    <t>F38363306023</t>
  </si>
  <si>
    <t>අත්තනගල්ල ප්‍රා.ලේ කොට්ඨාශයේ නො 85 බී එම් එම් පාර කහටෝවිට අල් මුතෆව්යියා අහදියා දහම් පාසලට අවශ්‍ය උපකරණ ලබා දීම සදහා</t>
  </si>
  <si>
    <t>F38363306025</t>
  </si>
  <si>
    <t xml:space="preserve">අත්තනගල්ල ප්‍රා.ලේ කොට්ඨාශයේ නො 9 ප්‍රධාන විදිය කහටෝවිට පිහිටි බාදිබ්ය්යා දහම් පාසලට අවශ්‍ය උපකරණ ලබා දීම සදහා </t>
  </si>
  <si>
    <t>H38363306002</t>
  </si>
  <si>
    <t>අත්තනගල්ල ප්‍රා.ලේ කොට්ඨාශයේ හග්ගල්ල කොස්රුප්පවත්ත බුදු මැදුරේ ඉදිරි සංවර්ධන කටයුතු සදහා.</t>
  </si>
  <si>
    <t>F38363306049</t>
  </si>
  <si>
    <t>අත්තනගල්ල ප්‍රා.ලේ.කො. දඩගමුව ශ්‍රි ධර්මපාල ජයන්ති  බෞද්ධ දහම් පාසල සදහා අවශ්‍ය දහම් පාසල් උපකරණ ලබා දීමත</t>
  </si>
  <si>
    <t>F38363306051</t>
  </si>
  <si>
    <t>අත්තනගල්ල ප්‍රා.ලේ.කො. නො 146 ප්‍රධාන පාර කහටෝවිට පිහිටි ලියාපදිංචි කහටෝවිට ජුම්මා දහම් පාසලට අවශ්‍ය උපකරණ ලබා දීම.</t>
  </si>
  <si>
    <t>H38363307004</t>
  </si>
  <si>
    <t>ගම්පහ ප්‍රා.ලේ කොට්ඨාශයේ ඉදිගොල්ල භාවනා මධ්‍යස්ථානයේ ධර්මශාලාව පිළිසකර කිරීම</t>
  </si>
  <si>
    <t>H38363307011</t>
  </si>
  <si>
    <t>ගම්පහ ප්‍රා.ලේ කොට්ඨාශයේ යාගොඩ ශෛල බිම්බාරාම විහාරස්ථාන ගොඩනැගිල්ල සංවර්ධනය කිරීම</t>
  </si>
  <si>
    <t>H38363307036</t>
  </si>
  <si>
    <t>ගම්පහ ප්‍රා.ලේ කොට්ඨාශයේ බොල්ලත ශ්‍රී බෝධි විහාරස්ථානය සංවර්ධනය කිරීම</t>
  </si>
  <si>
    <t>F38363307041</t>
  </si>
  <si>
    <t>ගමිපහ ප්‍රා.ලේ.කො. කෙසෙල්වතුගොඩ ග්‍රාම සංවර්ධන සමිතියට කැනපි හටි සහ උපකරණ ලබා දීම.</t>
  </si>
  <si>
    <t>F38363307042</t>
  </si>
  <si>
    <t>ගමිපහ ප්‍රා.ලේ.කො.216 හොරගොල්ල උතුර චාල්ස්ටන් උද්‍යාන ග්‍රාම සංවර්ධන සමිතියට කැනපි හට් සහ උපකරණ ලබා දීම.</t>
  </si>
  <si>
    <t>H38363308017</t>
  </si>
  <si>
    <t xml:space="preserve">ජා ඇල ප්‍රා.ලේ කොට්ඨාශයේ වල්පොල ශ්‍රී සුදත්තාරාම දහම්පාසල් ගොඩනැගිල්ල ඉදි කිරීම සදහා </t>
  </si>
  <si>
    <t>H38363308018</t>
  </si>
  <si>
    <t>ජා ඇල ප්‍රා.ලේ කොට්ඨාශයේ උතුරු බටගම ශ්‍රී ජයවර්ධනාරාමයේ ශ්‍රී විද්‍යාදීප දහම්පාසලේ ගොඩනැගිල්ල සංවර්ධනය කිරීම</t>
  </si>
  <si>
    <t>H38363308019</t>
  </si>
  <si>
    <t>ජා ඇල ප්‍රා.ලේ කොට්ඨාශයේ නාරංගොඩපාළුව ශ්‍රී සෝනුත්තර දහම්පාසල් ගොඩනැගිල්ල සංවර්ධනය කිරීම</t>
  </si>
  <si>
    <t>A38363308014</t>
  </si>
  <si>
    <t>ජා ඇල ප්‍රා.ලේ. කොට්ඨාශයේ ඉහලගම ශ්‍රී සුගතාරාමය අනුබද්ධ රාගම මිහිඳු දහම් පාසලේ ගොඩනැගිල්ලේ ඉතිරි වැඩ කටයුතු සඳහා</t>
  </si>
  <si>
    <t>A38363308015</t>
  </si>
  <si>
    <t>ජා ඇල ප්‍රා.ලේ. කොට්ඨාශයේ ඉඳිමින්න බෝධිමළු විහාර ගොඩනැගිල්ලේ ඉතිරි කොටස සංවර්ධනය කිරීම</t>
  </si>
  <si>
    <t>A38363308016</t>
  </si>
  <si>
    <t>ජා ඇල ප්‍රා.ලේ. කොට්ඨාශයේ ජා ඇල මාඑලිය ශාන්ත රීටා දේවස්ථාන ගොඩනැගිල්ලේ ඉතිරි කොටස සංවර්ධනය කිරීම</t>
  </si>
  <si>
    <t>F38363308008</t>
  </si>
  <si>
    <t>ජා ඇල ප්‍රා.ලේ. කොට්ඨාශයේ දහම් පාසල් සඳහා උපකරණ ලබාදීම 1 අදියර</t>
  </si>
  <si>
    <t>A38363308022</t>
  </si>
  <si>
    <t xml:space="preserve">ජා-ඇල   ප්‍රා.ලේ.කො. රාගම වල්පොල  ශ්‍රි විමලරත්නාරාමයේ ධාතුමන්දිරය හා පිරිවෙන් ගොඩනැගිල්ල සංවර්ධනය කිරිම </t>
  </si>
  <si>
    <t>H38363309009</t>
  </si>
  <si>
    <t>වත්තල ප්‍රා.ලේ කොට්ඨාශයේ වත්තල චිත්ත සමාධි භාවනා මධ්‍යස්ථානයේ පිළිසකර කිරීමට දුව්‍යමය ආධාර ලබා දීම</t>
  </si>
  <si>
    <t>F38363309014</t>
  </si>
  <si>
    <t>වත්තල ප්‍රා ලේ කො හැදල අවරකොටුව ශ්‍රී සුදර්ශන විහාර දහම් පාසලට උපකරණ ලබාදීම</t>
  </si>
  <si>
    <t>F38363309013</t>
  </si>
  <si>
    <t>වත්තල ප්‍රා.ලේ. කොට්ඨාශයේ කලායතන හා සංස්කෘතික සංගම් සඳහා උපකරණ ලබාදීම</t>
  </si>
  <si>
    <t>H38363309003</t>
  </si>
  <si>
    <t>වත්තල ප්‍රා.ලේ කොට්ඨාශයේ වැලිසර මූලගන්ධ කුටි විහාරයේ ගොඩනැගිල්ල සංවර්ධනය කිරීම සදහා ශ්‍රම පදනම මත ද්‍රව්‍යාධාර ලබා දීම.</t>
  </si>
  <si>
    <t>A38363309016</t>
  </si>
  <si>
    <t xml:space="preserve">වත්තල ප්‍රා.ලේ.කො. කුරුකුලා‍ව ශා ලාරැස් දෙව් මැදුරේ දහමි පාසල් ගොඩනැගිල්ල සංවර්ධනය කිරිම </t>
  </si>
  <si>
    <t xml:space="preserve">මහර </t>
  </si>
  <si>
    <t>H38363310001</t>
  </si>
  <si>
    <t>ඇටිකෙහෙල්ගල්ල ශ්‍රී දක්ෂිණ පබ්බතාරාම විහාරස්ථානයේ ආවාස ගොඩනැගිල්ල ඉදිකිරීම</t>
  </si>
  <si>
    <t>H38363310002</t>
  </si>
  <si>
    <t>පහල කරගහමුණ ශ්‍රී බෝසත් දහම් පාසලේ වැසිකිළි පද්ධතිය ඉදිකිරීම</t>
  </si>
  <si>
    <t>A38363310004</t>
  </si>
  <si>
    <t>ඌරුවල ශ්‍රී ‍විවේකාරාම ධර්ම ශාලාවේ ඉතිරි වැඩ නිම කිරීම</t>
  </si>
  <si>
    <t>A38363310005</t>
  </si>
  <si>
    <t>මහර නුගේගොඩ ශ්‍රී සම්බෝධි දහම් පාසල් ගොඩනැගිල්ලේ ඉතිරි වැඩ නිම කිරීම</t>
  </si>
  <si>
    <t>A38363310006</t>
  </si>
  <si>
    <t>කිණිගම ශ්‍රී ජිනසිරිතිස්ස දහම් පාසලේ දහම් පාසල් ගොඩනැගිල්ලේ ඉතිරි වැඩ නිම කිරීම</t>
  </si>
  <si>
    <t>H38363310008</t>
  </si>
  <si>
    <t>මහර ප්‍රා ලේ කො වැලිපිල්ලෑව පුරාණ විහාරස්ථානයේ ගොඩනැගිල්ල සංවර්ධනය කිරීම</t>
  </si>
  <si>
    <t>A38363310010</t>
  </si>
  <si>
    <t>මහර   ප්‍රා.ලේ.කො. උඩුපිල දකුණ දෙල්ගොඩ චිත්ත සමාධි ගුරුගේ අසපුවේ ධර්ම ශාලාව හා සංඝාවාසයේ වැඩ නිම කිරිම සදහා .</t>
  </si>
  <si>
    <t>A38363310011</t>
  </si>
  <si>
    <t>මහර ප්‍රා.ලේ.කො. වෑබඩ කිරිල්ලවල ශ්‍රි පුෂ්පාරාම විහාරස්ථානයේ ඉදිකරමින් පවතින ගොඩනැගිල්ල සංවර්ධනය කිරිම සදහා.</t>
  </si>
  <si>
    <t>H38363311001</t>
  </si>
  <si>
    <t>දොම්පේ ශ්‍රී ශෛලචෛත්‍යාරාම විහාරයේ අලුතින් ඉදිකරන දහම් පාසල් ගොඩනැගිල්ල සඳහා</t>
  </si>
  <si>
    <t>H38363311002</t>
  </si>
  <si>
    <t>දොම්පේ ප්‍රා.ලේ. කොට්ඨාශයේ ගනේගොඩ ශ්‍රී පුණ්‍යවර්ධනාරාම විහාරස්ථානයේ වැසිකිලි කැසිකිළි පද්ධතිය ඉදිකිරීම</t>
  </si>
  <si>
    <t>H38363311003</t>
  </si>
  <si>
    <t>පැපිලියවල ආනන්දාරාම විහාරස්ථානයේ සංඝාවාස ගොඩනැගිල්ලෙහි උඩුමහලෙහි ටයිල් ඇතිරිම හා සංවර්ධන කටයු.ු සදහා</t>
  </si>
  <si>
    <t>H38363311008</t>
  </si>
  <si>
    <t>දොම්පෙ ප්‍රා.ලේ කොට්ඨාශයේ කුමාරිමුල්ල පුගොඩ පිහිටි පුගොඩ ජුම්මා මස්ජිත් දහම් පාසලේ ගොඩනැගිල්ල සංවර්ධනය කිරීම</t>
  </si>
  <si>
    <t>F38363311012</t>
  </si>
  <si>
    <t>දොම්පේ ප්‍රා.ලේ. කොට්ඨාශයේ ලියාපදිංචි දහම් පාසල් සඳහා දහම් පාසල් උපකරණ ලබාදීම</t>
  </si>
  <si>
    <t>F38363311013</t>
  </si>
  <si>
    <t>H38363311016</t>
  </si>
  <si>
    <t xml:space="preserve">දොම්පේ ප්‍රා.ලේ කොට්ඨාශයේ තිඹිරිගම ශ්‍රි සුදර්ශනාරාම විහාරස්ථ ගොඩනැගිල්ල සංවර්ධනය කිරීම සදහා </t>
  </si>
  <si>
    <t>H38363311014</t>
  </si>
  <si>
    <t>පැපිලියවල, දංගල්ල රජමහා විහාරයේ ශ්‍රී සුමංගල දහම් පාසැල් ගොඩනැගිල්ල සංවර්ධනය සඳහා ශ්‍රම පදනම මත ද්‍රව්‍යාධාර ලබාදීම</t>
  </si>
  <si>
    <t>බියගම</t>
  </si>
  <si>
    <t>H38363312001</t>
  </si>
  <si>
    <t xml:space="preserve">බියගම ප්‍රා.ලේ කොට්ඨාශයේ බතලහේනවත්ත ගොන්වල ශ්‍රී බෝධි විහාර ස්ථානයේ දෙමහල් ගොඩනැගිල්ලේ ඉතිරි වැඩ කර ගැනීම සදහා </t>
  </si>
  <si>
    <t>H38363312004</t>
  </si>
  <si>
    <t>බියගම ප්‍රා.ලේ කොට්ඨාශයේ ගෝනවල ශ්‍රී වර්ධනාරාම විහාරස්ථානයේ ඉදි කරනු ලබන දෙමහල් සංඝාවාසයේ ඉතිරි වැඩ කර ගැනීම සදහා 2013</t>
  </si>
  <si>
    <t>H38363312005</t>
  </si>
  <si>
    <t xml:space="preserve">බියගම ප්‍රා.ලේ කොට්ඨාශයේ වල්ගම වෑකන්දාගම‍ ශාන්තරාම විහාරස්ථානයේ අලුතින් ඉදිකරනු ලබන ගොඩනැගිල්ලේ කටයුතු කර ගැනීම සදහා </t>
  </si>
  <si>
    <t>A38363312010</t>
  </si>
  <si>
    <t>බියගම ප්‍රා.ලේ.කොට්ඨාශයේ වෑකන්දගම ශාන්ත්‍යාරාම විහාරස්ථානයේ සංඝාවාස ගොඩනැගිල්ලේ ඉතිරි වැඩ සඳහා</t>
  </si>
  <si>
    <t>A38363312011</t>
  </si>
  <si>
    <t>බියගම ප්‍රා.ලේ. කොට්ඨාශයේ මීගහවත්ත ශ්‍රී නාගරුක්ඛාරාම විහාරස්ථානයේ දහම් පාසල් ගොඩනැගිල්ලේ ඉතිරි වැඩ සඳහා</t>
  </si>
  <si>
    <t>A38363312012</t>
  </si>
  <si>
    <t>බියගම ප්‍රා.ලේ. කොට්ඨාශයේ ඉහල බියන්විල ශ්‍රී පේමානන්ද දහම් පාසල් ගොඩනැගිල්ලේ ඉතිරි වැඩ සඳහා</t>
  </si>
  <si>
    <t>A38363312013</t>
  </si>
  <si>
    <t>බියගම ප්‍රා.ලේ. කොට්ඨාශයේ මාබිම ශ්‍රී නන්දන දහම් පාසල් ගොඩනැගිල්ලේ ඉතිරි වැඩ නිම කිරීමට</t>
  </si>
  <si>
    <t>A38363312014</t>
  </si>
  <si>
    <t>බියගම ප්‍රා.ලේ. කොට්ඨාශයේ ශ්‍රී සම්බෝධි දහම් පාසල් ගොඩනැගිල්ලේ ඉතිරි වැඩ නිම කිරීම සඳහා</t>
  </si>
  <si>
    <t>A38363312015</t>
  </si>
  <si>
    <t>බියගම ප්‍රා.ලේ. කොට්ඨාශයේ ගෝනවල ශ්‍රී වර්ධනාරාම විහාරස්ථානයේ දාන ශාලාවේ ඉතිරි වැඩ නිමකිරීම</t>
  </si>
  <si>
    <t>A38363312016</t>
  </si>
  <si>
    <t>බියගම ප්‍රා.ලේ. කොට්ඨාශයේ පට්ටිවිල ශෛලාරාම විහාරස්ථානයේ සංඝාවාස ගොඩනැගිල්ලේ ඉතිරි වැඩ සඳහා</t>
  </si>
  <si>
    <t>F38363312007</t>
  </si>
  <si>
    <t>බියගම ප්‍රා.ලේ කොට්ඨාශයේ මා බිම හෙයියන්තුඩුව නන්දනාරාම විහාරස්ථානයේ නන්දන දහම්පාසලට අවශ්‍ය උපකරණ ලබා  ගැනිම සදහා</t>
  </si>
  <si>
    <t>H38363312017</t>
  </si>
  <si>
    <t>බියගම ප්‍රාලේ කොට්ඨාශයේ කඩවත ගෝනහේන ඉහළ බියන්විල ශ්‍රී සෝමවර්ධනාරාම මහා විහාරයේ දහම් පාසැල් ගොඩනැගිල්ල ඉදි කිරීම</t>
  </si>
  <si>
    <t>H38363312019</t>
  </si>
  <si>
    <t>බියගම ප්‍රා ලේ කොට්ඨාශයේ කඩවත ගෝනහේන ඉහළ බියන්විල ශ්‍රී සෝමවර්ධනාරාම මහා විහාරයේ දහම් පාසැල් ගොඩනැගිල්ල ඉදි කිරීම සදහා</t>
  </si>
  <si>
    <t>A38363312020</t>
  </si>
  <si>
    <t xml:space="preserve">බියගම   ප්‍රා.ලේ.කො. ගෝනවල සිරි විහාරමහාදේවි බෙෘද්ධ මධ්‍යස්ථානයේ ගොඩනැගිල්ල වැඩි දියුණු කිරිම සදහා. </t>
  </si>
  <si>
    <t>කැළණිය</t>
  </si>
  <si>
    <t>H38363313001</t>
  </si>
  <si>
    <t>කැළණිය ප්‍රා.ලේ කොට්ඨාශයේ පොල්හේන ශාන්තාරාම විහාරස්ථානයේ අලුතින් ඉදිවන ගොඩනැගිල්ලේ ඉතිරි වැඩ කර ගැනීම 2013</t>
  </si>
  <si>
    <t>H38363313002</t>
  </si>
  <si>
    <t xml:space="preserve">කැළණිය ප්‍රා.ලේ කොට්ඨාශයේ පෑලියගොඩ මීගමුව පාර ගංගාරාම විහාරස්ථානයේ ශ්‍රී ධර්මතිලක දහම් පාසලේ දෙමහල් ගොඩනැගිල්ලේ ග්‍රීල් ආවරණය කිරීම සදහා </t>
  </si>
  <si>
    <t>H38363313003</t>
  </si>
  <si>
    <t xml:space="preserve">කැළණිය ප්‍රා.ලේ කොට්ඨාශයේ පෑලියගොඩ දුටුගැමුණු මාවත ජයතිලකාරාම විහාරස්ථානයේ ඥානරතන ධර්ම විද්‍යාලයේ අලුතින් ඉදිකරනු ලබන ගොඩනැගිල්ලේ කටයුතු කර ගැනීම සදහා </t>
  </si>
  <si>
    <t>F38363313006</t>
  </si>
  <si>
    <t>කැළණිය ප්‍රා.ලේ කොට්ඨාශයේ කැළණිය කොහොල්විල ගංගාරාම විහාරස්ථානයේ චන්ද්‍රරතන දහම්පාසල සදහා දහම්පාසලට අවශ්‍ය උපකරණ ලබා ගැනීම සදහා</t>
  </si>
  <si>
    <t>F38363313005</t>
  </si>
  <si>
    <t>කැළණිය ප්‍රා.ලේ කොට්ඨාශයේ අංක 789 කාන්ති මාවත හුණු පිටිය වත්තල පිහිටි ඉබනු මෂුද් දහම් පාසලට අවශ්‍ය උපකරණ ලබා ගැනීම</t>
  </si>
  <si>
    <t>H38363321001</t>
  </si>
  <si>
    <t>කොළඹ ප්‍රා.ලේ කොට්ඨාශයේ මට්ටක්කුලිය ජුම්මා මස්ජිඩීන් මුස්ලිම් පල්ලියේ සංවර්ධන කටයුතු සදහා</t>
  </si>
  <si>
    <t>H38363321003</t>
  </si>
  <si>
    <t>කොළඹ ප්‍රා.ලේ කොට්ඨාශයේ නවගම්පුර ශ්‍රී ධර්ම විජයාරාම දහම් පාසල් ගොඩනැගිල්ල සංවර්ධන කටයුතු සදහා</t>
  </si>
  <si>
    <t>H38363321006</t>
  </si>
  <si>
    <t>කොළඹ 15, මෝදර වීදිය ශාන්ත ජෝන් දේවස්ථානයේ වැසිකිළි පද්ධතිය සංවර්ධනය කිරීම</t>
  </si>
  <si>
    <t>H38363321002</t>
  </si>
  <si>
    <t>කොළඹ ප්‍රාලේකො. මාලිගාවත්ත හම්දිනියා අරාබික් දහම් පාසල් ගොඩනැගිල්ලේ සංවර්ධන කටයුතුසදහා ශ්‍රම පදනමමත ද්‍රව්‍යා_x000D_
ධාර ලබාදිම</t>
  </si>
  <si>
    <t>H38363321019</t>
  </si>
  <si>
    <t>කොළඹ ප්‍රා.ලේ කොට්ඨාශයේ සුදුවැල්ල විනයාලංකාර මාවත ශ්‍රී විනයාලංකාරාමයේ දහම් පාසල් ගොඩනැගිල්ල ඉදි කිරීම</t>
  </si>
  <si>
    <t>H38363321021</t>
  </si>
  <si>
    <t>කොළඹ ප්‍රා.ලේ කොට්ඨාශයේ ෆරගියුෂන් පාර ශ්‍රී රාහුල දහම් පාසලේ තෙමහල් ගොඩනැගිල්ල හා දහම් පාසල් ගොඩනැගිල්ල සංවර්ධනය කිරීම</t>
  </si>
  <si>
    <t>H38363321028</t>
  </si>
  <si>
    <t>කොළඹ ප්‍රා.ලේ කොට්ඨාශයේ මාලිගාවත්ත බෝසෙවන විහාරයේ බහුකාර්ය ගොඩනැගිල්ල ඉදි කිරීම</t>
  </si>
  <si>
    <t>F38363321030</t>
  </si>
  <si>
    <t>කොළඹ ප්‍රා.ලේ කොට්ඨාශයේ මද්හරුසාතුල් මල්හරුසුල්හියා දහම්පාසල සදහා  අවශ්‍ය උපකරණ හා භාණ්ඩ ලබා ගැනීම සදහා</t>
  </si>
  <si>
    <t>K38363321031</t>
  </si>
  <si>
    <t xml:space="preserve">කොළඹ ප්‍රා.ලේ කොට්ඨාශයේ මාදම්පිටිය පාර හේනමුල්ල කදවුර අංක 233/221 උස්මනියා අරාබික් දහම් පාසලට උපකරණ හා භාණ්ඩ ලබා දීම </t>
  </si>
  <si>
    <t>F38363321032</t>
  </si>
  <si>
    <t>කොළඹ ප්‍රා.ලේ කොට්ඨාශයේ මස්ජිද්‍රල් බිල්ලා දහම් පාසලට අවශ්‍ය උපකරණ හා භාණ්ඩ ලබා දීම</t>
  </si>
  <si>
    <t>F38363321034</t>
  </si>
  <si>
    <t>කොළඹ ප්‍රා.ලේ කොට්ඨාශයේ සෙන් සෙබස්තියන් වීදිය මුස්ලිම් දහම් පාසලට අවශ්‍ය උපකරණ හා භාණ්ඩ ලබා දීම</t>
  </si>
  <si>
    <t>F38363321035</t>
  </si>
  <si>
    <t>කොළඹ ප්‍රා.ලේ කොට්ඨාශයේ මුහයාසියන් දේවස්ථානය සදහා ශබ්ද විකාශන යන්ත්‍ර හා උපකරණ ලබා දීම</t>
  </si>
  <si>
    <t>F38363321037</t>
  </si>
  <si>
    <t>දෙමටගොඩ අලි දෙන්නා විහාරස්ථානයේ දහම් පාසලට උපකරණ ලබාදීම</t>
  </si>
  <si>
    <t>F38363321039</t>
  </si>
  <si>
    <t>කොළඹ ප්‍රා.ලේ කොට්ඨාශයේ මාලිගාවත්ත බෝධිරාජාරාම විහාරස්ථානයේ පවත්වනු ලබන දහම් පාසලේ ප්‍රධාන වේදිකාවට හා දොර ජනෙල්වලට තිර රෙදි ලබා දීම</t>
  </si>
  <si>
    <t>H38363321033</t>
  </si>
  <si>
    <t>කොළඹ ප්‍රා.ලේ කොට්ඨාශයේ සෙබස්තියන් වීදිය අංක 42/20 අල් මස්ජිදුල් මුනිර් අල් මද්රසා දේවස්ථානයට අවශ්‍ය තීන්ත හා උපකරණ ලබා දීම</t>
  </si>
  <si>
    <t>F38363321046</t>
  </si>
  <si>
    <t>කොළඹ ප්‍රා.ලේ.කො. 13,257/63 වුල්වන්දයල් ුල් මද්රසාතුල් ඩ්යිලියා දේවස්ථානයේ දහමි පාසලට අවශ්‍ය භාන්ඩ හා උපකරණ ලබා දිම.</t>
  </si>
  <si>
    <t>F38363321047</t>
  </si>
  <si>
    <t>කොළඹ  ප්‍රා.ලේ.කො ශ්‍රි සුදර්මාරාම විහාරස්ථ දහම් පාසල සදහා උපකරන ලබා දීම.</t>
  </si>
  <si>
    <t>H38363321048</t>
  </si>
  <si>
    <t>කොළඹ ප්‍රා.ලේ කොට්ඨාශයේ කොළඹ 10 මාලිගාවත්ත ඛෙත්තාරාම විහාරස්ථානයේ දහම්පාසල් ගොඩගැහිල්ල සංවර්ධනය සඳහා ශ්‍රම පදනම මත ද්‍රව්‍යාධාර ලබාදීම</t>
  </si>
  <si>
    <t>H38363321049</t>
  </si>
  <si>
    <t>කොළඹ ප්‍රා.ලේ කොට්ඨාශයේ කොළඹ 10 ඥනවිමලාරාම විහාරස්ථානයේ දහම්පාසල් ගොඩගැහිල්ල සංවර්ධනය සඳහා ශ්‍රම පදනම මත ද්‍රව්‍යාධාර ලබාදීම</t>
  </si>
  <si>
    <t>H38363321050</t>
  </si>
  <si>
    <t>කොළඹ ප්‍රා.ලේ කොට්ඨාශයේ ශ්‍රී සංඝබෝධි විහාරස්ථානයේ දහම්පාසල් ගොඩගැහිල්ල සංවර්ධනය සඳහා ශ්‍රම පදනම මත ද්‍රව්‍යාධාර ලබාදීම</t>
  </si>
  <si>
    <t>H38363321051</t>
  </si>
  <si>
    <t>කොළඹ ප්‍රා.ලේ කොට්ඨාශයේ ශ්‍රී සුධර්මාරාම  විහාරස්ථානයේ (කොළඹ 10) දහම්පාසල් ගොඩගැහිල්ල සංවර්ධනය සඳහා ශ්‍රම පදනම මත ද්‍රව්‍යාධාර ලබාදීම</t>
  </si>
  <si>
    <t>H38363321052</t>
  </si>
  <si>
    <t>කොළඹ ප්‍රා.ලේ කොට්ඨාශයේ තිස්සමහාරාමයේ  විහාරස්ථානයේ (90/21 එස් මහින්ද හිමි මාවත) දහම්පාසල් ගොඩගැහිල්ල සංවර්ධනය සඳහා ශ්‍රම පදනම මත ද්‍රව්‍යාධාර ලබාදීම</t>
  </si>
  <si>
    <t>H38363321053</t>
  </si>
  <si>
    <t>කොළඹ ප්‍රා.ලේ කොට්ඨාශයේ ඉසිපතනාරාම  විහාරස්ථානයේ (කොළඹ 14 180/34) දහම්පාසල් ගොඩගැහිල්ල සංවර්ධනය සඳහා ශ්‍රම පදනම මත ද්‍රව්‍යාධාර ලබාදීම</t>
  </si>
  <si>
    <t>H38363321054</t>
  </si>
  <si>
    <t>කොළඹ ප්‍රා.ලේ කොට්ඨාශයේ ධර්මනිකේතනාරාම  විහාරස්ථානයේ (අංක 90 ඛෙත්තාරාම) දහම්පාසල් ගොඩගැහිල්ල සංවර්ධනය සඳහා ශ්‍රම පදනම මත ද්‍රව්‍යාධාර ලබාදීම</t>
  </si>
  <si>
    <t>H38363321055</t>
  </si>
  <si>
    <t>කොළඹ ප්‍රා.ලේ කොට්ඨාශයේ බුද්ධගයා  විහාරස්ථානයේ (අංක 90 132/45/සීවලී මාවත ග්‍රෑන්ඩ්පාස් මාවත කොළඹ 14) දහම්පාසල් ගොඩගැහිල්ල සංවර්ධනය සඳහා ශ්‍රම පදනම මත ද්‍රව්‍යාධාර ලබාදීම</t>
  </si>
  <si>
    <t>H38363321056</t>
  </si>
  <si>
    <t>කොළඹ ප්‍රා.ලේ කොට්ඨාශයේ ශ්‍රි සද්ධර්මාරාම  දහම්පාසල් ගොඩනැගිල්ල සංවර්ධනය සඳහා ශ්‍රම පදනම මත ද්‍රව්‍යාධාර ලබාදීම</t>
  </si>
  <si>
    <t>H38363321057</t>
  </si>
  <si>
    <t>කොළඹ ප්‍රා.ලේ කොට්ඨාශයේ ශ්‍රි සම්බුද්ධ විහාරස්ථ    දහම්පාසල් ගොඩනැගිල්ල සංවර්ධනය සඳහා ශ්‍රම පදනම මත ද්‍රව්‍යාධාර ලබාදීම</t>
  </si>
  <si>
    <t>H38363322001</t>
  </si>
  <si>
    <t>කොළොන්නාව ප්‍රා.ලේ කොට්ඨාශයේ දහාරුල් කුරාන් දහම්පාසල් පිවිසුම් මාර්ගය සංවර්ධන කටයුතු කිරීම</t>
  </si>
  <si>
    <t>H38363322004</t>
  </si>
  <si>
    <t>කොලොන්නාව ප්‍රා.ලේ. කොට්ඨාශයේ ගොතටුව දහම් පාසලේ ප්‍රතිසංස්කරණ කටයුතු සඳහා</t>
  </si>
  <si>
    <t>H38363322005</t>
  </si>
  <si>
    <t>මාදින්නාගොඩ සුරම්‍යාරාම විහාරස්ථානයේ ගොඩනැගිල්ල සංවර්ධනය කිරීම</t>
  </si>
  <si>
    <t>F38363322012</t>
  </si>
  <si>
    <t>කොළොන්නාව ප්‍රා.ලේ කොට්ඨාශයේ සුමන දහම් පාසලට අවශ්‍ය වානේ අල්මාරියක් ඇතුළු දහමි පාසල් උපකරන  ලබා දීම</t>
  </si>
  <si>
    <t>F38363322015</t>
  </si>
  <si>
    <t>කොලොන්නාව ප්‍රා.ලේ. කොට්ඨාශයේ පද්මසර කලායතනයට අවශ්‍ය උපකරණ ලබාදීම</t>
  </si>
  <si>
    <t>F38363322017</t>
  </si>
  <si>
    <t>විහග ජාත්‍යන්තර අග්නි රංග කලායතනයට අවශ්‍ය උපකරණ ලබාදීම</t>
  </si>
  <si>
    <t>F38363322018</t>
  </si>
  <si>
    <t>කොළොන්නාව ප්‍රා.ලේ කොට්ඨාශයේ උපුල් සංගීත නිකේතනය සදහා උපකරණ ලබා දීම 2013</t>
  </si>
  <si>
    <t>F38363322019</t>
  </si>
  <si>
    <t>කොළොන්නාව ප්‍රාලේ කොට්ඨාශයේ ඔරුගොඩවත්ත නවගම්පුර 2 අදියර සාංචි විහාරය දහම් පාසැල සදහා දහම් පාසැල් උපකරණ ලබාදීම</t>
  </si>
  <si>
    <t>F38363322021</t>
  </si>
  <si>
    <t>කොළොන්නාව ප්‍රා.ලේ කොට්ඨාශයේ අංගොඩ ගොතටුව රත්නසාර විහාරස්ථ කෙන්ජි අගටා පුස්තකාලය සදහා වීදුරු අල්මාරියක් ලබා දීම</t>
  </si>
  <si>
    <t>H38363322020</t>
  </si>
  <si>
    <t>කොළොන්නාව ප්‍රා.ලේ. කොට්ඨාශයේ, අංගමුව, කුඩාබුත්ගමුව ශ්‍රී පියදස්සිනාරාම දහම් පාසැල් ගොඩනැගිල්ල ඉදිකිරීම</t>
  </si>
  <si>
    <t>F38363322024</t>
  </si>
  <si>
    <t>කොළොන්නාව ප්‍රා.ලේ.කො. දහම් පාසල් සදහා උපකරණ ලබා දිම</t>
  </si>
  <si>
    <t>F38363322025</t>
  </si>
  <si>
    <t>කොළොන්නාව ප්‍රා.ලේ. කොට්ඨාශයේ කුඩාබුත්ගමුව ශ්‍රී ධර්මරක්ෂිතාරාම විහාරස්ථ දහම් පාසල සඳහා උපකරණ ලබාදීම</t>
  </si>
  <si>
    <t>H38363323005</t>
  </si>
  <si>
    <t xml:space="preserve">ශ්‍රී ජයවර්ධනපුර ප්‍රා.ලේ කොට්ඨාශයේ උත්තර ලංකා ශ්‍රී නන්දාරාම විහාරයේ ගොඩනැගිල්ල සංවර්ධනය කිරීම </t>
  </si>
  <si>
    <t>H38363323007</t>
  </si>
  <si>
    <t xml:space="preserve">ශ්‍රී ජයවර්ධනපුර ප්‍රා.ලේ කොට්ඨාශයේ නුගේගොඩ ගංගොඩවිල පඥ්ඥෝදය දහම් පාසලෙහි දහම් පාසල් ගොඩනැගිල්ල ඉදි කිරීමට </t>
  </si>
  <si>
    <t>H38363323008</t>
  </si>
  <si>
    <t>ශ්‍රී ජයවර්ධනපුර ප්‍රා.ලේ කොට්ඨාශයේ සිරි පැරකුම්බා පිරිවෙන් විහාරස්ථ ශ්‍රී රාහුල දහම් පාසලේ ඉංග්‍රිසි මාධයය ඒකකය සදහා ගොඩනැගිල්ල ඉදි කිරීම</t>
  </si>
  <si>
    <t>H38363323011</t>
  </si>
  <si>
    <t>ශ්‍රී ජයවර්ධනපුර  ප්‍රා.ලේ කොට්ඨාශයේ ධර්මපාල මාවතේ සිරිවිජයාරාම විහාරස්ථානයේ ගොඩනැගිල්ල සංවර්ධනය කිරීම</t>
  </si>
  <si>
    <t>H38363323012</t>
  </si>
  <si>
    <t>ශ්‍රී ජයවර්ධනපුර ප්‍රා.ලේ කොට්ඨාශයේ ඔබේසේකරපුර ධර්මදුතාශ්‍රම විහාරස්ථානයේ ගොඩනැගිල්ල සංවර්ධනය කිරීම සදහා ශ්‍රම පදනම මත ද්‍රව්‍ය ලබා දීම.</t>
  </si>
  <si>
    <t>H38363323014</t>
  </si>
  <si>
    <t>ශ්‍රී ජයවර්ධනපුර බැද්දගාන උත්තරලංකා ශ්‍රි නන්දාරාම  විහාරස්ථානයේ ගොඩනැගිල්ල සංවර්ධනය කිරීම</t>
  </si>
  <si>
    <t>H38363323002</t>
  </si>
  <si>
    <t>ඇතුල්කෝට්ටේ පැරකුම්බා පිරිවෙනේ ශ්‍රී රාහුල දහම් පාසලේ ගොඩනැගිල්ල සංවර්ධනය කිරීම</t>
  </si>
  <si>
    <t>H38363323003</t>
  </si>
  <si>
    <t>රාජගිරිය බණ්ඩාරනායකපුර ශාඛ්‍යරාජ විහාරස්ථානයේ දහම් පාසල් ගොඩනැගිල්ල සංවර්ධනය කිරීම</t>
  </si>
  <si>
    <t>H38363323015</t>
  </si>
  <si>
    <t>ශ්‍රී ජයවර්ධනපුර ප්‍රා.ලේ කොට්ඨාශයේ නාවල සිරි සිද්ධාර්ථාරාම විහාරස්ථානයේ ගොඩනැගිල්ල සංවර්ධනය කිරීම</t>
  </si>
  <si>
    <t>H38363323016</t>
  </si>
  <si>
    <t>ශ්‍රී ජයවර්ධනපුර ගංගොඩවිල පඥ්ඥෝදයාරාම විහාරස්ථානයේ ගොඩනැගිල්ල සංවර්ධනය කිරීම</t>
  </si>
  <si>
    <t>H38363323017</t>
  </si>
  <si>
    <t>ශ්‍රී ජයවර්ධනපුර ප්‍රා.ලේ කොට්ඨාශයේ පාමංකඩ ජයමංගල මාවතේ ශ්‍රී ජයමංගල විහාරස්ථානයේ ගොඩනැගිල්ල සංවර්ධනය කිරීම</t>
  </si>
  <si>
    <t>H38363323018</t>
  </si>
  <si>
    <t>ශ්‍රී ජයවර්ධනපුර ප්‍රා.ලේ කොට්ඨාශයේ ගංගොඩවිල සුභද්‍රාරාමයේ දහම් පාසල් ගොඩනැගිල්ල ඉදි කිරීම</t>
  </si>
  <si>
    <t>H38363323019</t>
  </si>
  <si>
    <t>ශ්‍රී ජයවර්ධනපුර ප්‍රා.ලේ කොට්ඨාශයේ සිරි ජිනරතනාරාමයේ ධර්මශාලාව හා දහම් පාසල් ගොඩනැගිල්ල ඉදි කිරීම</t>
  </si>
  <si>
    <t>H38363323001</t>
  </si>
  <si>
    <t>ශ්‍රීජයවර්ධනපුර ප්‍රා.ලේ කොට්ඨාශයේ පාගොඩ ශ්‍රී ජයමංගල විහාරස්ථානය සංවර්ධනය කිරීම</t>
  </si>
  <si>
    <t>F38363323025</t>
  </si>
  <si>
    <t>බොරැල්ල ඔබේසේකරපුර ගෝතමී විහාරයේ දහම් පාසලට උපකරණ ලබාදීම</t>
  </si>
  <si>
    <t>F38363323023</t>
  </si>
  <si>
    <t>නුගේගොඩ, ගංගොඩවිල හංසනජ කලායතනයට උපකරණ ලබාදීම</t>
  </si>
  <si>
    <t>F38363323026</t>
  </si>
  <si>
    <t>රාජගිරිය ජනාධිපති විද්‍යාල මාවතේ පොල්වත්ත ප්‍රජා මණ්ඩලයේ කලායතනය සඳහා උපකරණ ලබාදීම</t>
  </si>
  <si>
    <t>F38363323027</t>
  </si>
  <si>
    <t>ඇතුල්කෝට්ටේ සිරි පැරකුම්බා පිරිවෙනේ දහම් පාසල සඳහා පරිගණක උපකරණ ලබාදීම</t>
  </si>
  <si>
    <t>F38363323021</t>
  </si>
  <si>
    <t>ශ්‍රී ජයවර්ධනපුර ප්‍රා.ලේ කොට්ඨාශයේ ශ්‍රී සුමන දහම් පාසල සදහා උපකරණ ලබා ගැනීම</t>
  </si>
  <si>
    <t>F38363323022</t>
  </si>
  <si>
    <t xml:space="preserve">ශ්‍රී ජයවර්ධනපුර ප්‍රා.ලේ කොට්ඨාශයේ වයි එම් බී දහම්පාසල සදහා උපකරණ ලබා ගැනීම සදහා </t>
  </si>
  <si>
    <t>F38363323013</t>
  </si>
  <si>
    <t>ශ්‍රී ජයවර්ධනපුර ප්‍රා.ලේ. කොට්ඨාශයේ නුගේගොඩ කන්දවත්ත විජේවර්ධනාරාමයේ සිරි පියරතන දහම් පාසල සඳහා පරිගණක උපකරණ ලබාදීම</t>
  </si>
  <si>
    <t>H38363323030</t>
  </si>
  <si>
    <t>ශ්‍රි ජයවර්ධනපුර ප්‍රා.ලේ.කො. නුගේගොඩ කන්දවත්ත විජේවර්ධනාරාමයේ ගොඩනැගිල්ල සංවර්ධනය කිරිම.</t>
  </si>
  <si>
    <t>H38363324001</t>
  </si>
  <si>
    <t>කඩුවෙල ප්‍රා.ලේ කොට්ඨාශයේ ශ්‍රී අභය සමාධි විහාරයේ බුද්ධ ජයන්තිය වෙනුවෙන් ඉදිවෙන බුදුමැදුර සහිත ගොඩනැගිල්ල ඉදි කිරීම</t>
  </si>
  <si>
    <t>H38363324002</t>
  </si>
  <si>
    <t xml:space="preserve">කඩුවෙල ප්‍රා.ලේ කොට්ඨාශයේ ශ්‍රී විමලරාමය 722/130/1 අභයපුර අතුරුගිරිය දහම් පාසලේ සංවර්ධනය සදහා </t>
  </si>
  <si>
    <t>H38363324003</t>
  </si>
  <si>
    <t xml:space="preserve">කඩුවෙල ප්‍රා.ලේ කොට්ඨාශයේ වැලිපිල්ලෑව ශ්‍රී යසවර්ධනාරාමය දහම් ගොඩනැගිල්ල සංවර්ධනය කිරීම </t>
  </si>
  <si>
    <t>H38363324008</t>
  </si>
  <si>
    <t>කඩුවෙල ප්‍රා.ලේ කොට්ඨාශයේ බත්තරමුල්ල දකුණ තලංගම මයුරපාද පිරිවෙන් විහාරයේ ඉදිවන තෙමහල් දහම්පාසල් ගොඩනැගිල්ලට ආධාර කිරීම</t>
  </si>
  <si>
    <t>H38363324009</t>
  </si>
  <si>
    <t>කඩුවෙල ප්‍රා.ලේ කොට්ඨාශයේ කොතලාවල ප්‍රෙදේශයේ අභිනවයෙන් ඉදිවන සෙත් රුවන ශ්‍රී සෝමසුමනාරාම විහාරස්ථානයේ දහම් පාසල් ගොඩනැගිල්ල ඉදි කිරීම</t>
  </si>
  <si>
    <t>H38363324010</t>
  </si>
  <si>
    <t>කඩුවෙල ප්‍රා.ලේ කොට්ඨාශයේ අතුරුගිරිය අභයපුර ශ්‍රී විමලාරාම විහාරස්ථානයේ බහු කාර්යය ගොඩනැගිල්ල ඉදි කිරීම</t>
  </si>
  <si>
    <t>H38363324012</t>
  </si>
  <si>
    <t>කඩුවෙල ප්‍රා.ලේ කොට්ඨාශයේ අතුරුගිරිය මොරටුවාහේන ශ්‍රී බෝධිරාක්කාරාම මහා විහාරයේ පුස්තකාල සහිත දහම් පාසල් ගොඩනැගිල්ල සංවර්ධනය කිරීම</t>
  </si>
  <si>
    <t>H38363324013</t>
  </si>
  <si>
    <t>කඩුවෙල ප්‍රා.ලේ කොට්ඨාශයේ බත්තරමුල්ල කොරඹේ රොබට් ගුණවර්ධන මාවත ශ්‍රී විජය සුමනාරාමයේ විහාර මළුව සිමෙන්ති ගල් අතුරා සංවර්ධනය කිරිම.</t>
  </si>
  <si>
    <t>H38363324014</t>
  </si>
  <si>
    <t>කඩුවෙල ප්‍රා.ලේ කොට්ඨාශයේ දකුණු තලංගම ත්‍රිපිටක ධර්මායතනයේ අභිනව සංඝාවාසයේ ඉදිරි කටයුතු සිදු කිරීම</t>
  </si>
  <si>
    <t>H38363324015</t>
  </si>
  <si>
    <t>කඩුවෙල ප්‍රා.ලේ කොට්ඨාශයේ දැඩිමුත්තුඩුව මානුංගල පුරාණ විහාරස්ථාන ගොඩනැගිල්ල සංවර්ධනය කිරීම</t>
  </si>
  <si>
    <t>H38363324016</t>
  </si>
  <si>
    <t>කඩුවෙල ප්‍රා.ලේ කොට්ඨාශයේ සිරි සුසිල ධම්ම නිකේතන විහාරයේ දහම් පාසල් ගොඩනැගිල්ල ඉදි කිරීම</t>
  </si>
  <si>
    <t>K38363324018</t>
  </si>
  <si>
    <t>කඩුවෙල ප්‍රා.ලේ.කො. සමෘද්ධි මහා සංගමයට අයත් සමාජ සංවර්ධන පදනමි පුස්තකාලය සදහා පොත් ලබා දීම.</t>
  </si>
  <si>
    <t>H38363324020</t>
  </si>
  <si>
    <t>කඩුවෙල ප්‍රා.ලේ කොට්ඨාශයේ අතුරුගිරිය මොරටුව හේන ශ්‍රී බෝධිරුක්ඛාරාම මහා විහාරයේ පුස්තකාල සහිත දහම් පාසල් ගොඩනැගිල්ල සංවර්ධනය කිීම</t>
  </si>
  <si>
    <t>F38363324028</t>
  </si>
  <si>
    <t xml:space="preserve">කඩුවෙල ප්‍රා.ලේ කොට්ඨාශයේ ශ්‍රී සුදර්ශනාරාම දහම් පාසල් සංවර්ධන සමිතිය දහම් පාසල සදහා පුටු ලබා දීම </t>
  </si>
  <si>
    <t>F38363324030</t>
  </si>
  <si>
    <t>කඩුවෙල ප්‍රා.ලේ කොට්ඨාශයේ හීනටිකුඹුර පුරාණ විහාරස්ථානයේ දහම්පාසලට අවශ්‍ය උපකරණ ලබා දීම.</t>
  </si>
  <si>
    <t>F38363324034</t>
  </si>
  <si>
    <t>කඩුවෙල ප්‍රා.ලේ කොට්ඨාශයේ වල්පොල විමල විහාරස්ථානයේ දහමි පාසල් උපකරණ ලබා දීම</t>
  </si>
  <si>
    <t>F38363324035</t>
  </si>
  <si>
    <t>කඩුවෙල ප්‍රා.ලේ කොට්ඨාශයේ කලපළුවාව පුරාණ විහාරස්ථානයේ දහම්පාසලට  අවශ්‍ය උපකරණ ලබා දීම</t>
  </si>
  <si>
    <t>F38363324036</t>
  </si>
  <si>
    <t>කඩුවෙල ප්‍රා.ලේ කොට්ඨාශයේ දැඩිගමුව අශෝකාරාම බොද්ධ මධ්‍යස්ථාන දහම් පාසලට උපකරණ ලබා දීම</t>
  </si>
  <si>
    <t>F38363324038</t>
  </si>
  <si>
    <t>කඩුවෙල ප්‍රා.ලේ කොට්ඨාශයේ දකුණ ශාසනාරක්ෂක බල මණ්ඩලයේ දහම් පාසල් සදහා උපකරණ ලබා දීම</t>
  </si>
  <si>
    <t>F38363324039</t>
  </si>
  <si>
    <t xml:space="preserve">කඩුවෙල ප්‍රා.ලේ කොට්ඨාශයේ උතුර ශාසනාරක්ෂක බලමණ්ඩලයේ දහම් පාසල් උපකරණ ලබා දීමට </t>
  </si>
  <si>
    <t>F38363324040</t>
  </si>
  <si>
    <t xml:space="preserve">කඩුවෙල ප්‍රා.ලේ කොට්ඨාශයේ බත්තරමුල්ල පාතිමා ස්වාමිදුගේ දහම් පාසල සදහා උපකරණ ලබා දීම </t>
  </si>
  <si>
    <t>F38363324041</t>
  </si>
  <si>
    <t>කඩුවෙල ප්‍රා.ලේ කොට්ඨාශයේ ශ්‍රී ගුණතිලක දහම් පාසල සදහා උපකරණ ලබා දීම</t>
  </si>
  <si>
    <t>F38363324042</t>
  </si>
  <si>
    <t>කඩුවෙල ප්‍රා.ලේ කොට්ඨාශයේ ශ්‍රී සීලාලංකාර දහම්පාසල සදහා උපකරණ ලබා ගැනීම</t>
  </si>
  <si>
    <t>F38363324043</t>
  </si>
  <si>
    <t>කඩුවෙල ප්‍රා.ලේ කොට්ඨාශයේ ශ්‍රී සුචරිත වර්ධන දහම් පාසල සදහා උපකරණ ලබා ගැනීම</t>
  </si>
  <si>
    <t>F38363324044</t>
  </si>
  <si>
    <t>කඩුවෙල ප්‍රා.ලේ කොට්ඨාශයේ ශ්‍රී සුමනාරාමය සදහා උපකරණ ලබා ගැනීම සදහා</t>
  </si>
  <si>
    <t>H38363324050</t>
  </si>
  <si>
    <t xml:space="preserve">කඩුවෙල ප්‍රා.ලේ.කො.ශ්‍රි සමිබුද්ධ ජයන්ති දක්ෂිනාරාමයේ සංවර්ධන කටයුතු සිදු කිරිම </t>
  </si>
  <si>
    <t>F38363324051</t>
  </si>
  <si>
    <t>කඩුවෙල ප්‍රා.ලේ කොට්ඨාශයේ ත්‍රිපිටක ධර්මායතනය සදහා උපකරණ ලබා ගැනීම</t>
  </si>
  <si>
    <t>A38363324055</t>
  </si>
  <si>
    <t>කඩුවෙල ප්‍රා.ලේ.කො. සිරි සුමණ  දහම් පාසල් ගොඩනැගිල්ලේ  සංවර්ධන කටයුතු සදහා .</t>
  </si>
  <si>
    <t>F38363324054</t>
  </si>
  <si>
    <t xml:space="preserve">කඩුවෙල ප්‍රා.ලේ.කො.සිරිසුමණ දහමි පාසල සදහා අවශ්‍ය දහම් පාසල් උපකරණ ලබා දීම_x000D_
</t>
  </si>
  <si>
    <t>F38363324053</t>
  </si>
  <si>
    <t>කඩුවෙල ප්‍රා.ලේ.කො. මාලඹේ ශාලවනෝද්‍යාරාම පුරාණ විහාරස්ථ දහම් පාසල සදහා ප්ලාස්ටික් පුටු ලබා දීම.</t>
  </si>
  <si>
    <t>H38363324057</t>
  </si>
  <si>
    <t>කඩුවෙල ප්‍රා.ලේ.කො. කොරතොට පුරාණ පත්තිනි දේවාලයේ සංවර්ධන කටයුතු සදහා .</t>
  </si>
  <si>
    <t>H38363324059</t>
  </si>
  <si>
    <t>කඩුවෙල ප්‍රා.ලේ.කොට්ඨාශයේ කොරතොට රජමහා විහාරස්ථානයේ සංවර්ධන කටයුතු සඳහා</t>
  </si>
  <si>
    <t>H38363325001</t>
  </si>
  <si>
    <t>මහරගම ප්‍රා.ලේ කොට්ඨාශයේ ලියනගොඩ ධර්මරාජ විහාරස්ථ සිරි සීවලී දහම් පාසල් ගොඩනැගිල්ල සංවර්ධනය කිරීම</t>
  </si>
  <si>
    <t>H38363325007</t>
  </si>
  <si>
    <t>මහරගම ප්‍රා.ලේ කොට්ඨාශයේ මාදිවෙල ඊයම්පෝරුව විහාරයේ සංවර්ධන කටයුතු සිදු කිරීම</t>
  </si>
  <si>
    <t>H38363325008</t>
  </si>
  <si>
    <t>මහරගම ප්‍රා.ලේ කොට්ඨාශයේ ගල උඩ ශ්‍රී ධර්ම විජය විහාරස්ථානයේ  සංවර්ධන කටයුතු නිම කිරීම</t>
  </si>
  <si>
    <t>H38363325009</t>
  </si>
  <si>
    <t>මහරගම ප්‍රා.ලේ කොට්ඨාශයේ මහමේඝාරාමයේ සංවර්ධන කටයුතු සිදු කිරීම</t>
  </si>
  <si>
    <t>H38363325010</t>
  </si>
  <si>
    <t xml:space="preserve">මහරගම ප්‍රා.ලේ කොට්ඨාශයේ දම්මින්ද විහාරයේ දහම් පාසල් ගොඩනැගිල්ලෙ ඉතිරි වැඩ නිම කිරිම සදහා </t>
  </si>
  <si>
    <t>H38363325011</t>
  </si>
  <si>
    <t>මහරගම ප්‍රා.ලේ කොට්ඨාශයේ සාරානාත් බොද්ධ මධ්‍යස්ථානයේ සංවර්ධන කටයුතු සිදු කිරීම</t>
  </si>
  <si>
    <t>H38363325013</t>
  </si>
  <si>
    <t>මහරගම ප්‍රා.ලේ කොට්ඨාශයේ සම්බුද්ධ ගිලන් භික්ෂු මධ්‍යස්ථානයේ සංවර්ධන කටයුතු සිදු කිරීම</t>
  </si>
  <si>
    <t>H38363325014</t>
  </si>
  <si>
    <t>මහරගම ප්‍ර.ලේ කොට්ඨාශයේ පුන්‍යාභිවර්ධනාරාම විහාරයේ සංවර්ධන කටයුතු සිදු කිරීම</t>
  </si>
  <si>
    <t>H38363325015</t>
  </si>
  <si>
    <t>මහරගම ප්‍රා.ලේ කොට්ඨාශයේ පතිරගොඩ නාලන්දාරාම විහාරයේ දහම් පාසල සංවර්ධනය කිරීම</t>
  </si>
  <si>
    <t>H38363325016</t>
  </si>
  <si>
    <t>මහරගම ප්‍රා.ලේ කොට්ඨාශයේ සිරි ගුණසේකර ධර්මායතනයේ දහම් පාසල සංවර්ධනය කිරීම</t>
  </si>
  <si>
    <t>H38363325017</t>
  </si>
  <si>
    <t>මහරගම ප්‍රා.ලේ කොට්ඨාශයේ ශ්‍රී චන්ද්‍රෙස්කරාම විහාරයේ සංවර්ධන කටයුතු සිදු කිරීම</t>
  </si>
  <si>
    <t>H38363325018</t>
  </si>
  <si>
    <t>මහරගම ප්‍රා.ලේ කොට්ඨාශයේ සීලාවනාරාම විහාරස්ථානයේ සංවර්ධන කටයුතු නිම කිරීම</t>
  </si>
  <si>
    <t>H38363325019</t>
  </si>
  <si>
    <t>මහරගම ප්‍රා.ලේ කොට්ඨාශයේ ශ්‍රී බෝධිරුක්ඛාරාම විහාරය සංවර්ධනය කිරීම</t>
  </si>
  <si>
    <t>H38363325020</t>
  </si>
  <si>
    <t>මහරගම ප්‍රා.ලේ කොට්ඨාශයේ ශ්‍රී සද්ධර්මාරාම විහාරයේ සංවර්ධන කටයුතු සිදු කිරීම</t>
  </si>
  <si>
    <t>H38363325021</t>
  </si>
  <si>
    <t>මහරගම ප්‍රා.ලේ කොට්ඨාශයේ තලපත්පිටිය ධම්මනිකේතනාරාමයේ සංවර්ධන කටයුතු සිදු කිරීම</t>
  </si>
  <si>
    <t>H38363325022</t>
  </si>
  <si>
    <t xml:space="preserve">මහරගම ප්‍රා.ලේ කොට්ඨාශයේ දහම් මාවත ශ්‍රී මහාබෝධි විහාරයේ දහම් පාසල් ගොඩනැගිල්ල ඉදි කිරීම </t>
  </si>
  <si>
    <t>H38363325023</t>
  </si>
  <si>
    <t>මහරගම ප්‍රා.ලේ කොට්ඨාශයේ ශ්‍රී සුචරිත රිවිදින දහම් පාසලේ ගොඩනැගිල්ල සෑදීම</t>
  </si>
  <si>
    <t>H38363325024</t>
  </si>
  <si>
    <t>මහරගම ප්‍රා.ලේ කොට්ඨාශයේ සිරි නන්දාරාම රජමහා විහාරයේ දහම් පාසල සංවර්ධනය කිරීම</t>
  </si>
  <si>
    <t>H38363325025</t>
  </si>
  <si>
    <t>මහරගම ප්‍රා.ලේ කොට්ඨාශයේ පන්නිපිටිය දෙපානම ශ්‍රී දේවදාර විහාරයේ ධර්ම ශාලාව ඉදි කිරීම</t>
  </si>
  <si>
    <t>H38363325026</t>
  </si>
  <si>
    <t>මහරගම ප්‍රා.ලේ කොට්ඨාශයේ පන්නිපිටිය මොරකැටිය පරම ධම්ම විහාරයේ දහම් මන්දිරයේ වැඩ නිම කිරීම</t>
  </si>
  <si>
    <t>H38363325004</t>
  </si>
  <si>
    <t>මාදිවෙල ඥානානන්ද බෞද්ධ මධ්‍යස්ථානයේ දහම් පාසල් ගොඩනැගිල්ල ඉදිකිරීම</t>
  </si>
  <si>
    <t>H38363325005</t>
  </si>
  <si>
    <t>මිරිහාන ශ්‍රී බුද්ධගයා විහාරයේ දහම් පාසල් ගොඩනැගිල්ල ඉදිකිරීම</t>
  </si>
  <si>
    <t>H38363325006</t>
  </si>
  <si>
    <t>සිරි ධම්මින්ද විහාරයේ දහම් පාසල් ගොඩනැගිල්ල සංවර්ධනය කිරීම</t>
  </si>
  <si>
    <t>K38363325072</t>
  </si>
  <si>
    <t>මහරගම ප්‍රා.ලේ කොට්ඨාශයේ  පොසොන් බැතිගී වැඩසටහනක් පැවැත්වීම</t>
  </si>
  <si>
    <t>F38363325033</t>
  </si>
  <si>
    <t>මහරගම ප්‍රා.ලේ කොට්ඨාශයේ සිරි පඥ්ඥාතිලකරාමයට දහම් පාසල් උපකරණ ලබා දීම</t>
  </si>
  <si>
    <t>F38363325068</t>
  </si>
  <si>
    <t>මහරගම ප්‍රා.ලේ කොට්ඨාශයේ මහරගම සිරි පඥ්ඥාතිලකරාම දහම්පාසලට උපකරණ ලබා ගැනීම</t>
  </si>
  <si>
    <t>F38363325035</t>
  </si>
  <si>
    <t xml:space="preserve">මහරගම ප්‍රා.ලේ කොට්ඨාශයේ රජමහා විහාර දහම් පාසල් සදහා උපකරණ ලබා දීම </t>
  </si>
  <si>
    <t>F38363325036</t>
  </si>
  <si>
    <t>මහරගම ප්‍රා.ලේ කොට්ඨාශයේ ශ්‍රි සද්ධර්මෝදය දහම් පාසල සදහා උපකරණ ලබා දීම</t>
  </si>
  <si>
    <t>F38363325027</t>
  </si>
  <si>
    <t>මහරගම ප්‍රා.ලේ කොට්ඨාශයේ ශ්‍රී වජිරවංශ දහම් පාසල සදහා උපකරණ ලබා ගැනීම</t>
  </si>
  <si>
    <t>F38363325038</t>
  </si>
  <si>
    <t>මහරගම ප්‍රා.ලේ කොට්ඨාශයේ විද්‍යාලංකාර දහම් පාසල් සදහා උපකරණ ලබා ගැනීම</t>
  </si>
  <si>
    <t>F38363325039</t>
  </si>
  <si>
    <t>මහරගම ප්‍රා.ලේ කොට්ඨාශයේ ශ්‍රී මන්දානන්ද දහම් පාසල සදහා උපකරණ ලබා දීම</t>
  </si>
  <si>
    <t>F38363325040</t>
  </si>
  <si>
    <t>මහරගම ප්‍රා.ලේ කොට්ඨාශයේ ගෝතමී දහමි පාසල සදහා උපකරණ ලබා ගැනීම</t>
  </si>
  <si>
    <t>F38363325041</t>
  </si>
  <si>
    <t xml:space="preserve">මහරගම ප්‍රා.ලේ කොට්ඨාශයේ සුනේත්‍රාදේවි දහම්පාසල සදහා උපකරණ ලබා ගැනීම </t>
  </si>
  <si>
    <t>F38363325042</t>
  </si>
  <si>
    <t xml:space="preserve">මහරගම ප්‍රා.ලේ කොට්ඨාශයේ සෝම දහම් පාසල සදහා උපකරණ ලබා ගැනීම </t>
  </si>
  <si>
    <t>F38363325043</t>
  </si>
  <si>
    <t>මහරගම ප්‍රා.ලේ කොට්ඨාශයේ සරණ දහම් පාසල සදහා උපකරණ ලබා ගැනීම</t>
  </si>
  <si>
    <t>F38363325044</t>
  </si>
  <si>
    <t>මහරගම ප්‍රා.ලේ කොට්ඨාශයේ සෙනෙවිරත්න විහාරය සදහා දහම්පාසල් කාර්යාලීය උපකරණ ලබා ගැනීම</t>
  </si>
  <si>
    <t>F38363325045</t>
  </si>
  <si>
    <t>මහරගම ප්‍රා.ලේ කොට්ඨාශයේ රතනසාර දහම්පාසල සදහා කාර්යාලීය උපකරණ ලබා ගැනිම</t>
  </si>
  <si>
    <t>F38363325046</t>
  </si>
  <si>
    <t xml:space="preserve">මහරගම ප්‍රා.ලේ කොට්ඨාශයේ ධීරානන්ද දහම්පාසල සදහා කාර්යාලීය උපකරණ ලබා ගැනීම සදහා </t>
  </si>
  <si>
    <t>F38363325047</t>
  </si>
  <si>
    <t>මහරගම ප්‍රා.ලේ කොට්ඨාශයේ ශ්‍රී සුගුණපාල දහම් පාසල සදහා උපකරණ ලබා දීම</t>
  </si>
  <si>
    <t>F38363325048</t>
  </si>
  <si>
    <t>මහරගම ප්‍රා.ලේ කොට්ඨාශයේ අනදමෙන් දහම්පාසල සදහා උපකරණ ලබා ගැනිම</t>
  </si>
  <si>
    <t>F38363325049</t>
  </si>
  <si>
    <t>මහරගම ප්‍රා.ලේ කොට්ඨාශයේ ධර්මාශෝක දහම්පාසල සදහා උපකරණ ලබා ගැනීම</t>
  </si>
  <si>
    <t>F38363325050</t>
  </si>
  <si>
    <t>මහරගම ප්‍රා.ලේ කොට්ඨාශයේ ගල උඩ ශ්‍රි වජිරබුද්ධි දහම්පාසල සදහා කාර්යාලීය උපකරණ ලබා ගැනීම</t>
  </si>
  <si>
    <t>F38363325051</t>
  </si>
  <si>
    <t>මහරගම ප්‍රා.ලේ කොට්ඨාශයේ ශ්‍රී සීවලී දහම්පාසල සදහා උපකරණ ලබා ගැනීම</t>
  </si>
  <si>
    <t>F38363325052</t>
  </si>
  <si>
    <t>මහරගම ප්‍රා.ලේ කොට්ඨාශයේ දේවධාර දහම්පාසල සදහා උපකරණ ලබා ගැනීම</t>
  </si>
  <si>
    <t>F38363325053</t>
  </si>
  <si>
    <t>මහරගම ප්‍රා.ලේ කොට්ඨාශයේ ධම්මින්ද දහම්පාසල සදහා උපකරණ ලබා ගැනීම</t>
  </si>
  <si>
    <t>F38363325054</t>
  </si>
  <si>
    <t>මහරගම ප්‍රා.ලේ කොට්ඨාශයේ ඉන්දජෝති දහම්පාසල සදහා උපකරණ ලබා ගැනීම</t>
  </si>
  <si>
    <t>F38363325055</t>
  </si>
  <si>
    <t>මහරගම ප්‍රා.ලේ කොට්ඨාශයේ ශ්‍රී ධර්මරක්ෂිත දහම්පාසල සදහා උපකරණ ලබා දීම</t>
  </si>
  <si>
    <t>F38363325056</t>
  </si>
  <si>
    <t>මහරගම ප්‍රා.ලේ කොට්ඨාශයේ ශ්‍රී චන්දජෝති දහම් පාසල සදහා උපකරණ ලබා ගැනීම</t>
  </si>
  <si>
    <t>F38363325057</t>
  </si>
  <si>
    <t>මහරගම ප්‍රා.ලේ කොට්ඨාශයේ සිරි පඥ්ඥෝදය දහම්පාසල සදහා උපකරණ ලබා ගැනීම සදහා</t>
  </si>
  <si>
    <t>F38363325058</t>
  </si>
  <si>
    <t>මහරගම ප්‍රා.ලේ කොට්ඨාශයේ ශ්‍රී චන්ද්‍රවිමල දහම්පාසල සදහා උපකරණ ලබා දීම</t>
  </si>
  <si>
    <t>F38363325059</t>
  </si>
  <si>
    <t>මහරගම ප්‍රා.ලේ කොට්ඨාශයේ සිරි පඥ්ඥාතිලකාරාම දහම්පාසල සදහා උපකරණ ලබා දීම</t>
  </si>
  <si>
    <t>F38363325060</t>
  </si>
  <si>
    <t>මහරගම ප්‍රා.ලේ කොට්ඨාශයේ රතනපාල දහම්පාසල සදහා උපකරණ ලබා ගැනීම</t>
  </si>
  <si>
    <t>F38363325061</t>
  </si>
  <si>
    <t>මහරගම ප්‍රා.ලේ කොට්ඨාශයේ ශ්‍රී බුද්ධගයා දහම්පාසල සදහා උපකරණ ලබා ගැනීම</t>
  </si>
  <si>
    <t>F38363325062</t>
  </si>
  <si>
    <t>මහරගම ප්‍රා.ලේ කොට්ඨාශයේ ශ්‍රී සුචරිත රිවිදිය දහම්පාසල සදහා උපකරණ ලබා දීම</t>
  </si>
  <si>
    <t>F38363325063</t>
  </si>
  <si>
    <t xml:space="preserve">මහරගම ප්‍රා.ලේ කොට්ටාශයේ ශ්‍රි ඥානානන්ද දහම් පාසල සදහා උපකරණ ලබා ගැනීම </t>
  </si>
  <si>
    <t>F38363325064</t>
  </si>
  <si>
    <t>F38363325065</t>
  </si>
  <si>
    <t>මහරගම ප්‍රා.ලේ කොට්ඨාශයේ ශ්‍රී සුදර්ශන දහම්පාසල සදහා උපකරණ ලබා දීම</t>
  </si>
  <si>
    <t>H38363325073</t>
  </si>
  <si>
    <t>මහරගම ප්‍රාදේශීය ලේකම් කොට්ඨාශයේ මාදිවෙල ශ්‍රී ඥානාන්ද බෞද්ධ මධ්‍යස්ථානයේ ගොඩනැගිල්ල සංවර්ධනය කිරීම</t>
  </si>
  <si>
    <t>H38363325069</t>
  </si>
  <si>
    <t>ඇඹුල්දෙනිය විජිතාරාමයේ බහුකාර්ය සදහාවු ශාලාව සහත ගොඩනැගිල්ලේ ඉදිකිරීම.</t>
  </si>
  <si>
    <t>H38363325070</t>
  </si>
  <si>
    <t>මාදිවෙල කේතුමති විහාරයේ දහමි පාසල් ගොඩනැගිල්ල සංවර්ධනය කිරිම.</t>
  </si>
  <si>
    <t>H38363325071</t>
  </si>
  <si>
    <t>මාදිවෙල ශ්‍රි ඥානානන්ද බෙෘද්ධ මධ්‍යස්ථානයේ ගොඩනැගිල්ල සංවර්ධනය කිරිම. 2 අදියර.</t>
  </si>
  <si>
    <t>F38363325109</t>
  </si>
  <si>
    <t>මහරගම ප්‍රා.ලේ.කො. ලියාපදිංචි කලායගනයක් වන රංවල පදනමට සංගීත භාණ්ඩ ලබා දීම</t>
  </si>
  <si>
    <t>H38363326001</t>
  </si>
  <si>
    <t>රත්මලාන ප්‍රා.ලේ කොට්ඨාශයේ ශ්‍රී මහින්දාරාම විහාරස්ථානයේ ධර්ම ශාලාවේ සංවර්ධන කටයුතු කිරිම සදහා</t>
  </si>
  <si>
    <t>H38363326002</t>
  </si>
  <si>
    <t>රත්මලාන ප්‍රා.ලේ කොට්ඨාශයේ ශ්‍රී මහින්දාරාම විහාරස්ථානයේ ධර්මශාලාව සහිත බහුකාර්ය ගොඩනැගිල්ල ඉදි කිරීම</t>
  </si>
  <si>
    <t>H38363326003</t>
  </si>
  <si>
    <t>රත්මලාන ප්‍රා.ලේ කොට්ඨාශයේ දකුණු ප්‍රජා මණ්ඩලීය දහම් පාසලේ ගොඩනැගිල්ල සංවර්ධනය කිරීම</t>
  </si>
  <si>
    <t>H38363326004</t>
  </si>
  <si>
    <t>රත්මලාන ප්‍රා.ලේ කොට්ඨාශයේ ශ්‍රී ඥානේන්ද්‍ර පාර ශ්‍රී විජයාරාම විහාරස්ථානයේ දහම් පාසල් ගොඩනැගිල්ල සංවර්ධනය කිරීම</t>
  </si>
  <si>
    <t>H38363326005</t>
  </si>
  <si>
    <t>රත්මලාන ප්‍රා.ලේ කොට්ඨාශයේ ශ්‍රී ධර්මාරාම පාර පුරාණ රජ මහා විහාරයේ නව දහම් පාසල් ගොඩනැගිල්ල සංවර්ධනය කිරීම</t>
  </si>
  <si>
    <t>H38363326008</t>
  </si>
  <si>
    <t xml:space="preserve">රත්මලාන ප්‍රා.ලේ කොට්ඨාශයේ ශ්‍රී ධර්මාරාම පුරාණ විහාරස්ථානයේ ප්‍රජා මණ්ඩලීය බහු කාර්ය ගොඩනැගිල්ල ඉදි කිරීම සදහා ශ්‍රම පදනම මත ද්‍රව්‍යාධාර ලබාදීම </t>
  </si>
  <si>
    <t>H38363326022</t>
  </si>
  <si>
    <t>රත්මලාන ප්‍රා.ලේ කොට්ඨාශයේ ශ්‍රී ජනනන්දාරාම විහාරස්ථානයේ ඉදි කරගෙන යන තෙමහල් දහම් පාසල් ගොඩනැගිල්ල සංවර්ධනය කිරීම</t>
  </si>
  <si>
    <t>H38363326023</t>
  </si>
  <si>
    <t xml:space="preserve"> අත්තිඩිය ශ්‍රී සෝමරතන දහම් පාසලේ පුරාණ විහාරයේ දහම් පාසල් පුස්තකාල ගොඩනැගිල්ල ඉදි කිරීම</t>
  </si>
  <si>
    <t>H38363326024</t>
  </si>
  <si>
    <t xml:space="preserve"> අත්තිඩිය මාළිගාවත්ත පුරාණ විහාරයේ පුස්තකාල ගොඩනැගිල්ල සංවර්ධනය කිරීම</t>
  </si>
  <si>
    <t>F38363326011</t>
  </si>
  <si>
    <t>රත්මලාන ප්‍රා.ලේ කොට්ඨාශයේ ශාන්ත අන්තතෝනි දහම්පාසල සදහා උපකරණ ලබාදීම</t>
  </si>
  <si>
    <t>F38363326012</t>
  </si>
  <si>
    <t>රත්මලාන ප්‍රා.ලේ කොට්ඨාශයේ දක්ෂිනාරාමස්ඛ සිරි ගුණරතන දහම් පාසල සදහා උපකරණ ලබා ගැනීම</t>
  </si>
  <si>
    <t>F38363326013</t>
  </si>
  <si>
    <t>රත්මලාන ප්‍රා.ලේ කොට්ඨාශයේ ශ්‍රී විමලසිරි දහම් පාසල සදහා උපකරණ ලබා ගැනීම</t>
  </si>
  <si>
    <t>F38363326014</t>
  </si>
  <si>
    <t>රත්මලාන ප්‍රා.ලේ කොට්ඨාශයේ ශ්‍රී මිහිදු දහම්පාසල සදහා උපකරණ ලබා ගැනීම</t>
  </si>
  <si>
    <t>F38363326017</t>
  </si>
  <si>
    <t xml:space="preserve">රත්මලාන ප්‍රා.ලේ කොට්ඨාශයේ මහාවීර දහම්පාසල සදහා උපකරණ ලබා ගැනීම </t>
  </si>
  <si>
    <t>F38363326018</t>
  </si>
  <si>
    <t>රත්මලාන ප්‍රා.ලේ කොට්ඨාශයේ සිරි වජිරඥාන දහම්පාසල සදහා උපකරණ ලබා ගැනීම</t>
  </si>
  <si>
    <t>F38363326019</t>
  </si>
  <si>
    <t>රත්මලාන ප්‍රා.ලේ කොට්ඨාශයේ රජමාවත විහාරස්ථ සිරි ගුණානන්ද දහම්පාසල සදහා කාර්යාලීය උපකරණ ලබා ගැනීම</t>
  </si>
  <si>
    <t>F38363326020</t>
  </si>
  <si>
    <t>රත්මලාන ප්‍රා.ලේ කොට්ඨාශයේ බෝධිරුක්ඛාරාම දහම්පාසල සදහා උපකරණ ලබා ගැනීම</t>
  </si>
  <si>
    <t>F38363326021</t>
  </si>
  <si>
    <t xml:space="preserve">රත්මලාන ප්‍රා.ලේ කොට්ඨාශයේ බොරුපන ධම්ම සිද්ධි දහම්පාසල සදහා අවශ්‍ය කාර්යාලීය උපකරණ ලබා ගැනීම </t>
  </si>
  <si>
    <t>F38363326025</t>
  </si>
  <si>
    <t>රත්මලාන ප්‍රා.ලේ කොට්ඨාශයේ කාසියා මාවත ජයවර්ධනාරාම විහාරස්ථානය සදහා උපකරණ ලබා ගැනීම</t>
  </si>
  <si>
    <t>F38363326026</t>
  </si>
  <si>
    <t>රත්මලාන ප්‍රා.ලේ කොට්ඨාශයේ සමාධි බෞද්ධ මධ්‍යස්ථානය සදහා ගෘහභාණ්ඩ උපකරණ ලබා දීම</t>
  </si>
  <si>
    <t>F38363326027</t>
  </si>
  <si>
    <t>රත්මලාන ප්‍රා ලේ කොට්ඨාශයේ ශ්‍රී අනුසුබෝධාරාම දහම් පාසැල සදහා උපකරණ ලබාදීම</t>
  </si>
  <si>
    <t>F38363326028</t>
  </si>
  <si>
    <t>රත්මලාන ප්‍රා ලේ කොට්ඨාශයේ ශ්‍රී ධම්මසිද්ධි දහම් පාසල උපකරණ ලබාදීම</t>
  </si>
  <si>
    <t>A38363326029</t>
  </si>
  <si>
    <t>රත්මලාන ප්‍රා.ලේ.කො. රත්මලාන 3 පටුමග පිහිටි ධම්මිකාරාම විහිරස්ථානයේ දහම් පාසල් ගොඩනැගිල්ලේ ඉතිරි ඉදිකිරිම් කටයුතු සදහා.</t>
  </si>
  <si>
    <t>H38363326030</t>
  </si>
  <si>
    <t>රත්මලාන ප්‍රා.ලේ.කොට්ඨාශයේ බොරුපන ධම්මවිසුද්ධාරාමයේ බහුකාර්ය ගොඩනැගිල්ල සඳහා ශ්‍රම පදනම මත ද්‍රව්‍යාධාර ලබා දීම</t>
  </si>
  <si>
    <t>H38363327001</t>
  </si>
  <si>
    <t xml:space="preserve">දෙහිවල ප්‍රා.ලේ කොට්ඨාශයේ දෙහිවල ශ්‍රී පුණ්‍යවර්ධනාරාමය බහු කාර්යය ගොඩනැගිල්ල  සංවර්ධනය සදහා-1අදියර </t>
  </si>
  <si>
    <t>H38363327005</t>
  </si>
  <si>
    <t>දෙහිවල ප්‍රා.ලේ කොට්ඨාශයේ නැදිමාල ශ්‍රී ඛේමානන්ද දහම් පාසලේ ගොඩනැගිල්ල සෑදීම</t>
  </si>
  <si>
    <t>H38363327006</t>
  </si>
  <si>
    <t>දෙහිවල ප්‍රා.ලේ කොට්ඨාශයේ නැදිමාල ශ්‍රී මහා විහාරයේ සංවර්ධනය කිරීම</t>
  </si>
  <si>
    <t>H38363327008</t>
  </si>
  <si>
    <t>දෙහිවල ප්‍රා.ලේ කොට්ඨාශයේ පිංවත්ත පුරාණ විහාරයේ විහාර මන්දිරය සංවර්ධනය කිරීම</t>
  </si>
  <si>
    <t>H38363327003</t>
  </si>
  <si>
    <t>දෙහිවල ශ්‍රී මාබෝධි විහාරයේ ගොඩනැගිල්ල සංවර්ධනය කිරීම</t>
  </si>
  <si>
    <t>H38363327009</t>
  </si>
  <si>
    <t xml:space="preserve">දෙහිවල ශ්‍රී පුණයවර්ධනාරාම විහාරයේ බහුකාර්ය ගොඩනැගිල්ල  සංවර්ධනය   සදහා.2 අදියර </t>
  </si>
  <si>
    <t>H38363327010</t>
  </si>
  <si>
    <t xml:space="preserve">දෙහිවල ප්‍රා.ලේ  කොට්ඨාශයේ නැදිමාල ශ්‍රී මහා විහාරස්ථානයේ නව විහාර සීමා ගොඩනැගිල්ල ඉදි කිරීම </t>
  </si>
  <si>
    <t>F38363327011</t>
  </si>
  <si>
    <t xml:space="preserve">දෙහිවල ප්‍රා.ලේ කොට්ඨාශයේ ශ්‍රාස්ත්‍රානන්ද දහම් පාසලට උපකරණ ලබා දීම සදහා </t>
  </si>
  <si>
    <t>H38363327015</t>
  </si>
  <si>
    <t>දෙහිවල ප්‍රා.ලේ කොට්ඨාශයේ දෙහිවල කවුඩාන ශ්‍රී ශාන්තාරාම විහාරස්ථාන දහම් පාසලේ ගොඩනැගිල්ල සංවර්ධනය කිරීම සදහා ශ්‍රම පදනම මත ද්‍රව්‍ය ආධාර ලබා දීම 2013</t>
  </si>
  <si>
    <t>F38363327014</t>
  </si>
  <si>
    <t>දෙහිවල ප්‍රා.ලේ කොට්ඨාශයේ ශ්‍රී සුදර්ශනාරාමස්ථ සිරි ගුණලකර දහම්පාසල සදහා අවශ්‍ය උපකරණ ලබා ගැනීම</t>
  </si>
  <si>
    <t>F38363327018</t>
  </si>
  <si>
    <t>දෙහිවල ප්‍රා.ලේ.කො. ශ්‍රි සුමණ දහමි පාසල සදහා දහමි පාසල් උපකරන ලබා දිම.</t>
  </si>
  <si>
    <t>H38363327019</t>
  </si>
  <si>
    <t>දෙහිවල  ප්‍රා.ලේ.කො. කරගම්පිටිය ශ්‍රි මේධංකර විහාරයේ දහම් පාසල් ගොඩනැගිල්ල සංවර්ධනය කිරිම</t>
  </si>
  <si>
    <t>H38363328001</t>
  </si>
  <si>
    <t>මොරටුව ප්‍රා.ලේ කොට්ඨාශයේ එගොඩ උයන මස්ජිදුල් හසනාත් ජුම්මා දේවස්ථානය ගොඩනැගිලි සංවර්ධන කටයුතු සදහා ශ්‍රම පදනම මත ද්‍රව්‍යාධාර ලබා ගැනීම</t>
  </si>
  <si>
    <t>H38363328003</t>
  </si>
  <si>
    <t>මොරටුව ප්‍රා.ලේ කොට්ඨාශයේ මොරටුව කටුබැද්ද දන්දෙනියවත්ත ශ්‍රී බෝධිරාජ විහාරය විද්‍යාලෝක දහම්පාසල් ගොඩනැගිල්ලට ගොඩනැගිලි දුව්‍ය ආධාර ලබා දීම</t>
  </si>
  <si>
    <t>H38363328007</t>
  </si>
  <si>
    <t>මොරටුව ප්‍රා.ලේ කොට්ඨාශයේ කටුබැද්ද දන්දෙනියවත්ත ශ්‍රී විද්‍යාලෝක දහම් පාසලේ ගොඩනැගිල්ල සහිත ධර්ම මන්දිරයට ශ්‍රම පදනම මත ද්‍රවය ආධාර ලබා දීම</t>
  </si>
  <si>
    <t>H38363328008</t>
  </si>
  <si>
    <t>මොරටුව ප්‍රා.ලේ කොට්ඨාශයේ සොයිසාපුර ශ්‍රී බෝධිරතනාරාමයේ සංවර්ධන කටයුතු කිරීම</t>
  </si>
  <si>
    <t>H38363328009</t>
  </si>
  <si>
    <t>මොරටුව ප්‍රා.ලේ කොට්ඨාශයේ කල්දෙමුල්ල ශ්‍රී සුධර්මාරාම පුරාණ විහාරයේ පුස්තකාල ගොඩනැගිල්ල ඉදිකිරීම</t>
  </si>
  <si>
    <t>H38363328011</t>
  </si>
  <si>
    <t>මොරටුව ප්‍රා.ලේ කොට්ඨාශයේ කොරළවැල්ල ශ්‍රී සංඝාරාජ විහාරස්ථ දහම් පාසල් ගොඩනැගිල්ල සංවර්ධනය කිරීම</t>
  </si>
  <si>
    <t>H38363328005</t>
  </si>
  <si>
    <t>මොරටුව ප්‍රා.ලේ. කොට්ඨාශයේ ආගමික සිද්ධස්ථාන ගොඩනැගිලි සංවර්ධනය කිරීම</t>
  </si>
  <si>
    <t>H38363328015</t>
  </si>
  <si>
    <t>මොරටුව ප්‍රා.ලේ කොට්ඨාශයේ කල්දෙමුල්ල ශ්‍රී සම්බෝධි විහාරයේ දහම් පාසල් පුස්තකාලය ගොඩනැගිල්ල සංවර්ධනය කිරීම</t>
  </si>
  <si>
    <t>H38363328016</t>
  </si>
  <si>
    <t>කටුබැද්ද දංදෙනිය වත්ත ශ්‍රී බෝධිරාජ විහාරස්ථානයේ පවත්වනු ලබන ශ්‍රී විද්‍යාලෝක දහම් පාසලේ දහම් පාසල් ගොඩනැගිල්ල සංවර්ධනය කිරිම සදහා ශ්‍රම පදනම මත ද්‍රව්‍යආධාර ලබාදිම-2013</t>
  </si>
  <si>
    <t>H38363328002</t>
  </si>
  <si>
    <t>මොරටුව ප්‍රා.ලේ කොට්ඨාශයේ මෙරල්පේ ගංගාරාම විහාරස්ථානයේ ගොඩනැගිල්ල සංවර්ධනයට ශ්‍රම පදනම මත   ද්‍රව්‍යධාර ලබා දීම</t>
  </si>
  <si>
    <t>F38363328018</t>
  </si>
  <si>
    <t>මොරටුව ප්‍රා.ලේ කොට්ඨාශයේ තෙලවල සිරිනිකේතනාරාමය ශ්‍රී රාහුල දහම් පාසලට ඩෙස් බංකු ලබා දීම</t>
  </si>
  <si>
    <t>F38363328021</t>
  </si>
  <si>
    <t>මොරටුව ප්‍රා.ලේ. කොට්ඨාශයේ කලායතන සඳහා උපකරණ ලබාදීම</t>
  </si>
  <si>
    <t>F38363328019</t>
  </si>
  <si>
    <t>මොරටුව ප්‍රා.ලේ කොට්ඨාශයේ දහම් පාසල් සදහා උපකරණ ලබා දීම</t>
  </si>
  <si>
    <t>F38363328020</t>
  </si>
  <si>
    <t>මොරටුව ප්‍රා.ලේ කොට්ඨාශයේ තෙලවල සිරිනිකේතනාරාම ශ්‍රී රාහුල දහම් පාසල සදහා උපකරණ ලබා ගැනීම</t>
  </si>
  <si>
    <t>A38363328028</t>
  </si>
  <si>
    <t>මොරටුව ප්‍රා.ලේ.කො. මොරටුව ශාන්ත අන්තෝනි දේවස්ථානය  ප්‍රතිසංස්කරණ කටයුතු සදහා</t>
  </si>
  <si>
    <t>H38363329001</t>
  </si>
  <si>
    <t xml:space="preserve">කැස්බෑව ප්‍රා.ලේ කොට්ඨාශයේ කටුවාවල පරමධම්ම විසුත්ධාරාමය ගොඩනැගිල්ල සංවර්ධනය සදහා </t>
  </si>
  <si>
    <t>H38363329002</t>
  </si>
  <si>
    <t>කැස්බෑව ප්‍රා.ලේ කොට්ඨාශයේ දම්පේ නිර්මල ලුර්දු දේවමාතා දේවස්ථානයේ ගොඩනැගිල්ල සංවර්ධනය සදහා</t>
  </si>
  <si>
    <t>H38363329003</t>
  </si>
  <si>
    <t>කැස්බෑව ප්‍රා.ලේ කොට්ඨාශයේ මඩපාත සුධර්මවර්ධනාරාමයට ගොඩනැගිල්ලට ශ්‍රම පදනම මත ද්‍රව්‍යාධාර ලබා දීම</t>
  </si>
  <si>
    <t>H38363329007</t>
  </si>
  <si>
    <t>කැස්බෑව ප්‍රා.ලේ කොට්ඨාශයේ ශ්‍රී සද්ධානන්ද බොද්ධ විහාරයේ ධාතු මන්දිරය හා දෙමහල් සංඝාවාසය ඉදි කිරීම</t>
  </si>
  <si>
    <t>H38363329008</t>
  </si>
  <si>
    <t>කැස්බෑව ප්‍රා.ලේ කොට්ඨාශයේ මාවිත්තර සිරි තිසරණ ධර්මායතනයේ ගොඩනැගිල්ලේ ඉදිකිරිමි සදහා ශ්‍රම පදනම මත ද්‍රව්‍යාධාර ලබා දීම .</t>
  </si>
  <si>
    <t>H38363329009</t>
  </si>
  <si>
    <t>කැස්බෑව ප්‍රා.ලේ කොට්ඨාශයේ බොරලස්ගමුව කටුවාවල පරම විසුද්ධාරාම දහම් පාසලේ දහම් පාසල් ගොඩනැගිල්ල හා බහු කාර්ය ගොඩනැගිල්ල සංවර්ධනය කිරීම</t>
  </si>
  <si>
    <t>H38363329010</t>
  </si>
  <si>
    <t>කැස්බෑව ප්‍ර.ලේ කොට්ඨාශයේ බොරලැස්ගමුව වැව පාර ශ්‍රී නාගරුක්ඛාරාම විහාරයේ දහම් පාසල් ගොඩනැගිල්ල ඉදි කිරීම</t>
  </si>
  <si>
    <t>H38363329011</t>
  </si>
  <si>
    <t>කැස්බෑව ප්‍රා.ලේ කොට්ඨාශයේ පිළියන්දල වෑවල ශ්‍රී ගංගාරාමයේ බෝධිප්‍රකාරය ඉදිකිරිම සදහා ශ්‍රම පදනම මත ද්‍රව්‍ය ලබා දීම.</t>
  </si>
  <si>
    <t>H38363329012</t>
  </si>
  <si>
    <t>කැස්බෑව ප්‍රා.ලේ කොට්ඨාශයේ බොරලැස්ගමුව දෙහිවල පාර ධර්මජීකාශ්‍රම විහාරයේ දහම් පාසල් ගොඩනැගිල්ල සහ ධර්මශාලාව සංවර්ධනය කිරීම</t>
  </si>
  <si>
    <t>F38363329029</t>
  </si>
  <si>
    <t>කැස්බෑව ප්‍රා.ලේ කොට්ඨාශයේ සංකල්ප දහම් පාසල සංකල්ප විහාරය මාකන්දන පිලියන්දල සදහා පුටු ලබා දීම</t>
  </si>
  <si>
    <t>F38363329031</t>
  </si>
  <si>
    <t>කැස්බෑව ප්‍රා.ලේ කොට්ඨාශයේ දම්සද දහම්පාසල මාලිකාරාමය තුම්බෝවිල කරදියාන පිලියන්දල සදහා පුටු ලබා දීම</t>
  </si>
  <si>
    <t>F38363329032</t>
  </si>
  <si>
    <t xml:space="preserve">කැස්බෑව ප්‍රා.ලේ කොට්ඨාශයේ ශ්‍රී පේමරත්න ධර්ම විද්‍යාලය දහම් පාසල සදහා පුටු ලබා දීම </t>
  </si>
  <si>
    <t>F38363329034</t>
  </si>
  <si>
    <t>කැස්බෑව ප්‍රා.ලේ කොට්ඨාශයේ ශ්‍රී පඥ්ඥාවාස දහම් පාසල ශ්‍රී ජනශක්තිපුර විහාරය පොල්ගස්ඕවිට සදහා පුටු ලබා දීම</t>
  </si>
  <si>
    <t>F38363329049</t>
  </si>
  <si>
    <t>කැස්බෑව හොන්නර විජේනන්දනාරාම විහාරස්ථානයේ දහම් පාසලට පරිඝනක උපාංග ලබා දීම</t>
  </si>
  <si>
    <t>F38363329050</t>
  </si>
  <si>
    <t xml:space="preserve">කැස්බෑව ප්‍රා.ලේ කොට්ඨාශයේ දහම් පාසල් සදහා උපකරණ ලබා දීම </t>
  </si>
  <si>
    <t>H38363329022</t>
  </si>
  <si>
    <t>කැස්බෑව ප්‍රා.ලේ.කො. ශ්‍රි සද්ධානන්ද බෙෘද්ධ විහාරය බංගලාවත්ත  බටකැත්තර මඩපාත පිළියන්දල සදහා ශ්‍රම පදනම මත ද්‍රව්‍යාධාර ලබා දීම.</t>
  </si>
  <si>
    <t>F38363329057</t>
  </si>
  <si>
    <t>පිළියන්දල  ප්‍රා.ලේ.කො. මංකන්දන සංකල්ප විහාරස්ථ දහමි පාසලට අවශ්‍ය දහමි පාසල් උපකරණ ලබා දීම.</t>
  </si>
  <si>
    <t>F38363329058</t>
  </si>
  <si>
    <t>කැස්බෑව  ප්‍රා.ලේ.කො. බොරලැස්ගමුව පරම දමිම දහමි පාසලේ විහාරස්තාන ධර්මශාලා ගොඩනැගිල්ල සංවර්ධනය කිරිම.</t>
  </si>
  <si>
    <t>H38363329058</t>
  </si>
  <si>
    <t>කැස්බෑව ප්‍රා.ලේ කොට්ඨාශයේ බොරලැස්ගමුව පරමධම්ම දහම්පාසැලේ විහාරස්ථාන ධර්මශාලා ගොඩනැගිල්ල සංවර්ධනය කිරීම</t>
  </si>
  <si>
    <t>F38363329059</t>
  </si>
  <si>
    <t>කැස්බෑව ප්‍රා.ලේ. කොට්ඨාශයේ අංක 110 මහරගම පාර මාවිත්තර පිළියන්දල පිහිටි සන්තුෂිත කලායතනය සඳහා උපකරණ ලබාදීම</t>
  </si>
  <si>
    <t>F38363329062</t>
  </si>
  <si>
    <t>කැස්බෑව   ප්‍රා.ලේ.කො  හල්පිට පොල්ගස්ඕවිට ශ්‍රි විමලාරාම  දහම් පාසල සදහා උපකරන ලබා දීම.</t>
  </si>
  <si>
    <t>H38363329066</t>
  </si>
  <si>
    <t>කැස්බෑව ප්‍රා.ලේ.කො. මාකන්දත ශ්‍රි සුදර්ශනාලංකාරාමය විහාරස්ථානයේ ධර්මශාලාව සංවර්ධනය සදහා ශ්‍රම පදනම මත ද්‍රව්‍යාධාර ලබා දිම</t>
  </si>
  <si>
    <t>H38363329069</t>
  </si>
  <si>
    <t>කැස්බෑව ප්‍රා.ලේ.කො. බටුවන්දර තිලකාරාම විහාරස්ථාන ගොඩනැගිල්ලෙ ඉතිරි වැඩ කටයුතු සදහා.</t>
  </si>
  <si>
    <t>H38363330002</t>
  </si>
  <si>
    <t>රිලාවල ශ්‍රී සරණංකර දහම් පාසලේ වැසිකිළි පද්ධතියක් ඉදිකිරීම</t>
  </si>
  <si>
    <t>H38363330005</t>
  </si>
  <si>
    <t>හෝමාගම ප්‍රා.ලේ කොට්ඨාශයේ ගොඩගම ශ්‍රි රජමහා විහාරයේ අභිනවයෙන් ඉදිවන අසුමහා ශ්‍රාවක බුද්ධ මන්දිරය සංවර්ධනය කිරිම.</t>
  </si>
  <si>
    <t>H38363330006</t>
  </si>
  <si>
    <t>හෝමාගම ප්‍රා.ලේ කොට්ඨාශයේ කිරිවත්තුඩුව මුණමලේවත්ත ශ්‍රී සුබෝධාරාමයේ ඉදි කරනු ලබන දහම් පසාල් ගොඩනැගිල්ල ඉදි කිරීම</t>
  </si>
  <si>
    <t>H38363330007</t>
  </si>
  <si>
    <t>හෝමාගම ප්‍ර.ලේ කොට්ඨාශයේ මාගම්මන පුරාණ විහාරයේ ශ්‍රී සෝමාලංකාර දහම් පාසලේ දහම් පාසල් ගොඩනැගිල්ල සංවර්ධනය කිරීම</t>
  </si>
  <si>
    <t>H38363330008</t>
  </si>
  <si>
    <t>හෝමාගම ප්‍රා.ලේ කොට්ඨාශයේ යකහළුව විවේකාරාමයේ දහම් පාසල් ගොඩනැගිල්ල සංවර්ධනය කිරීම</t>
  </si>
  <si>
    <t>H38363330009</t>
  </si>
  <si>
    <t>හෝමාගම ප්‍රා.ලේ කොට්ඨාශයේ ගැහැනුවල පුරාණ විහාරයේ දහම් පාසල් ගොඩනැගිල්ලේ ඉතිරි වැඩ නිම කිරීම</t>
  </si>
  <si>
    <t>H38363330010</t>
  </si>
  <si>
    <t>හෝමාගම ප්‍රා.ලේ කොට්ඨාශයේ කිරිවත්තුඩුව සාම විහාරයේ ප්‍රේමසිරි දහම් පාසලේ දහම් පාසල් ගොඩනැගිල්ල ඉදි කිරිම</t>
  </si>
  <si>
    <t>H38363330013</t>
  </si>
  <si>
    <t>හෝමාගම ප්‍රා.ලේ කොට්ඨාශයේ හබරකඩ ධර්මවිජයාශ්‍රමය දහම් පාසල් ගොඩනැගිල්ලේ ඉදිරි වැඩ කටයුතු සිදු කිරීම</t>
  </si>
  <si>
    <t>H38363330014</t>
  </si>
  <si>
    <t>හෝමාගම ප්‍රා.ලේ කොට්ඨාශයේ හබරකඩ අමුහේන්කන්ද ධර්මරාජ විහාරයේ ආවාස ගෙය ඉදි කිරීම</t>
  </si>
  <si>
    <t>H38363330015</t>
  </si>
  <si>
    <t>හෝමාගම ප්‍රා.ලේ කොට්ඨාශයේ පොල්ගස්ඕවිට හෙරලියාවල ශ්‍රී සුදර්මාරාම   විහාරයේ අභිනවයෙන් ඉදි කරන දහම් පාසල් පුස්තකාලය සහිත ධාතු මන්දිරය ඉදි කිරීම</t>
  </si>
  <si>
    <t>H38363330016</t>
  </si>
  <si>
    <t>හෝමාගම ප්‍රා.ලේ කොට්ඨාශයේ කහතුඩුව පොල්ගස්ඕවිට ශ්‍රී සම්බුද්ධාලෝක විහාරයේ විහාර මන්දිරය ඉදිකිරීම</t>
  </si>
  <si>
    <t>H38363330012</t>
  </si>
  <si>
    <t>හෝමාගම ප්‍රා.ලේ.කො මාඹුල්ගොඩ බහුකාර්ය මධ්‍යස්ථාන ගොඩනැගිල්ල ඉදි කිරීම.</t>
  </si>
  <si>
    <t>F38363330028</t>
  </si>
  <si>
    <t>හෝමාගම ප්‍රා.ලේ කොට්ඨාශයේ අම්බලන්ගොඩ සුධර්මා දහම් පාසලට පුටු ලබා දීම</t>
  </si>
  <si>
    <t>F38363330034</t>
  </si>
  <si>
    <t>හෝමාගම ප්‍රා.ලේ. කොට්ඨාශයේ දහම් පාසල් සඳහා උපකරණ ලබාදීම</t>
  </si>
  <si>
    <t>F38363330037</t>
  </si>
  <si>
    <t>හෝමාගම ප්‍රා.ලේ. කොට්ඨාශයේ දහම් පාසල් 10ක් සඳහා උපකරණ ලබාදීම</t>
  </si>
  <si>
    <t>F38363330029</t>
  </si>
  <si>
    <t>හෝමාගම ප්‍රා.ලේ කොට්ඨාශයේ පිටිපන ශ්‍රී බෝධිරාජරාම දහම් පාසල සදහා උපකරණ ලබා දීම</t>
  </si>
  <si>
    <t>F38363330030</t>
  </si>
  <si>
    <t>හෝමාගම ප්‍රා.ලේ කොට්ඨාශයේ මීගොඩ සුගති දහම් පාසල සදහා උපකරණ ලබා දීම</t>
  </si>
  <si>
    <t>F38363330031</t>
  </si>
  <si>
    <t>හෝමාගම ප්‍රා.ලේ කොට්ඨාශයේ මාගම්මන සෝමාලංකාර දහම් පාසල සදහා උපකරණ ලබා දීම</t>
  </si>
  <si>
    <t>F38363330032</t>
  </si>
  <si>
    <t>හෝමාගම ප්‍රා.ලේ කොට්ඨාශයේ මාවත්ගම  දහම් පාසල සදහා උපකරණ ලබා දීම</t>
  </si>
  <si>
    <t>F38363330045</t>
  </si>
  <si>
    <t>හෝමාගම ප්‍රා.ලේ. කොට්ඨාශයේ ශ්‍රී සිරිනිවාසරාම මහා විහාරයේ දහම්පාසැල සඳහා උපකරණ ලබාදීම</t>
  </si>
  <si>
    <t>F38363330046</t>
  </si>
  <si>
    <t>හෝමාගම ප්‍රා.ලේ. කොට්ඨාශයේ වටරැක ශ්‍රී පුෂ්පාලෝක දහම් පාසල සඳහා උපකරණ ලබාගැනීම</t>
  </si>
  <si>
    <t>K38363330047</t>
  </si>
  <si>
    <t>හෝමාගම ප්‍රා.ලේ.කො. ආටිගල  හංවැල්ල ශ්‍රි සුගත දහමි පාසල් පුස්තකාලය සදහා පොත් ලබා දීම.</t>
  </si>
  <si>
    <t>H38363330048</t>
  </si>
  <si>
    <t>හෝමාගම ප්‍රා.ලේ.කො. වටරැක ශ්‍රි පුණ්‍යාලෝක දහම් පාසල් ගොඩනැගිල්ල සංවර්ධනය  කිරිම.</t>
  </si>
  <si>
    <t>A38363330053</t>
  </si>
  <si>
    <t>හෝමාගම ප්‍රා.ලේ.කො. ශ්‍රි සුජාත දහම් පාසල් ගොඩනැගිල්ලේ ඉතිරි සංවර්ධන කටයුතු සදහා .</t>
  </si>
  <si>
    <t>H38363331003</t>
  </si>
  <si>
    <t>කිස්සියවත්ත, සිරි උපෝසතාරාමය විහාරස්ථානයේ පවත්වාගෙන යනු ලබන ශ්‍රී රතනාලංකාර දහම් පාසල් ගොඩනැගිල්ල ඉදිකිරීම</t>
  </si>
  <si>
    <t>H38363331007</t>
  </si>
  <si>
    <t>ඉහල කොස්ගම අලුත්අමිබලම ශ්‍රී සුදර්මාරාම දහම් පාසල් ගොඩනැගිල්ල සංවර්ධනය කිරීම</t>
  </si>
  <si>
    <t>H38363331008</t>
  </si>
  <si>
    <t>අරපන්ගම ශ්‍රී විදර්ශන දහම් පාසල් ගොඩනැගිල්ල සංවර්ධනය කිරීම</t>
  </si>
  <si>
    <t>H38363331004</t>
  </si>
  <si>
    <t>පහත්ගම ගොඩපරගොඩැල්ල ධර්මායතනය සංවර්ධනය කිරීම</t>
  </si>
  <si>
    <t>H38363331005</t>
  </si>
  <si>
    <t>කළුඅග්ගල ශ්‍රී උපෝසථාරාම ගොඩනැගිල්ල සංවර්ධනය කිරීම</t>
  </si>
  <si>
    <t>H38363331009</t>
  </si>
  <si>
    <t>කොස්ගම ශ්‍රී හෘදය දේවස්ථානයේ සංවර්ධන කටයුතු සඳහා</t>
  </si>
  <si>
    <t>H38363331010</t>
  </si>
  <si>
    <t>වග වැලිකන්න ශ්‍රී ජපමාල මාතා දේවස්ථානයේ සංවර්ධන කටයුතු සඳහා</t>
  </si>
  <si>
    <t>H38363331014</t>
  </si>
  <si>
    <t>හංවැල්ල ප්‍රා.ලේ කොට්ඨාශයේ කනම්පැල්ල ශ්‍රී සුමනාරාම විහාරස්ථානයේ දහම් පාසල් ගොඩනැගිල්ල ඉදි කිරිම</t>
  </si>
  <si>
    <t>H38363331006</t>
  </si>
  <si>
    <t>කනම්පැල්ල ශ්‍රී සුමන දහම් පාසල් ගොඩනැගිල්ල සංවර්ධනය කිරීම_x000D_
_x000D_
_x000D_
_x000D_
_x000D_
_x000D_
_x000D_
_x000D_
_x000D_
_x000D_
_x000D_
_x000D_
_x000D_
_x000D_
_x000D_
_x000D_
_x000D_
_x000D_
_x000D_
_x000D_
කනම්පැල්ල ශ්‍රී සුමනදහම්පාසල් ගොඩනැගිල්ල සංවර්ධනය කිරිම_x000D_
_x000D_
කනම්පැල්ලශ්‍රි සුමන දහම්පාසල් ගොඩනැගිල්ල සංවර්ධනය කිරිම</t>
  </si>
  <si>
    <t>H38363331016</t>
  </si>
  <si>
    <t>හංවැල්ල ප්‍රා.ලේ කොට්ඨාශයේ පුවක්පිටිය එල්ස්ටන්වත්ත අක්කර 100 ජනපදයට අයත් ශ්‍රී මුරුගන් කෝවිලේ දහම් පාසල් ගොඩනැගිල්ල ඉදි කිරීම</t>
  </si>
  <si>
    <t>H38363331018</t>
  </si>
  <si>
    <t>හංවැල්ල ප්‍රා.ලේ කොට්ඨාශයේ අවිස්සාවේල්ල ශ්‍රී සුමන දහම් පාසලේ දහම් පාසල් ගොඩනැගිල්ල සංවර්ධනය කිරීම</t>
  </si>
  <si>
    <t>H38363331019</t>
  </si>
  <si>
    <t>හංවැල්ල ප්‍රා.ලේ කොට්ඨාශයේ පුවක්පිටිය ඇස්වත්ත ශ්‍රීසංඝමිත්තා දහමි පාසලේ  දහම්පාසල් ගොඩනැගිල්ල ඉදි කිරීම</t>
  </si>
  <si>
    <t>H38363331020</t>
  </si>
  <si>
    <t>හංවැල්ල ප්‍රා.ලේ කොට්ඨාශයේ සාලාව වත්ත ශ්‍රී මුත්තු මාරි අම්මාන් දේවාලයේ දහම් පාසල් ගොඩනැගිල්ල සදහා අවසන් අදියරට ප්‍රතිපාදන වෙන් කරවා ගැනීම</t>
  </si>
  <si>
    <t>H38363331011</t>
  </si>
  <si>
    <t>නාහේන ශ්‍රී පේමානන්ද දහම් පාසල් ගොඩනැගිල්ල සංවර්ධනය කිරීම</t>
  </si>
  <si>
    <t>H38363331012</t>
  </si>
  <si>
    <t>අලුත්අම්බලම ශ්‍රී සුදර්මාරාම විහාරස්ථානයේ බහුකාර්ය ගොඩනැගිල්ල ඉදිකිරීම</t>
  </si>
  <si>
    <t>H38363331017</t>
  </si>
  <si>
    <t>හංවැල්ල ප්‍රා.ලේ.කො. තුන්නාන ජයසුමනාරාම දහමි පාසල් ගොඩනැගිල්ල සංවර්ධනය කිරීම</t>
  </si>
  <si>
    <t>F38363331032</t>
  </si>
  <si>
    <t>කඩුගොඩ ශ්‍රී සුචරිතෝදය දහම් පාසලට උපකරණ ලබාදීම</t>
  </si>
  <si>
    <t>F38363331031</t>
  </si>
  <si>
    <t>සීතාවල ප්‍රා.ලේ කොට්ඨාශයේ දහම් පාසල් සදහා උපකරණ ලබා දීම</t>
  </si>
  <si>
    <t>H38363331034</t>
  </si>
  <si>
    <t>හංවැල්ල  ප්‍රා.ලේ.කො. තුන්තාන ශ්‍රි ජයසුමනාරාමයේ විහාරස්ථාන ගොඩනැගිල්ල  සංවර්ධන කටයුතු සිදු කිරීම.</t>
  </si>
  <si>
    <t>H38363331033</t>
  </si>
  <si>
    <t>අවිස්සාවේල්ල ප්‍රා.ලේ කොට්ඨාශයේ ශ්‍රී මුත්තුමාරියම්මන් දේවස්ථානයේ සංවර්ධන කටයුතු සිදු කිරීම</t>
  </si>
  <si>
    <t>F38363331033</t>
  </si>
  <si>
    <t>හංවැල්ල ප්‍රා.ලේ.කො. පුවක්පිටිය ශ්‍රි චන්ද්‍රෙස්කර දහමි පාසලට උපකරණ ලබා දිම.</t>
  </si>
  <si>
    <t>H38363331040</t>
  </si>
  <si>
    <t>ශ්‍රී අන්බු මුත්තුමාරියම්මන් දේවස්ථානයේ සංවර්ධන කටයුතු සිදු කිරීම</t>
  </si>
  <si>
    <t>H38363331039</t>
  </si>
  <si>
    <t>හංවැල්ල ප්‍රා.ලේ. කොට්ඨාශයේ පුවක්පිටිය ශ්‍රී පූර්වාරාම විහාරස්ථානයේ දහම් පාසැල් ගොඩනැගිල්ල සංවර්ධනය කිරීම</t>
  </si>
  <si>
    <t>H38363331042</t>
  </si>
  <si>
    <t>හංවැල්ල  ප්‍රා.ලේ.කො. ශ්‍රි සුගත නාගරුක්කාරාම විහාරස්ථ ශ්‍රි සාරානන්ද දහම් පාසල් ගොඩනැගිල්ලේසංවර්ධන කටයුතු සදහා .</t>
  </si>
  <si>
    <t>H38363332001</t>
  </si>
  <si>
    <t xml:space="preserve">තිඹිරිගස්යාය ප්‍රා.ලේ කොට්ඨාශයේ බොරැල්ල ගෝතමී විහාරයේ ධර්මශාලාවට යාබදව ඇති දැල් කාමරය සංවර්ධනය කටයුතු සදහා </t>
  </si>
  <si>
    <t>H38363332002</t>
  </si>
  <si>
    <t xml:space="preserve">තිඹිරිගස්යාය ප්‍රා.ලේ කොට්ඨාශයේ සමාධි විහාරස්ථානයේ විහාරාංග සහිත ගොඩනැගිල්ල ඉදි කිරීම සදහා </t>
  </si>
  <si>
    <t>H38363332003</t>
  </si>
  <si>
    <t>තිඹිරිගස්යාය ප්‍රා.ලේ කොට්ඨාශයේ බොරුල්ල ලෙස්ලි රනගල මාවතේ ශ්‍රී ලංකාරාම මහා විහාරස්ථානයේ දහම්පාසල් ගොඩනැගිල්ලේ සංවර්ධන කටයුතු කිරිම සදහා</t>
  </si>
  <si>
    <t>H38363332005</t>
  </si>
  <si>
    <t>තිඹිරිගස්යාය ප්‍රා.ලේ කොට්ඨාශයේ වැල්ලවත්ත ශ්‍රී බෝධිරුක්කාරාමයේ ගොඩනැගිල්ලේ සංවර්ධන කටයුතු සදහා</t>
  </si>
  <si>
    <t>F38363332009</t>
  </si>
  <si>
    <t>තිඹිරිගස්යාය ප්‍රා.ලේ කොට්ඨාශයේ දෙමටගොඩ සිරිදම්ම මාවතේ සිරිදම්ම දහම් පාසලට උපකරණ ලබා ගැනීම</t>
  </si>
  <si>
    <t>H38363332010</t>
  </si>
  <si>
    <t>කොළඹ 09 දෙමටගොඩ වේළුවන පෙදෙස බොද්ධ මධ්‍යස්ථානයේ බුද්ධ මන්දිරය සංඝාවාසය දහම් පාසල් ශාලාව ඉදි කිරීම-2අදියර</t>
  </si>
  <si>
    <t>H38363332011</t>
  </si>
  <si>
    <t>කොළඹ කිරුළන පුෂ්පාරාම විහාරස්ථානයේ බහු කාර්ය ගොඩනැගිල්ල ඉදි කිරීම</t>
  </si>
  <si>
    <t>H38363332012</t>
  </si>
  <si>
    <t>කොළඹ ප්‍රා.ලේ කොට්ඨාශයේ කොළඹ 09 දෙමටගොඩ වේලුවන පෙදෙස බොද්ධ මධ්‍යස්ථානයේ සංඝාවාසය ඉදි කිරීම-3අදියර</t>
  </si>
  <si>
    <t>H38363332013</t>
  </si>
  <si>
    <t xml:space="preserve"> කොළඹ 05 කාලිංග මාවත රතන අරම විහාරයේ ධර්මශාලා මන්දිරය හා දහම් පාසැල් ගොඩනැගිල්ල සංවර්ධනය කිරීම</t>
  </si>
  <si>
    <t>H38363332014</t>
  </si>
  <si>
    <t xml:space="preserve"> දෙමටගොඩ ආරාමය පෙදෙස සිරි ආරියවංශාරාමයේ දහම් පාසල සහිත ධර්ම ශාලා මන්දිරිය සංවර්ධනය කිරීම</t>
  </si>
  <si>
    <t>H38363332015</t>
  </si>
  <si>
    <t>කොළඹ 05 පොල්හේන්ගොඩ කාලිංග මාවත රතන අරම විහාරයේ ධර්මශාලා මන්දිරය හා දහම් පාසල් ගොඩනැගිල්ල ඉදි කිරීම</t>
  </si>
  <si>
    <t>F38363332017</t>
  </si>
  <si>
    <t>තිඹිරිගස්යාය ප්‍රා.ලේ කොට්ඨාශයේ ඥානසීහ මෛත්‍රී නිකේතනය සදහා උපකරණ ලබා දීම</t>
  </si>
  <si>
    <t>K38363332008</t>
  </si>
  <si>
    <t>තිඹිරිගස්යාය ප්‍රා.ලේ කොට්ඨාශයේ දහම් පාසල් ගුරුවරුන්ගේ පෙෘරුෂත්ව වර්ධනය කිරීම හා ඇගයීමේ වැඩසටහනක් පැවැත්විම.</t>
  </si>
  <si>
    <t>A38363332018</t>
  </si>
  <si>
    <t>තිඹිරිලස්යාය ප්‍රා.ලේ.කො. ශ්‍රි ලංකා මහා පිරිවෙන අංක 58 විපුලසේන මාවත කොළඹ 10  බහුකාර්ය ධර්ම මන්දිරයේ ඉතිරි වැඩ  කටයුතු සදහා .</t>
  </si>
  <si>
    <t>H38363333002</t>
  </si>
  <si>
    <t>පාදුක්ක ප්‍රා.ලේ කොට්ඨාශයේ පුවක්පිටිය මිරිස්වත්ත ශ්‍රී ජීවකාරාමයේ දෙමහල් බහුකාර්යය ගොඩනැගිල්ල ඉදි කිරිම</t>
  </si>
  <si>
    <t>H38363333003</t>
  </si>
  <si>
    <t>පාදුක්ක අරුක්වත්ත ශ්‍රී උප්පලවන්නාරාමයේ සංවර්ධන කටයුතු සිදු කිරීම</t>
  </si>
  <si>
    <t>H38363333004</t>
  </si>
  <si>
    <t>පාදුක්ක ප්‍රා.ලේ කොට්ඨාශයේ පුවක්පිටිය වේරගාල්ල කන්දෙ විහාර ධර්මශාලා ගොඩනැගිල්ල ඉදි කිරීම</t>
  </si>
  <si>
    <t>H38363333005</t>
  </si>
  <si>
    <t>පාදුක්ක ප්‍රා.ලේ කොට්ඨාශයේ වේවැල්පනාව සුදර්ශනාරාම විහාරස්ථානයේ ප්‍රතිසංස්කරණ හා නවීකරණ කටයුතු කිරීම</t>
  </si>
  <si>
    <t>H38363333006</t>
  </si>
  <si>
    <t>පාදුක්ක  ප්‍රා.ලේ කොට්ඨාශයේ තුම්මෝදර වග දකුණ ශ්‍රී බෝධිරාජාරාම විහාරයේ ආවාස ගොඩනැගිල්ල ඉදි කිරීම</t>
  </si>
  <si>
    <t>H38363333007</t>
  </si>
  <si>
    <t>පාදුක්ක ප්‍රා.ලේ කොට්ඨාශයේ හොරගල ශ්‍රී සුධර්මාරාම දහම් පාසලේ ගොඩනැගිල්ල සංවර්ධනය කිරීම</t>
  </si>
  <si>
    <t>H38363333008</t>
  </si>
  <si>
    <t>පාදුක්ක ප්‍රා.ලේ කොට්ඨාශයේ ශ්‍රී බෝධිරාජාරාම විහාරය සංවර්ධනය කිරීම</t>
  </si>
  <si>
    <t>F38363333012</t>
  </si>
  <si>
    <t>පාදුක්ක ප්‍රා.ලේ කොට්ඨාශයේ දහම් පාසල් සදහා උපකරණ ලබා දිම</t>
  </si>
  <si>
    <t>F38363333015</t>
  </si>
  <si>
    <t xml:space="preserve">පාදුක්ක ප්‍රා.ලේ කොට්ඨාශයේ සිරි පියරතන දහම් පාසල සදහා අවශ්‍ය උපකරණ ලබා ගැනීම සදහා </t>
  </si>
  <si>
    <t>F38363333016</t>
  </si>
  <si>
    <t xml:space="preserve">පාදුක්ක ප්‍රා.ලේ කොට්ඨාශයේ ශ්‍රී සෝමාලංකාර දහම් පාසල සදහා උපකරණ ලබා ගැනීම සදහා </t>
  </si>
  <si>
    <t>H38363333019</t>
  </si>
  <si>
    <t>මීගොඩ දාමිපේ ශ්‍රි බෝධිවර්ධනාරාම විහාරයේ දහමි පාසල් ගොඩනැගිල්ල සංවර්ධනය කිරිම.</t>
  </si>
  <si>
    <t>F38363333024</t>
  </si>
  <si>
    <t>පාදුක්ක  ප්‍රා.ලේ කොට්ඨාශයේ ඥානානන්ද විහාරස්ථ දහම් පාසලට උපකරණ ලබා දීම</t>
  </si>
  <si>
    <t>H38363341006</t>
  </si>
  <si>
    <t>පානදුර ප්‍රා.ලේ කොට්ඨාශයේ ශ්‍රී විජය සෙෘගත විද්‍යාලීය පිරිවෙන භික්ෂු නේවාසිකාගාරයේ ඉදිකිරීම් කටයුතු සදහා</t>
  </si>
  <si>
    <t>H38363341007</t>
  </si>
  <si>
    <t>පානදුර ප්‍රා.ලේ කොට්ඨාශයේ බොක්කේගම ශ්‍රී සුගත නන්දනාරාමය විහාරස්ථානයේ ධර්මශාලාව ඉදිකිරීම සදහා දුව්‍ය ලබා දීම</t>
  </si>
  <si>
    <t>H38363341002</t>
  </si>
  <si>
    <t>පානදුර ප්‍රාලේකො.වාද්දුව ශ්‍රී ලංකාරාම විහාරස්ථානයේ ගොඩනැගිල්ල සංවර්ධනය සදහා</t>
  </si>
  <si>
    <t>F38363341015</t>
  </si>
  <si>
    <t>පානදුර නෘත්‍ය ප්‍රදීප කලා මන්දිරයේ දරුවන්ට අවශ්‍ය උපකරණ ලබාදීම</t>
  </si>
  <si>
    <t>F38363341017</t>
  </si>
  <si>
    <t>හොරේතුඩුව පුරාණ සාංඝිකාරාම විහාරස්ථ ශ්‍රී ඥානවිමල දහම් පාසලේ තූර්ය වාදන කණ්ඩායමට අවශ්‍ය උපකරණ ලබාදීම</t>
  </si>
  <si>
    <t>F38363341009</t>
  </si>
  <si>
    <t>පානදුර ප්‍රා.ලේ කොට්ඨාශයේ පිංවත්ත ශ්‍රී කල්‍යාණෝදයාරාම පුරාණ විහාරස්ථානයේ ශ්‍රී සෝමානන්ද දහම් පාසලට ඩෙස් බංකු ලබා දීම</t>
  </si>
  <si>
    <t>F38363341010</t>
  </si>
  <si>
    <t>පානදුර ප්‍රා.ලේ කොට්ඨාශයේ පානදුර කෙහෙල්වත්ත ශ්‍රී ධම්මානන්ද දහම් පාසලට ප්ලාස්ටික් ලමා පුටු ලබා දිම</t>
  </si>
  <si>
    <t>F38363341011</t>
  </si>
  <si>
    <t>පානදුර ප්‍රා.ලේ කොට්ඨාශයේ කෙහෙල්වත්ත කදුරුව දීපාරාමය දහම් පාසලට පුටු ලබා දීම</t>
  </si>
  <si>
    <t>F38363341013</t>
  </si>
  <si>
    <t>පානදුර ප්‍රා.ලේ කොට්ඨාශයේ වාද්දුව තලපත්පිටිය දලදාවත්ත විහරස්ථානයේ පැවැත්වෙන ශ්‍රී රේවත දහම් පාසලට පරිගණක යන්ත්‍රයක් ලබා දීම</t>
  </si>
  <si>
    <t>F38363341014</t>
  </si>
  <si>
    <t>පානදුර ප්‍රා.ලේ කොට්ඨාශයේ හොරේතුඩුව ශ්‍රී ඥානවිමල දහම් පාසලෙහි තුර්ය වාදක කණ්ඩායම සදහා අවශ්‍ය උපකරණ</t>
  </si>
  <si>
    <t>H38363341018</t>
  </si>
  <si>
    <t>පානදුර ප්‍රා.ලේ කොට්ඨාශයේ ශ්‍රී ගංගාතිලක විහාරය සංවර්ධනය කිරීම සදහා ශ්‍රම පදනම මත ද්‍රව්‍යාධාර ලබාදීම.</t>
  </si>
  <si>
    <t>H38363341019</t>
  </si>
  <si>
    <t xml:space="preserve">පානදුර  ප්‍රා.ලේ කොට්ඨාශයේ පානදුර කුරුප්පුමුල්ල  සුභද්‍රාරාමයේ විහාරස්ථාන ගොඩනැගිල්ල සංවර්ධනය කිරීම </t>
  </si>
  <si>
    <t>A38363341023</t>
  </si>
  <si>
    <t>පානදුර ප්‍රා.ලේ.කො. ශ්‍රි බෝධිරාජ විහාරයේ ගොඩනැගිල්ලේ ඉතිරි වැඩ කටයුතු සදහා.</t>
  </si>
  <si>
    <t>A38363341024</t>
  </si>
  <si>
    <t>පානදුර   ප්‍රා.ලේ.කො. මිගෙටිටුවත්තේ ගුණානන්ද හිමි අනුස්මරණ ශාලාවේ  ඉදිකිරිමේ  ඉතිරි වැඩ සදහා.</t>
  </si>
  <si>
    <t>H38363342003</t>
  </si>
  <si>
    <t>අල්විස්වත්ත ශ්‍රී නිකේතාරාම විහාරස්ථානයේ දහම් පාසල් ගොඩනැගිල්ල සංවර්ධනය කිරීම සඳහා ශ්‍රම පදනම මත ද්‍රව්‍ය සැපයීම</t>
  </si>
  <si>
    <t>H38363342004</t>
  </si>
  <si>
    <t>කොරොස්දූව වජ්‍රකොත් පුරාණ විහාරය සංවර්ධනය කිරීම</t>
  </si>
  <si>
    <t>H38363342005</t>
  </si>
  <si>
    <t>පොතුපිටිය ධම්ම තිලකාරාම විහාරස්ථානයේ ගොඩනැගිල්ල සංවර්ධනය කිරීම සඳහා ශ්‍රම පදනම මත ද්‍රව්‍ය ලබාදීම</t>
  </si>
  <si>
    <t>H38363342006</t>
  </si>
  <si>
    <t>පන්විල හේන ශ්‍රී මුණසිංහ බෝධිරාජ විහාරයේ සංවර්ධන කටයුතු සඳහා ශ්‍රම පදනම මත ද්‍රව්‍ය සැපයීම</t>
  </si>
  <si>
    <t>H38363342007</t>
  </si>
  <si>
    <t>ගල්ලස්ස ශෛලාරාම විහාරස්ථානයේ සංවර්ධන කටයුතු සඳහා ශ්‍රම පදනම මත ද්‍රව්‍ය සැපයීම</t>
  </si>
  <si>
    <t>H38363342008</t>
  </si>
  <si>
    <t>මිහිකතවත්ත ශ්‍රී සම්බෝධි විහාරස්ථානයේ සංවර්ධන කටයුතු සදහා ශ්‍රම පදනම මත ද්‍රව්‍ය සැපයීම</t>
  </si>
  <si>
    <t>H38363342009</t>
  </si>
  <si>
    <t>නාගොඩ භික්ෂු නිකේතන විහාරයේ සංවර්ධන කටයුතු සඳහා ශ්‍රම පදනම මත ද්‍රව්‍ය සැපයීම</t>
  </si>
  <si>
    <t>H38363342010</t>
  </si>
  <si>
    <t>කිතුලාව ශ්‍රී අමරසිංහාරාමයේ සංඝාවාසයේ සංවර්ධන කටයුතු සඳහා ශ්‍රම පදනම මත ද්‍රව්‍ය සැපයීම</t>
  </si>
  <si>
    <t>H38363342013</t>
  </si>
  <si>
    <t>කළුතර, වස්කඩුව, කුඩා වස්කඩුව ක්ෂේත්‍රාසන්නාරාම විහාරයේ සංවර්ධන කටයුතු කිරීම</t>
  </si>
  <si>
    <t>K38363342016</t>
  </si>
  <si>
    <t>කළුතර ශාසනාරක්ෂක බල මණ්ඩලයේ සියළු දහම් පාසල් සඳහා උත්සව අවස්ථාවකදී එසවීමට අවශ්‍ය ජාතික කොඩිය, බෞද්ධ කොඩිය සහ බෞද්ධ ගීත ඇතුලත් සිඩීතැටියක් ලබාදිම</t>
  </si>
  <si>
    <t>H38363342017</t>
  </si>
  <si>
    <t>පානදුර ප්‍රා.ලේ කොට්ඨාශයේ මොරොන්තුඩුව ගෝනදුව උත්තර චේතියාරාම විහාරස්ථානයේ ධර්මශාලාව ඉදිකිරීම ද්‍රව්‍ය ලබා දීම</t>
  </si>
  <si>
    <t>H38363342001</t>
  </si>
  <si>
    <t>කළුතර ප්‍රාලේකො.පොතුපිටිය ධම්මතිලකාරාමය දහම්පාසල් ගොඩනැගිල්ල සංවර්ධනය සදහා ශ්‍රමපදනමමත ද්‍රව්‍යඅාධාර ලබාදිම</t>
  </si>
  <si>
    <t>H38363342024</t>
  </si>
  <si>
    <t>කළුතර ප්‍රා.ලේ කොට්ඨාශයට අයත් ශ්‍රී ආනන්දාරාම විහාරය සංවර්ධනය කිරීම</t>
  </si>
  <si>
    <t>H38363342025</t>
  </si>
  <si>
    <t>කළුතර ප්‍රා.ලේ කොට්ඨාශයේ මැලෑගම කන්ද උඩවත්ත ප්‍රියදර්ශනාරාම විහාර ගොඩනැගිල්ල සංවර්ධනය කිරීම</t>
  </si>
  <si>
    <t>H38363342026</t>
  </si>
  <si>
    <t>කළුතර ප්‍රා.ලේ කොට්ඨාශයේ උතුර සුමිත්‍රාරාම විහාරයේ ගොඩනැගිල්ල සංවර්ධනය කිරීම</t>
  </si>
  <si>
    <t>H38363342027</t>
  </si>
  <si>
    <t>කළුතර ප්‍රා.ලේ කොට්ඨාශයේ මොරොන්තුඩුව සම්බුදු විහාරස්ථ ගොඩනැගිල්ල සංවර්ධනය කිරීම</t>
  </si>
  <si>
    <t>H38363342028</t>
  </si>
  <si>
    <t>කළුතර ප්‍රා.ලේ කොට්ඨාශයේ ගෝනදුව උත්තරචේතියාරාම විහාරස්ථානයේ ගොඩනැගිල්ල ඉදි කිරීම සදහා ශ්‍රම පදනම මත ද්‍රව්‍යාධාර ලබාදීම</t>
  </si>
  <si>
    <t>H38363342029</t>
  </si>
  <si>
    <t>කළුතර ප්‍රා.ලේ කොට්ඨාශයේ වස්කඩුව සුදර්ම ධර්ම ශාලා ගොඩනැගිල්ල සංවර්ධනය කිරීම</t>
  </si>
  <si>
    <t>H38363342030</t>
  </si>
  <si>
    <t>කළුතර ප්‍රා.ලේ කොට්ඨාශයේ ඈතගම නන්ද තපෝවනාරාම ධර්ම භාවනා මධ්‍යස්ථානයේ ගොඩනැගිල්ල සංවර්ධනය කිරීම</t>
  </si>
  <si>
    <t>F38363342022</t>
  </si>
  <si>
    <t>නාගොඩ සෙත්සිරි උයන විජේමාන්න බෞද්ධ මධ්‍යස්ථානයේ ශ්‍රී සුමංගල දහම් පාසල සඳහා උපකරණ ලබාදීම</t>
  </si>
  <si>
    <t>F38363342023</t>
  </si>
  <si>
    <t>මින්නේරි තැන්න ස්වර්ණමයුර තලායතනය සදහා උපතරණ ලබා දිම.</t>
  </si>
  <si>
    <t>A38363342032</t>
  </si>
  <si>
    <t>කළුතර අධ්‍යාපන කලාපයේ කළු/ සුගත විද්‍යාලයේ රංග ශාලාව ඉදිකිරිම 111 අදියර</t>
  </si>
  <si>
    <t>A38363342033</t>
  </si>
  <si>
    <t xml:space="preserve">කළුතර ප්‍රා.ලේ කොට්ඨාශයේ ශ්‍රී නිග්‍රෝධාරමය සංවර්ධනය කිරීම සදහා </t>
  </si>
  <si>
    <t>A38363342034</t>
  </si>
  <si>
    <t>කළුතර  ප්‍රා.ලේ.කො. ගංගාරාම  විහාරයේ ගොඩනැගිල්ලේ ඉදිකිරිමේ  ඉතිරි වැඩ සදහා.</t>
  </si>
  <si>
    <t>A38363342035</t>
  </si>
  <si>
    <t>කළුතර  ප්‍රා.ලේ.කො. සුමිත්‍රාරාම  විහාරයේ ගොඩනැගිල්ලේ ඉදිකිරිමේ  ඉතිරි වැඩ සදහා.</t>
  </si>
  <si>
    <t>F38363342025</t>
  </si>
  <si>
    <t>වාදුදූව පොතුපිටිය පූර්වාරාම විහාරස්ථ මිහිඳු දහම් පාසල සඳහා දහම් පාසැල් උපකරණ ලබාදීම</t>
  </si>
  <si>
    <t>H38363343004</t>
  </si>
  <si>
    <t>කොතලාවල රජමහා විහාරස්ථානයේ ගොඩනැගිලි සංවර්ධනය කිරීම</t>
  </si>
  <si>
    <t>H38363343005</t>
  </si>
  <si>
    <t>කහබිලියාවත්ත ශ්‍රී ලේඛකාරාම විහාරස්ථානයේ ගොඩනැගිලි සංවර්ධනය කිරීම</t>
  </si>
  <si>
    <t>H38363343006</t>
  </si>
  <si>
    <t>අළුබෝමුල්ල ශ්‍රී මෙත්තාරාම විහාරස්ථානයේ ගොඩනැගිල්ල සංවර්ධනය සඳහා ශ්‍රම පදනම මත ද්‍රව්‍ය ලබාදීම</t>
  </si>
  <si>
    <t>K38363343007</t>
  </si>
  <si>
    <t>බණ්ඩාරගම ශාසනාරක්ෂක බල මණ්ඩලයේ සියළු දහම් පාසල් සඳහා උත්සව අවස්ථාවකදී එසවීමට අවශ්‍ය ජාතික කොඩිය,  බෞද්ධ කොඩිය සහ බෞද්ධ ගීත ඇතුළත් සීඩී තැටියක් ලබාදීම</t>
  </si>
  <si>
    <t>H38363343001</t>
  </si>
  <si>
    <t xml:space="preserve">බණ්ඩාරගම ප්‍රා.ලේ කොට්ඨාශයේ වික්‍රශීලා පිරිවෙනෙහි සංවර්ධන කටයුතු සදහා </t>
  </si>
  <si>
    <t>F38363343014</t>
  </si>
  <si>
    <t>කුඩා අරුග්ගොඩ ශු. ජපමාල මාතා දේවස්ථානයේ දහම් පාසලට උපකරණ ලබාදීම</t>
  </si>
  <si>
    <t>H38363343017</t>
  </si>
  <si>
    <t>බණ්ඩාරගම  ප්‍රා.ලේ.කො. අරුක්ගොඩ ශ්‍රි ඉන්ද්‍රසාරාරාම විහාරස්ථානයේ ගොඩනැගිලි සංවර්ධනය කිරිම.</t>
  </si>
  <si>
    <t>A38363343018</t>
  </si>
  <si>
    <t>බණ්ඩාරගම  ප්‍රා.ලේ.කො. වික්‍රමශිලා මහ පිරිවෙනෙහි  ගොඩනැගිල්ලේ  ඉතිරි වැඩ සදහා.</t>
  </si>
  <si>
    <t>F38363343020</t>
  </si>
  <si>
    <t>බණ්ඩාරගම ප්‍රා.ලේ.කො. කුඩා අරුක්ගොඩ ශ්‍රි ඉන්ද්‍රසාරගම මහාවිහාරයේ ශ්‍රි සුමනසාර දහම් පාසලට උපකරණ ලබා දීම</t>
  </si>
  <si>
    <t>F38363343021</t>
  </si>
  <si>
    <t>බණ්ඩාරගම ප්‍රා.ලේ.කො. වීදාගම දෙල්ගස්වත්ත ශ්‍රි විසුද්ධාරාම විහාරස්ථානයේ දහම් පාසලට උපකරණ ලබා දීම.</t>
  </si>
  <si>
    <t>F38363343022</t>
  </si>
  <si>
    <t>බණ්ඩාරගම ප්‍රා.ලේ.කො. කුඩා අරුක්ගොඩ ශ්‍රි මහේන්ද්‍රාරාම විහාරස්ථානයේ දහම් පාසලට උපකරණ ලබා දීම.</t>
  </si>
  <si>
    <t>F38363343023</t>
  </si>
  <si>
    <t>බණ්ඩාරගම ප්‍රා.ලේ.කො. කිමන්තුඩාව  ශ්‍රි දීපාරාමවිහාරස්ථානයේ දහම් පාසලට උපකරණ ලබා දීම.</t>
  </si>
  <si>
    <t>K38363344006</t>
  </si>
  <si>
    <t>හොරණ ශාසනාරක්ෂක බල මණ්ඩලයේ සියළු දහම් පාසල් සඳහා උත්සව අවස්ථාවකදී එසවීමට අවශ්‍ය ජාතික කොඩිය,  බෞද්ධ කොඩිය සහ බෞද්ධ ගීත ඇතුළත් සීඩී තැටියක් ලබාදීම</t>
  </si>
  <si>
    <t>H38363344007</t>
  </si>
  <si>
    <t>හොරණ ප්‍රා.ලේ කොට්ඨාශයේ ගෝනපල සුදර්ශනාරාමයේ සංවර්ධන කටයුතු සිදු කිරීම</t>
  </si>
  <si>
    <t>H38363344013</t>
  </si>
  <si>
    <t>හොරණ ප්‍රා.ලේ කොට්ඨාශයේ මුනගම ශ්‍රී දේවින්ද්‍රාරාම විහාරස්ථානයේ සංඝාවාස ගොඩනැගිල්ල සංවර්ධනය කිරීම</t>
  </si>
  <si>
    <t>F38363344009</t>
  </si>
  <si>
    <t>හොරණ ප්‍රා.ලේ කොට්ඨාශයේ පොකුණුවිට රේවත දහම් පාසැල සදහා උපකරණ ලබාදීම</t>
  </si>
  <si>
    <t>F38363344010</t>
  </si>
  <si>
    <t>හොරණ සඳගිරිපාය කලායතනය සඳහා උපකරණ ලබාදීම</t>
  </si>
  <si>
    <t>K38363345002</t>
  </si>
  <si>
    <t>මදුරාවල ශාසනාරක්ෂක බල මණ්ඩලයේ සියළු දහම් පාසල් සඳහා උත්සව අවස්ථාවකදී එසවීමට අවශ්‍ය ජාතික කොඩිය, දහම් පාසල් කොඩිය, බෞද්ධ කොඩිය සහ බෞද්ධ ගීත ඇතුළත් සීඩී තැටියක් ලබාදීම</t>
  </si>
  <si>
    <t>H38363345003</t>
  </si>
  <si>
    <t xml:space="preserve">මදුරාවල ප්‍රා.ලේ කොට්ඨාශයේ වේරවත්ත විහාරස්ථානයේ සංවර්ධන කටයුතු සදහා </t>
  </si>
  <si>
    <t>H38363345004</t>
  </si>
  <si>
    <t>මදුරාවල ප්‍රා.ලේ කොට්ඨාශයේ ඉලිඹ ශ්‍රී සාංඝිකාරාමයේ සංවර්ධන කටයුතු සදහා</t>
  </si>
  <si>
    <t>H38363345005</t>
  </si>
  <si>
    <t>මදුරාවල ප්‍රා ලේ කොට්ඨාශයේ බැල්ලපිටිය විද්‍යාසේකර පිරිවෙන සංවර්ධන කටයුතු කිරීම</t>
  </si>
  <si>
    <t>K38363346002</t>
  </si>
  <si>
    <t>බුලත්සිංහල ශාසනාරක්ෂක බල මණ්ඩලයේ සියළු දහම් පාසල් සඳහා උත්සව අවස්ථාවකදී එසවීමට අවශ්‍ය ජාතික කොඩිය, , බෞද්ධ කොඩිය සහ බෞද්ධ ගීත ඇතුළත් සීඩී තැටියක් ලබාදීම</t>
  </si>
  <si>
    <t>F38363346008</t>
  </si>
  <si>
    <t>බුලත්සිංහල ප්‍රා.ලේ කොට්ඨාශයේ ලියාපදිංචි දහම්පාසල් සදහා උපකරණ ලබා දීම</t>
  </si>
  <si>
    <t>H38363346007</t>
  </si>
  <si>
    <t xml:space="preserve">බුලත්සිංහල ප්‍රා.ලේ කොට්ඨාශයේ පරගොඩ විහාරස්ථානයේ ගොඩනැගිලි සංවර්ධන කටයුතු සදහා </t>
  </si>
  <si>
    <t>F38363346004</t>
  </si>
  <si>
    <t>බුලත්සිංහල ප්‍රා.ලේ කොට්ඨාශයේ දියාකඩුව දහම්පාසල සදහා උපකරණ ලබා දීම</t>
  </si>
  <si>
    <t>F38363346005</t>
  </si>
  <si>
    <t>බුලත්සිංහල ප්‍රා.ලේ කොට්ඨාශයේ අමරගෙදර සද්ධාතිස්ස දහම් පාසල සදහා උපකරණ ලබා දීම</t>
  </si>
  <si>
    <t>F38363346006</t>
  </si>
  <si>
    <t xml:space="preserve">බුලත් සිංහල ප්‍රා.ලේ කොට්ඨාශයේ දහම් පාසල් සදහා දහම් පාසල් උපකරණ ලබා දීම 2013 </t>
  </si>
  <si>
    <t>F38363346009</t>
  </si>
  <si>
    <t>බුලත්සිංහල  ප්‍රා.ලේ.කො.පහල නාරගල ශ්‍රි සුපසුද්ධාරාම විහාරස්ථ   දහම් පාසල සදහා උපකරණ ලබා දීම</t>
  </si>
  <si>
    <t>F38363347005</t>
  </si>
  <si>
    <t>දොඩන්ගොඩ ප්‍රා.ලේ කොට්ඨශයේ ලියාපදිංචි කලායතන සදහා උපකරණ ලබා දීම 2013</t>
  </si>
  <si>
    <t>K38363347006</t>
  </si>
  <si>
    <t>දොඩංගොඩ ප්‍රා.ලේ.කොට්ඨාශයේ දහම් පාසැල් ගුරු භවතුන් ඇගයීමේ වැඩසටහනක් පැවැත්වීම</t>
  </si>
  <si>
    <t>H38363348001</t>
  </si>
  <si>
    <t>පයාගල ධර්ම ගුප්ත දහමි පාසල් ගොඩනැගිල්ල සංවර්ධනය කිරීම</t>
  </si>
  <si>
    <t>H38363348002</t>
  </si>
  <si>
    <t>වලතර ශ්‍රී මෙත්තාරාම විහාරස්ථානය සංවර්ධනය කිරීම</t>
  </si>
  <si>
    <t>H38363348004</t>
  </si>
  <si>
    <t>කොටපිටිය ශ්‍රී සුදර්ශනාරාමය දහම් පාසල් ගොඩනැගිල්ල ඉදිකිරීම සදහා ශ්‍රම පදනම මත ද්‍රව්‍ය සැපයීම</t>
  </si>
  <si>
    <t>H38363348005</t>
  </si>
  <si>
    <t>පතිරාජගොඩ ශ්‍රී විවේකාරාමය විහාරස්ථානයේ සංවර්ධන කටයුතු සඳහා ශ්‍රම පදනම මත ද්‍රව්‍ය සැපයීම</t>
  </si>
  <si>
    <t>H38363348006</t>
  </si>
  <si>
    <t>අළුත්ගම සාසනධජාරාමය සංඝාවාසය ඉදිකිරීම සඳහා ශ්‍රම පදනම මත ද්‍රව්‍ය සැපයීම</t>
  </si>
  <si>
    <t>H38363348007</t>
  </si>
  <si>
    <t xml:space="preserve">බේරුවල කාලවිල ශ්‍රී සුදර්ශන දහම් පාසල් ගොඩනැගිල්ල ඉදිකිරිම සදහා ශ්‍රම පදනම මත ද්‍රව්‍යධාර ලබා දීම </t>
  </si>
  <si>
    <t>H38363348008</t>
  </si>
  <si>
    <t>අළුත්ගම, දුම්රියපල ඉදිරිපිට ශාසනධජාරාමයේ ඉදිකෙරෙන සංඝාවාස ගොඩනැගිල්ශ්‍රම පදනම මත නිම කිරිම සදහා ද්‍රව්‍යාධාර ලබා දීම.</t>
  </si>
  <si>
    <t>K38363348009</t>
  </si>
  <si>
    <t>බේරුවල ශාසනාරක්ෂක බල මණ්ඩලයේ සියළු දහම් පාසල් සඳහා උත්සව අවස්ථාවකදී එසවීමට අවශ්‍ය ජාතික කොඩිය,  බෞද්ධ කොඩිය සහ බෞද්ධ ගීත ඇතුළත් සීඩී තැටියක් ලබාදීම</t>
  </si>
  <si>
    <t>H38363348011</t>
  </si>
  <si>
    <t xml:space="preserve">බේරුවල ප්‍රා.ලේ කොට්ඨාශයේ මස්ජිදුල් ෆාත් මුස්ලිම් ආගමික සිද්ස්ථානය සංවර්ධනය කිරීම සදහා </t>
  </si>
  <si>
    <t>H38363348016</t>
  </si>
  <si>
    <t>බේරුවල ප්‍රා.ලේ කොට්ඨාශයේ පතිරාජගොඩ ශ්‍රී විවේකාරාම විහාරස්ථානයේ ගොඩනැගිල්ල සංවර්ධනය කිරීම</t>
  </si>
  <si>
    <t>H38363348017</t>
  </si>
  <si>
    <t>බේරුවල ප්‍රා.ලේ කොට්ඨාශයේ කළුවාමෝදර ධම්ම දීප යෝගාශ්‍රමයේ ගොඩනැගිල්ල සංවර්ධනය කිරීම සදහා ශ්‍රම පදනම මත ද්‍රව්‍ය ලබා දීම.</t>
  </si>
  <si>
    <t>H38363348018</t>
  </si>
  <si>
    <t>බේරුවල ප්‍රා.ලේ කොට්ඨාශයට අයත් පිංහේන ගුණරථනාරාම විහාර ගොඩනැගිල්ල සංවර්ධනය කිරීම  ශ්‍රම පදනම මත ද්‍රව්‍ය ලබා දීම.</t>
  </si>
  <si>
    <t>H38363348019</t>
  </si>
  <si>
    <t>බේරුවල ප්‍රා.ලේ කොට්ඨාශයට අයත් උතුරු පයාගල ස්වර්ණාරාම විහාරය සංවර්ධනය කිරීම සදහා ශ්‍රම පදනම මත ද්‍රව්‍ය ලබා දීම.</t>
  </si>
  <si>
    <t>F38363348013</t>
  </si>
  <si>
    <t xml:space="preserve">බේරුවල ප්‍රා.ලේ කොට්ඨාශයේ කරදගොඩ ශ්‍රී ඛෙත්තාරාම විහාරස්ථානයට ශබ්ද විකාශන යන්ත්‍ර කට්ටල ලබා දීම සදහා </t>
  </si>
  <si>
    <t>F38363348020</t>
  </si>
  <si>
    <t xml:space="preserve">බේරුවල ප්‍රා.ලේ කොට්ඨාශයේ තබවියා දහම්පාසල සදහා උපකරණ ලබා දීම </t>
  </si>
  <si>
    <t>F38363348021</t>
  </si>
  <si>
    <t>බේරුවල ප්‍රා.ලේ කොට්ඨාශයේ අල්හුමයිසරා අහදියා දහම්පාසල සදහා උපකරණ ලබා දීම</t>
  </si>
  <si>
    <t>F38363348022</t>
  </si>
  <si>
    <t>බේරුවල ප්‍රා.ලේ.කොට්ඨාශයේ නලීම් හාජියාර් බාලිකා දහම් පාසල සඳහා උපකරණ ලබාදීම</t>
  </si>
  <si>
    <t>H38363348023</t>
  </si>
  <si>
    <t xml:space="preserve">බේරුවල ප්‍රා.ලේ කොට්ඨාශයේ සිරි නන්දන ත්‍රිපිටක ධර්මායතන මහ පිරිවෙනේ විහාරස්ථ ගොඩනැගිල්ල ඉදි කිරීම සදහා </t>
  </si>
  <si>
    <t>H38363348026</t>
  </si>
  <si>
    <t>බේරුවල ප්‍රා.ලේ.කො. අයත් පිංහේන ගංගාරාම විහාරස්ථානයේ ගොඩනැගිලි සංවර්ධනය සදහා ශ්‍රම පදනම මත ද්‍රව්‍යාධාර ලබා දීම.</t>
  </si>
  <si>
    <t>H38363349001</t>
  </si>
  <si>
    <t>මතුගම ප්‍රා ලේ කො  මීගම ශ්‍රී මංගලාරාම විහාරස්ථානයේ සංඝාවාසය හා දාන ශාලාව ඉදි කිරීම</t>
  </si>
  <si>
    <t>H38363349008</t>
  </si>
  <si>
    <t>මතුගම ප්‍රා.ලේ කොට්ඨායට අයත් කරම්පෑතර ශ්‍රී අභයරාජාරාම විහාරයේ ගොනැගිල්ල සංවර්ධනය සදහා ශ්‍රම පදනම මත ද්‍රව්‍යාධාර ලබා ගැනීම සදහා</t>
  </si>
  <si>
    <t>H38363349009</t>
  </si>
  <si>
    <t>මතුගම ප්‍රා.ලේ කොට්ඨාශයේ හොරවල ආනන්දගිරි විහාරස්ථානයේ ගොඩනැගිලි සංවර්ධනය කිරීම</t>
  </si>
  <si>
    <t>H38363349010</t>
  </si>
  <si>
    <t>මතුගම ප්‍රා.ලේ කොට්ඨාශයේ වැලිපැන්න මංඩාගල ආරණ්‍ය සේනාසනය ගොඩනැගිල්ල සංවර්ධනය කිරීම</t>
  </si>
  <si>
    <t>F38363349006</t>
  </si>
  <si>
    <t xml:space="preserve">මතුගම ප්‍රා.ලේ කොට්ඨාශයේ ඉද්දගොඩ රන්වලාකන්ද සිරිසුමනගිරි විහාරස්ථානයට ශබ්ද විකාශන යන්ත්‍රයක් ලබාදීම සදහා </t>
  </si>
  <si>
    <t>F38363349007</t>
  </si>
  <si>
    <t>මතුගම ප්‍රා.ලේ කොට්ඨාශයේ ලියාපදිංචි කලායතන සදහා උපකරණ ලබා දීම 2013</t>
  </si>
  <si>
    <t>A38363349015</t>
  </si>
  <si>
    <t>මතුගම ප්‍රා.ලේ.කො.කරම්පෑතර ශ්‍රි අභයාරාම විහාරයේ ගොඩනැගිල්ල සංවර්ධනය සදහා ශ්‍රම පදනම මත ද්‍රව්‍යාධාර ලබා දීම.</t>
  </si>
  <si>
    <t>F38363349014</t>
  </si>
  <si>
    <t>මතුගම  ප්‍රා.ලේ.කො. ශ්‍රි විවේකාරාම දහම් පාසල සදහා උපකරණ ලබා දීම</t>
  </si>
  <si>
    <t>A38363349016</t>
  </si>
  <si>
    <t>මතුගම ප්‍රා.ලේ.කො. ශ්‍රි සීලංශාරාම  විහාරයේ ගොඩනැගිල්ලේ ඉතිරි වැඩ සදහා.</t>
  </si>
  <si>
    <t>K38363349018</t>
  </si>
  <si>
    <t>මතුගම ප්‍රා.ලේ.කොට්ඨාශයේදහම් පාසල් ගුරුභවතුන් ඇගයීමේ වැඩසටහනක් පැවැත්වීම</t>
  </si>
  <si>
    <t>K38363350001</t>
  </si>
  <si>
    <t>අගලවත්ත ශාසනාරක්ෂක බල මණ්ඩලයේ සියළු දහම් පාසල් සඳහා උත්සව අවස්ථාවකදී එසවීමට අවශ්‍ය ජාතික කොඩිය, , බෞද්ධ කොඩිය සහ බෞද්ධ ගීත ඇතුළත් සීඩී තැටියක් ලබාදීම</t>
  </si>
  <si>
    <t>K38363350003</t>
  </si>
  <si>
    <t>අගලවත්ත ප්‍රා.ලේ කොට්ඨාශයේ කලා කුසලතාවයන් ප්‍රවර්ධනය කිරීම සදහා වැඩ සටහනක් පැවැත්වීම</t>
  </si>
  <si>
    <t>H38363350006</t>
  </si>
  <si>
    <t xml:space="preserve">අගලවත්ත ප්‍රා.ලේ කොට්ඨාශයේ පොල්ගම්පොල තඹදොල ඇල්ල ආරණ්‍ය සේනාසනය සංවර්ධන කටයුතු සදහා </t>
  </si>
  <si>
    <t>H38363350007</t>
  </si>
  <si>
    <t xml:space="preserve">අගලවත්ත ප්‍රා.ලේ කොට්ඨාශයේ දොළහේන සිල්මෑණි ආරාමය සංවර්ධන කටයුතු සදහා </t>
  </si>
  <si>
    <t>F38363350005</t>
  </si>
  <si>
    <t>අගලවත්ත ප්‍රා.ලේ. කොට්ඨාශයේ ලියාපදිංචි දහම් පාසල් සඳහා දහම් පාසල් උපකරණ ලබාදීම</t>
  </si>
  <si>
    <t>H38363350004</t>
  </si>
  <si>
    <t>අගලවත්ත  ප්‍රා.ලේ.කො. ලියනගෙදර සමරවීර ශ්‍රි වර්ධනාරාම විහාරස්තානයේ සංඝාවාසයේ වහලට සෙවිලි තහඩු ලබා දීම</t>
  </si>
  <si>
    <t>K38363351001</t>
  </si>
  <si>
    <t>වලල්ලාවිට ශාසනාරක්ෂක බල මණ්ඩලයේ සියළු දහම් පාසල් සඳහා උත්සව අවස්ථාවකදී එසවීමට අවශ්‍ය ජාතික කොඩිය,, බෞද්ධ කොඩිය සහ බෞද්ධ ගීත ඇතුළත් සීඩී තැටියක් ලබාදීම</t>
  </si>
  <si>
    <t>K38363351004</t>
  </si>
  <si>
    <t>වලල්ලාවිට ප්‍රා.ලේ කොට්ඨාශයේ කලා කුසලතාවයන් ප්‍රවර්ධනය කිරීමේ සදහා වැඩසටහනක් පැවැත්වීම</t>
  </si>
  <si>
    <t>F38363351010</t>
  </si>
  <si>
    <t>වලල්ලාවිට ප්‍රා.ලේ කොට්ඨාශයේ ලියාපදිංචි කලායතන සදහා උපකරණ ලබා දීම</t>
  </si>
  <si>
    <t>F38363351009</t>
  </si>
  <si>
    <t>වලල්ලාවිට ප්‍රා.ලේ කොට්ඨාශයේ ශ්‍රී සුමනසාර ධර්ම විද්‍යාලය සදහා උපකරණ ලබා දීම</t>
  </si>
  <si>
    <t>H38363351008</t>
  </si>
  <si>
    <t>වලල්ලාවිට ප්‍රා.ලේ කොට්ඨාශයේ ශ්‍රී පුජාගල්ලෙන් විහාරස්ථානයේ ගොඩනැගිල්ල සංවර්ධනය කිරීම</t>
  </si>
  <si>
    <t>H38363351009</t>
  </si>
  <si>
    <t xml:space="preserve">වලල්ලාවිට ප්‍රා.ලේ කොට්ඨාශයේ පුස්සවෙල විහාරස්ථානයේ සංවර්ධන කටයුතු සදහා </t>
  </si>
  <si>
    <t>F38363351006</t>
  </si>
  <si>
    <t>F38363351007</t>
  </si>
  <si>
    <t>වලල්ලාවිට ප්‍රා.ලේ. කොට්ඨාශයේ ලියාපදිංචි දහම් පාසල් සඳහා උපකරණ ලබාදීම 2013</t>
  </si>
  <si>
    <t>K38363352001</t>
  </si>
  <si>
    <t>පාලින්දනුවර ශාසනාරක්ෂක බල මණ්ඩලයේ සියළු දහම් පාසල් සඳහා උත්සව අවස්ථාවකදී එසවීමට අවශ්‍ය ජාතික කොඩිය,  බෞද්ධ කොඩිය සහ බෞද්ධ ගීත ඇතුළත් සීඩී තැටියක් ලබාදීම</t>
  </si>
  <si>
    <t>K38363352005</t>
  </si>
  <si>
    <t>පාලින්ද නුවර ප්‍රා.ලේ කොට්ඨාශයේ කලා කුසලතාවයන් ප්‍රවර්ධනය කිරීම සදහා වැඩසටහනක් පැවැත්වීම</t>
  </si>
  <si>
    <t>F38363352006</t>
  </si>
  <si>
    <t>පාලින්දනුවර ප්‍රා.ලේ කොට්ඨාශයේ ශ්‍රී ගංගාරාම දහම්පාසල සදහා උපකරණ ලබා දීම</t>
  </si>
  <si>
    <t>F38363352007</t>
  </si>
  <si>
    <t>පාලින්දනුවර ප්‍රා.ලේ කොට්ඨාශයේ ශ්‍රී පියදස්සි දහම්පාසල සදහා උපකරණ ලබා දීම</t>
  </si>
  <si>
    <t>A38363352011</t>
  </si>
  <si>
    <t>පාලින්ද නුවර  ප්‍රා.ලේ.කො. ශ්‍රි ධර්මපාල මහ පිරිවෙනෙහි  ගොඩනැගිල්ලේ   ඉතිරි වැඩ සදහා.</t>
  </si>
  <si>
    <t>මිල්ලනිය</t>
  </si>
  <si>
    <t>H38363353001</t>
  </si>
  <si>
    <t>යටවර ශ්‍රී ධර්ම වර්ධනාරාමය විහාරස්ථානයේ ගොඩනැගිලි සංවර්ධනය සඳහා ශ්‍රම පදනම මත ද්‍රව්‍ය ලබාදීම</t>
  </si>
  <si>
    <t>K38363353002</t>
  </si>
  <si>
    <t>මිල්ලනිය ශාසනාරක්ෂක බල මණ්ඩලයේ සියළු දහම් පාසල් සඳහා උත්සව අවස්ථාවකදී එසවීමට අවශ්‍ය ජාතික කොඩිය,, බෞද්ධ කොඩිය සහ බෞද්ධ ගීත ඇතුළත් සීඩී තැටියක් ලබාදීම</t>
  </si>
  <si>
    <t>F38363353003</t>
  </si>
  <si>
    <t>මිල්ලනිය ප්‍රා.ලේ.කොට්ඨාශයේ හල්තොට ලේනවර රජමහා විහාරස්ථ ශ්‍රී සද්ධාතිස්ස දහම් පාසලට උපකරණ ලබාදීම.</t>
  </si>
  <si>
    <t>K38363354001</t>
  </si>
  <si>
    <t>ඉංගිරිය ශාසනාරක්ෂක බල මණ්ඩලයේ සියළු දහම් පාසල් සඳහා උත්සව අවස්ථාවකදී එසවීමට අවශ්‍ය ජාතික කොඩිය,  බෞද්ධ කොඩිය සහ බෞද්ධ ගීත ඇතුළත් සීඩී තැටියක් ලබාදීම</t>
  </si>
  <si>
    <t>F38363354002</t>
  </si>
  <si>
    <t>ඉංගිරිය ප්‍රා.ලේ. කොට්ඨාශයේ දහම් පාසල් සඳහා උපකරණ ලබාදීම</t>
  </si>
  <si>
    <t>F38363354003</t>
  </si>
  <si>
    <t>ඉංගිරිය දොඹගස්කන්ද සුහද කලායතනයට අවශ්‍ය උපකරණ ලබාදීම</t>
  </si>
  <si>
    <t>A38363354007</t>
  </si>
  <si>
    <t xml:space="preserve">ඉංගිරිය ප්‍රා.ලේ.කො. සිරි නිකේතනාරාමයේ විහාරයේ ගොඩනැගිල්ලේ ඉතිරි වැඩ කටයුතු සදහා </t>
  </si>
  <si>
    <t>K38363363011</t>
  </si>
  <si>
    <t>ගම්පහ දිස්ත්‍රික්කය තුල තරුණ ප්‍රජාව ඉලක්ක කර ගනිමින් සාරධර්ම වර්ධනය කිරිමේ වැඩසටහනක් පැවැත්විම.</t>
  </si>
  <si>
    <t>K38363362003</t>
  </si>
  <si>
    <t>පළාත් සංස්කෘතික තරගාවලියේ ගම්පහ දිස්ත්‍රික් ජයග්‍රහන ලැබු කලායතන සහ එම දරු දැරියන් ඇගයීමේ වැඩසටහනක් පැවැත්වීම</t>
  </si>
  <si>
    <t>K38363365002</t>
  </si>
  <si>
    <t>කඵතර දිස්ත්‍රික්කයේ මහා සංඝරත්නය සහභාගි කරවාගෙන බෙෘද්ධ දර්ශනයේ ඇති සංස්කානික දායාද පිලිබදව බෙෘද්ධ ඩනයා අතර ආගමික ප්‍රබෝධයක් ඇති කිරිම සදහා වැඩසටහනක් පැවැත්විම.</t>
  </si>
  <si>
    <t>තරුණ කටයුතු</t>
  </si>
  <si>
    <t>K38322307039</t>
  </si>
  <si>
    <t xml:space="preserve">ගම්පහ ප්‍රා.ලේ කොට්ඨාශයේ සිරිමල් උයන එක්සත් ග්‍රාම සංවර්ධන සමිතියේ සමාජිකයන් දෙදෙනකුට ජුකී මැෂින් 02 ලබා දීම </t>
  </si>
  <si>
    <t>K38322309005</t>
  </si>
  <si>
    <t>වත්තල ප්‍රා.ලේ.කොට්ඨාශයේ තරුණ පිරිස් සඳහා ස්වයං රැකියා උපකරණ ලබාදීම</t>
  </si>
  <si>
    <t>K38322211007</t>
  </si>
  <si>
    <t>දොම්පේ ප්‍රා.ලේ. කොට්ඨාශයේ රැකියා විරහිත තරුණ තරුණියන් සඳහා රියදුරු පුහුණුව ලබාදීම</t>
  </si>
  <si>
    <t>K38322311006</t>
  </si>
  <si>
    <t>දොම්පේ ප්‍රා.‍ලේ. කොට්ඨාශයේ ත්‍රී රෝද රථ සේවාව විධිමත් කිරීම හා නියාමනය කිරීම සදහා වැඩසටහනක් පැවැත්වීම</t>
  </si>
  <si>
    <t>G38322312006</t>
  </si>
  <si>
    <t>බියගම ප්‍රා ලේ කොට්ඨාශයේ පොදු ගුණාත්මක ප්‍රවාහන සේවාවක් ලබාදීම සදහා ත්‍රී රෝද රථ සේවාව විධිමත් කිරීම</t>
  </si>
  <si>
    <t>K38322325075</t>
  </si>
  <si>
    <t>මහරගම ප්‍රා.ලේ කොට්ඨාශයේ මහරගම නැගෙනහිර ග්‍රාම සංවර්ධන සමිතියේ ග්‍රාම ශක්ති වැඩසටහනට ගොනු වු කුඩා කණ්ඩායම් සාමාජිකාවන් 15 සදහා මහන මැෂින් ලබා දිම</t>
  </si>
  <si>
    <t>K38322328014</t>
  </si>
  <si>
    <t>මොරටුව ප්‍රා.ලේ. කොට්ඨාශයේ තරුණ තරුණියන් සඳහා ස්වයං රැකියා උපකරණ ලබාදීම</t>
  </si>
  <si>
    <t>K38322328023</t>
  </si>
  <si>
    <t xml:space="preserve">මොරටුව ප්‍රා.ලේ කොට්ඨාශයේ 268 බී සමුදිය මාවත අගුලාන පදිංචි අඩු ආදයම්ලාභී එන් එස් සංජීව මහතාට ස්වයං රැකියා උපකරණ ලබා දීම </t>
  </si>
  <si>
    <t>G38322363004</t>
  </si>
  <si>
    <t>ගම්පහ දිස්ත්‍රික්කයේ පොදු ජනතාවට ගුණාත්මක සේවාවක් ලබාදීම සදහා ත්‍රී රෝද රථ සේවාව විධිමත් කිරීම</t>
  </si>
  <si>
    <t>K38322264006</t>
  </si>
  <si>
    <t>කොළඹ දිස්ත්‍රික්කයේ තෝරාගත් තරුණ තරුණියන් 60ක් සදහා ආකල්ප සංවර්ධන නායකත්ව පුහුණු වැඩසටහනක් පැවැත්වීම.</t>
  </si>
  <si>
    <t>K38322264016</t>
  </si>
  <si>
    <t>කොළඹ දිස්ත්‍රික්කයේ  තෝරාගත් තරුණයින් සඳහා ස්වයංරැකියා අවස්ථාවන් බිහි කිරීමේ අරමුණ ඇතිව රූපලාවන්‍ය පාඨමාලාවක් පැවැත්වීම</t>
  </si>
  <si>
    <t>K38322364010</t>
  </si>
  <si>
    <t>කොළඹ දිස්ත්‍රික්කයේ ත්‍රී රෝද රථ සේවාව විධිමත් කිරීම හා නියාමනය කිරීමේ අදහසින් වැඩසටහනක් පැවැත්වීම  2 අදියර</t>
  </si>
  <si>
    <t>K38322364011</t>
  </si>
  <si>
    <t>කොළඹ දිස්ත්‍රික්කයේ ත්‍රීරෝද රථ සේවාව විධිමත් කිරීම හා නියාමනය කිරීමේ අදහසින් වැඩසටහනක් පැවැත්වීම 3 අදියර</t>
  </si>
  <si>
    <t>G38322364012</t>
  </si>
  <si>
    <t>කොළඹ දිස්ත්‍රික්කයේ පොදු ජනතාවට ගුණාත්මක සේවාවක් ලබාදීම සදහා ත්‍රී රෝද රථ සේවාව විධිමත් කිරීම</t>
  </si>
  <si>
    <t>K38322262011</t>
  </si>
  <si>
    <t>බස්නාහිර පළාතේ තොරාගත් අඩු ආදායම්ලාභීන් සඳහා රියදුරු පුහුණුව ලබාදීම</t>
  </si>
  <si>
    <t>G38322362007</t>
  </si>
  <si>
    <t>බස්නාහිර පළාතේ පොදු ජනතාව‍ට ගුණාත්මක සේවාවක් ලබාදීම  සදහා ත්‍රී රෝද රථ සේවාව විධිමත්  කිරීම</t>
  </si>
  <si>
    <t>K38322362012</t>
  </si>
  <si>
    <t>ප්‍රවාහන අමාත්‍යාශයේ (බ.ප) ප්‍රවාහන කටයුතු සවිබල ගැන්වීම සඳහා වැඩසටහනක් පැවැත්වීම</t>
  </si>
  <si>
    <t>G38322365003</t>
  </si>
  <si>
    <t>කළුතර දිස්ත්‍රික්කයේ පොදු ජනතාවට ගුණාත්මක සේවාවක් ලබාදීම සදහා ත්‍රී රෝද රථ සේවාව විධිමත් කිරීම</t>
  </si>
  <si>
    <t>ග්‍රාම සංවර්ධන</t>
  </si>
  <si>
    <t>H38335201012</t>
  </si>
  <si>
    <t>දිවුලපිටිය ප්‍රා.ලේ කොට්ඨාශයේ 42/ඒ නයියමුල්ල ග්‍රා.නි වසමේ වල්පලමුල්ල ග්‍රාමයේ ප්‍රජාශාලාවක් ඉදි කිරිම</t>
  </si>
  <si>
    <t>H38335201011</t>
  </si>
  <si>
    <t>දිවුලපිටිය ප්‍රා.ලේ කොට්ඨාශයේ සී/ස කොටකදෙනියාව වි.සේ.ස සමිතිය හා ග්‍රාමීය බැංකු ගොඩනැගිලි සංවර්ධනය</t>
  </si>
  <si>
    <t>F38335201018</t>
  </si>
  <si>
    <t>දිවුලපිටිය ප්‍රා.ලේ. කොට්ඨාශයේ හපුගහගම ග්‍රාම සංවර්ධන සමිතිය සඳහා ප්ලාස්ටික් පුටු ලබාදීම</t>
  </si>
  <si>
    <t>F38335201019</t>
  </si>
  <si>
    <t>දිවුලපිටිය ප්‍රා.ලේ කොට්ඨාශයේ 87/බී සමෘද්ධි සුභසාධක හා මරණාධාර ක්‍රියාකාරී සමිතියට උපකරණ ලබා දීම 2013</t>
  </si>
  <si>
    <t>F38335201020</t>
  </si>
  <si>
    <t>දිවුලපිටිය ප්‍රා.ලේ කොට්ඨාශයේ මඩිතිවෙල වත්තේමුල්ල ක්‍රියාකාරී මරණාධාර සමිතියට උපකරණ ලබා දීම 2013</t>
  </si>
  <si>
    <t>F38335201021</t>
  </si>
  <si>
    <t>දිවුලපිටිය ප්‍රා.ලේ කොට්ඨාශයේ කුඩගම්මන එක්සත් අවමංගල්‍යාධාර හා සුභසාධක ක්‍රියාකාරී සමිතියට උපකරණ ලබා දීම 2013</t>
  </si>
  <si>
    <t>F38335201022</t>
  </si>
  <si>
    <t>දිවුලපිටිය ප්‍රා.ලේ කොට්ඨාශයේ කුඩගම්මන වතුයාය එක්සත් අවමංගල්‍යාධාර ක්‍රියාකාරී සමිතියට උපකරණ ලබා දීම 2013</t>
  </si>
  <si>
    <t>F38335201023</t>
  </si>
  <si>
    <t>දිවුලපිටිය ප්‍රා.ලේ කොට්ඨාශයේ එකමුතු මරණාධාර සමිතිය හිරඑගෙදර වල්පිට උපකරණ ලබා දීම 2013</t>
  </si>
  <si>
    <t>F38335201024</t>
  </si>
  <si>
    <t>දිවුලපිටිය ප්‍රා.ලේ කොට්ඨාශයේ 87/ඒ සමෘද්ධි සුභසාධක හා මරණාධාර සමිතියට උපකරණ ලබා දීම 2013</t>
  </si>
  <si>
    <t>F38335201025</t>
  </si>
  <si>
    <t>දිවුලපිටිය ප්‍රා.ලේ කොට්ඨාශයේ බඩල්ගම මරණාධාර සමිතිය සදහා උපකරණ ලබා දීම 2013</t>
  </si>
  <si>
    <t>F38335201026</t>
  </si>
  <si>
    <t>දිවුලපිටිය ප්‍රා.ලේ කොට්ඨාශයේ හංවාපොල පරෝපකාර සහ මරණාධාර ක්‍රියාකාරී සමිතියට උපකරණ ලබා දීම 2013</t>
  </si>
  <si>
    <t>F38335201027</t>
  </si>
  <si>
    <t>දිවුලපිටිය ප්‍රා.ලේ කොට්ඨාශයේ දිවුල පිටිය සිසිල සෙවන එක්සත් සුභසාධක ක්‍රියාකාරී සමිතිය සදහා උපකරණ ලබා දීම 2013</t>
  </si>
  <si>
    <t>F38335201028</t>
  </si>
  <si>
    <t>දිවුලපිටිය ප්‍රා.ලේ කොට්ඨාශයේ මැල්ලවගෙදර මරණාධාර සහ සුභසාධක ක්‍රියාකාරී සමිතිය සදහා උපකරණ ලබා දීම 2013</t>
  </si>
  <si>
    <t>F38335201029</t>
  </si>
  <si>
    <t>දිවුලපිටිය ප්‍රා.ලේ කොට්ඨාශයේ 86/ඒ මරදගහමුල සමෘද්ධි මරණාධාර හා සුභසාධක ක්‍රියාකාරී සමිතියට උපකරණ ලබා දීම 2013</t>
  </si>
  <si>
    <t>F38335201030</t>
  </si>
  <si>
    <t>දිවුලපිටිය ප්‍රා.ලේ කොට්ඨාශයේ 88 දුනුගහ අධිකාරිමුල්ල මරණාධාර හා සුභසාධක ක්‍රියාකාරී සමිතියට උපකරණ ලබා දීම 2013</t>
  </si>
  <si>
    <t>H38352301003</t>
  </si>
  <si>
    <t>දිවුලපිටිය ප්‍රා.ලේ. කොට්ඨාශයේ ශ්‍රී විසුද්ධාරාමය අනුබද්ධ ප්‍රඥා දහම් පාසල සංවර්ධනය කිරීම</t>
  </si>
  <si>
    <t>H38352301009</t>
  </si>
  <si>
    <t>දිවුලපිටිය ප්‍රා.ලේ කොට්ඨාශයේ අකරගම හොරගොල්ල දල්වල පාර එච් අනුර කුමාර මහතාගේ නිවස ඉදිරිපිට මාර්ගයේ ඉතිරි කොටස සංවර්ධනය කිරීම</t>
  </si>
  <si>
    <t>H38335202005</t>
  </si>
  <si>
    <t xml:space="preserve">කටාන ප්‍රා.ලේ කොට්ඨාශයේ තිඹිරිගස්කටුව දොස්තරවත්ත ග්‍රාමයේ බහුකාරයය ඒකකයේ 2 අදියර ඉදි කිරීම් </t>
  </si>
  <si>
    <t>F38335202007</t>
  </si>
  <si>
    <t>93/ඊ කදිරාන ග්‍රාම සංවර්ධන සමිතියට උපකරණ ලබාදීම</t>
  </si>
  <si>
    <t>H38352302002</t>
  </si>
  <si>
    <t xml:space="preserve">කටාන ප්‍රා.ලේ කොට්ඨාශයේ නො 395 ජේ සෙල්ලකන්ද පාර මීගමුව පදිංචි එම් ආර් එම් සුල්ෆි මහතාගේ නිවස ඉදිරිපිට මාර්ගය සංවර්ධනය කිරීම </t>
  </si>
  <si>
    <t>H38335203001</t>
  </si>
  <si>
    <t>රාජපක්ෂ උද්‍යානයේ ඇති පුස්තකාලය සංවර්ධනය කිරීම</t>
  </si>
  <si>
    <t>F38335203004</t>
  </si>
  <si>
    <t>නැ/පළඟතුරේ ග්‍රාම සංවර්ධන සමිතියට උපකරණ ලබාදීම</t>
  </si>
  <si>
    <t>F38335204010</t>
  </si>
  <si>
    <t>මිනුවන්ගොඩ ප්‍රා ලේ කො වැඩිහිටි සමිති ප්‍රවර්ධනය කිරීම සදහා වැඩ සටහනක් පැවැත්වීම</t>
  </si>
  <si>
    <t>F38335204011</t>
  </si>
  <si>
    <t>බුළුගහමුල්ල අන්‍යෙන්‍යාධාර සුභ සාධක ක්‍රියාකාරී සමිතියට උපකරණ ලබාදීම</t>
  </si>
  <si>
    <t>F38335204012</t>
  </si>
  <si>
    <t>ගමන්ගෙදර අවමංගල්‍යාධාර සමිතියට උපකරණ ලබාදීම</t>
  </si>
  <si>
    <t>F38335204013</t>
  </si>
  <si>
    <t>අස්ගිරි වල්පොල බටහිර ග්‍රාම සංවර්ධන සමිතිය සඳහා උපකරණ ලබාදීම</t>
  </si>
  <si>
    <t>F38335204014</t>
  </si>
  <si>
    <t>සල්ගහවෙල අවමංගල්‍යාධාර ක්‍රියාකාරී සමිතියට  උපකරණ ලබාදීම</t>
  </si>
  <si>
    <t>F38335204015</t>
  </si>
  <si>
    <t>ගම්පහ, අස්ගිරිය, බණ්ඩාරනායක මාවතේ එක්සත් පරෝපකාර ක්‍රියාකාරී සමිතියට උපකරණ ලබාදීම</t>
  </si>
  <si>
    <t>F38335204017</t>
  </si>
  <si>
    <t>පෙතියාගොඩ එක්සත් අවමංගල්‍යාධාර සමිතියට උපකරණ ලබාදීම</t>
  </si>
  <si>
    <t>F38335204018</t>
  </si>
  <si>
    <t>ශක්ති ග්‍රාම සංවර්ධන සමිතියට උපකරණ ලබාදීම</t>
  </si>
  <si>
    <t>F38335204019</t>
  </si>
  <si>
    <t>නැ/වැල්හේන එක්සත් අවමංගල්‍යාධාර ක්‍රියාකාරී සමිතියට උපකරණ ලබාදීම</t>
  </si>
  <si>
    <t>F38335204020</t>
  </si>
  <si>
    <t>ඉහල උඩුගම්පල ජ්‍යෙෂ්ඨ පුරවැසි ක්‍රියාකාරී සංවිධානයට උපකරණ ලබාදීම</t>
  </si>
  <si>
    <t>F38335204021</t>
  </si>
  <si>
    <t>නිල්පනාගොඩ අවමංගල්‍යාධාර සමිතියට උපකරණ ලබාදීම</t>
  </si>
  <si>
    <t>F38335204022</t>
  </si>
  <si>
    <t>බ/මාබෝදල එක්සත් අවමංගල්‍යාධාර සමිතියට උපකරණ ලබාදීම</t>
  </si>
  <si>
    <t>F38335204024</t>
  </si>
  <si>
    <t>මිනුවන්ගොඩ ප්‍රා.ලේ.කො. ශක්ති ග්‍රාම සංවර්ධන අවමංගල්‍යාධාර හා සුබසාධක සමිතියට අවශ්‍ය කැනපි හටි ලබා දීම.</t>
  </si>
  <si>
    <t>F38335204026</t>
  </si>
  <si>
    <t>මිනුවන්ගොඩ උඩුගම්පල, දොඹවල 15 බී දොඹවල ශ්‍රී සරණංකර ජ්‍යෙෂ්ඨ පුරවැසි ග්‍රාමීය පුස්තකාලය සඳහා පොත් ලබාදීම</t>
  </si>
  <si>
    <t>F38335205009</t>
  </si>
  <si>
    <t>මීරිගම ප්‍රා.ලේ කොට්ඨාශායේ රත්මලේ වත්ත කල්එළිය පුබුදු ග්‍රාම සංවර්ධන සමිතිය සදහා කැනපි හට් සහ පුටු ලබා දීම</t>
  </si>
  <si>
    <t>F38335205010</t>
  </si>
  <si>
    <t>මීරිගම ප්‍රා.ලේ කොට්ඨාශයේ වැවහේන වත්ත හිරිවල ග්‍රාම සංවර්ධන සමිතිය සදහා කැනපි හට් ලබා දීම</t>
  </si>
  <si>
    <t>F38335205011</t>
  </si>
  <si>
    <t>මීරිගම ප්‍රා.ලේ කොට්ඨාශයේ පහලවෙල ශක්ති ග්‍රාම සංවර්ධන සමිතිය සදහා කැනපි හට් ලබා දීම</t>
  </si>
  <si>
    <t>F38335205012</t>
  </si>
  <si>
    <t>මීරිගම ප්‍රා.ලේ කොට්ඨාශයේ ගනේගොඩ දර්ශන වත්ත ග්‍රාමසංවර්ධන සමිති සදහා කැනපි හට් ලබා දීම</t>
  </si>
  <si>
    <t>F38335205013</t>
  </si>
  <si>
    <t>මීරිගම ප්‍රා.ලේ කොට්ඨාශයේ ගිරිඋල්ලගම ග්‍රාම සංවර්ධන සමිතිය සදහා කැනපි හට් ලබා දීම</t>
  </si>
  <si>
    <t>F38335205014</t>
  </si>
  <si>
    <t>මීරිගම ප්‍රා.ලේ කොට්ඨාශයේ දොලහේන සුරිය ග්‍රාම සංවර්ධන සමිතිය සදහා කැනපි හට් ලබා දිම</t>
  </si>
  <si>
    <t>F38335205015</t>
  </si>
  <si>
    <t>මීරිගම ප්‍රා.ලේ කොට්ඨාශයේ 360 සී රදාවඩුන් ග්‍රාම සංවර්ධන සමිතිය සදහා කැනපි හට් ලබා දීම</t>
  </si>
  <si>
    <t>F38335205016</t>
  </si>
  <si>
    <t>මීරිගම ප්‍රා.ලේ කොට්ඨාශයේ බෝතලේ පහලගම කොස්හේන් කන්ද ග්‍රාම සංවර්ධන සමිතිය සදහා කැනපි හට් ලබා දිම</t>
  </si>
  <si>
    <t>F38335205017</t>
  </si>
  <si>
    <t>මීරිගම ප්‍රා.ලේ කොට්ඨාශයේ තිළිණගම ප්‍රගති ග්‍රාම සංවර්ධන සමිති සදහා කැනපි හට් ලබා දිම</t>
  </si>
  <si>
    <t>F38335205018</t>
  </si>
  <si>
    <t>මීරිගම ප්‍රා.ලේ කොට්ඨාශයේ දංඕවිට වේරගොඩ ග්‍රාමසංවර්ධන සමිතිය සදහා කැනපි හටි ලබා දිම</t>
  </si>
  <si>
    <t>F38335205019</t>
  </si>
  <si>
    <t>මීරිගම ප්‍රා.ලේ කොට්ඨාශයේ ගල්අමුණ කල්එළිය ග්‍රාම සංවර්ධන සමිතිය සදහා කැනපි හට් ලබාදීම</t>
  </si>
  <si>
    <t>F38335205007</t>
  </si>
  <si>
    <t>මීරිගම ප්‍රා.ලේ කොට්ඨාශයේ ප්‍රතිභා උදාන සුභසාධක සමිතිය සදහා ප්ලාස්ටික් පුටු ලබා දීම 2013</t>
  </si>
  <si>
    <t>F38335205033</t>
  </si>
  <si>
    <t xml:space="preserve">මීරිගම ප්‍රා.ලේ කොට්ඨාශයේ ලෝලුවාගොඩ ශ්‍රී විජය දහම්පාසලට පරිඝනක යන්ත්‍රයක් ලබා ගැනීම සදහා </t>
  </si>
  <si>
    <t>F38335205036</t>
  </si>
  <si>
    <t>මීරිගම ප්‍රා.ලේ. කොට්ඨාශයේ, දංඕවිට ක්‍රියාකාරී මරණාධාර සමිතිය සඳහා උපකරණ ලබාදීම 2013</t>
  </si>
  <si>
    <t>F38335205040</t>
  </si>
  <si>
    <t>මීරිගම ප්‍රා.ලේ.කො. පස්යාල වීරසුරියකන්ද සුමග  ග්‍රාම සංවර්ධන සමිතියට කැනපි හට්  එකක් හා ප්ලාස්ටික්  පුටු ලබා දීම.</t>
  </si>
  <si>
    <t>H38335206001</t>
  </si>
  <si>
    <t xml:space="preserve">අත්තනගල්ල ප්‍රා.ලේ කොට්ඨාශයේ වටද්දර වෑලියද්ද පාර බහු කාර්ය ගොඩනැගිල්ලේ ඉතිරි වැඩ සදහා </t>
  </si>
  <si>
    <t>H38335206002</t>
  </si>
  <si>
    <t xml:space="preserve">අත්තනගල්ල ප්‍රා.ලේ කොට්ඨාශයේ කොස්රුප්පවත්ත බහු කාර්ය ගොඩනැගිල්ලේ ඉතිරි වැඩ සදහා </t>
  </si>
  <si>
    <t>H38335206003</t>
  </si>
  <si>
    <t xml:space="preserve">අත්තනගල්ල ප්‍රා.ලේ කොට්ඨාශයේ වේයන්ගොඩ ෆාම් ග්‍රෝව්වත්ත බහු කාර්ය ගොඩනැගිල්ලේ ඉතිරි වැඩ සදහා </t>
  </si>
  <si>
    <t>H38335206004</t>
  </si>
  <si>
    <t xml:space="preserve">අත්තනගල්ල ප්‍රා.ලේ කොට්ඨාශයේ කහඹිලිහේන බහු කාර්ය ගොඩනැගිල්ලේ ඉතිරි වැඩ සදහා </t>
  </si>
  <si>
    <t>H38335206005</t>
  </si>
  <si>
    <t xml:space="preserve">අත්තනගල්ල ප්‍රා.ලේ කොට්ඨාශයේ කෝලවත්ත බහු කාර්ය ගොඩනැගිල්ලේ ඉතිරි වැඩ සදහා </t>
  </si>
  <si>
    <t>H38335206018</t>
  </si>
  <si>
    <t>පස්යාල, කළල්පිටිය මැදලන්දවත්ත 90/බී මැදලන්දවත්ත ග්‍රාම සංවර්ධන සමිති ශාලාවේ ගොඩනැගිල්ල සංවර්ධනය කිරීම</t>
  </si>
  <si>
    <t>A38335206045</t>
  </si>
  <si>
    <t>අංක 332, වටද්දර වසමේ වෑලියද්ද පාරේ ග්‍රාම සංවර්ධන ප්‍රජා ශාලා ගොඩනැගිල්ලේ ඉතිරි වැඩ සඳහා</t>
  </si>
  <si>
    <t>F38335206027</t>
  </si>
  <si>
    <t>අත්තනගල්ල ප්‍රා.ලේ. කොට්ඨාශයේ ග්‍රාම සංවර්ධන සමිති සඳහා කැනපි හට් ලබාදීම</t>
  </si>
  <si>
    <t>F38335206028</t>
  </si>
  <si>
    <t>මිනුවන්ගොඩ, උඩුගම්පොල දොඹවල 15/බී, දොඹවල ශ්‍රී සරණංකර ජ්‍යෙෂ්ඨ පුරවැසි ග්‍රාමීය පුස්තකාලය සඳහා පොත් ලබාදීම</t>
  </si>
  <si>
    <t>F38335206029</t>
  </si>
  <si>
    <t>කිරිකිත්තමුල්ල ග්‍රාමීය ප්‍රජා ශාලා ග්‍රාම සංවර්ධන සමිතියට උපකරණ ලබාදීම</t>
  </si>
  <si>
    <t>F38335206030</t>
  </si>
  <si>
    <t>අංක 347/සී, බටහිර හුඹිටියාව පන්සිළු යෞවන හා ග්‍රාම සංවර්ධන ප්‍රජා ශාලා පුස්තකාලයට උපකරණ ලබාදීම</t>
  </si>
  <si>
    <t>F38335206032</t>
  </si>
  <si>
    <t>අත්තනගල්ල ප්‍රා.ලේ කොට්ඨාශයේ එක්සත් සුහද සුබ සාධක ක්‍රියාකාරී සමිතිය සදහා උපකරණ ලබා දීම 2013</t>
  </si>
  <si>
    <t>F38335206033</t>
  </si>
  <si>
    <t>අත්තනගල්ල ප්‍රා.ලේ කොට්ඨාශයේ දංඕවිට ක්‍රියාකාරී මරණාධාර සමිතිය සදහා උපකරණ ලබා දීම 2013</t>
  </si>
  <si>
    <t>F38335206034</t>
  </si>
  <si>
    <t>අත්තනගල්ල ප්‍රා.ලේ කොට්ඨාශයේ වියලගොඩ අවමංගල්‍යාධාර ක්‍රියාකාරී සමිතිය සදහා උපකරණ ලබා දීම 2013</t>
  </si>
  <si>
    <t>F38335206035</t>
  </si>
  <si>
    <t>අත්තනගල්ල ප්‍රා.ලේ කොට්ඨාශයේ වෙලේකොටුව අවමංගල්‍යාධාර ක්‍රියාකාරී සමිතිය සදහා උපකරණ ලබා දීම 2013</t>
  </si>
  <si>
    <t>F38335206036</t>
  </si>
  <si>
    <t>අත්තනගල්ල ප්‍රා.ලේ කොට්ඨාශයේ උඩුගහවල්පොල එකමුතු අවමංගල්‍යාධාර ක්‍රියාකාරී සමිතිය උපකරණ ලබා දීම 2013</t>
  </si>
  <si>
    <t>F38335206037</t>
  </si>
  <si>
    <t>අත්තනගල්ල ප්‍රා.ලේ කොට්ඨාශයේ සුහද සුභ සාධක ක්‍රියාකාරී සමිතිය සදහා උපකරණ ලබා දීම 2013</t>
  </si>
  <si>
    <t>F38335206038</t>
  </si>
  <si>
    <t>අත්තනගල්ල ප්‍රා.ලේ කොට්ඨාශයේ සපුගස්තැන්න සුභ සාධක ක්‍රියාකාරී සමිතිය සදහා උපකරණ ලබා දීම 2013</t>
  </si>
  <si>
    <t>F38335206039</t>
  </si>
  <si>
    <t>අත්තනගල්ල ප්‍රා.ලේ කොට්ඨාශයේ හිරිපිටිය වත්ත නාරංවත්ත අවමංගල්‍යාධාර ක්‍රියාකාරී සමිතිය සදහා උපකරණ ලබා දීම 2013</t>
  </si>
  <si>
    <t>H38335206040</t>
  </si>
  <si>
    <t>අත්තනගල්ල ප්‍රා.ලේ කොට්ඨාශයේ ගිරිපිටිය වත්ත නාරංවත්ත අවමංගල්‍යාධාර ක්‍රියාකාරී සමිතිය සදහා උපකරණ ලබා දීම 2013</t>
  </si>
  <si>
    <t>F38335206024</t>
  </si>
  <si>
    <t xml:space="preserve">අත්තනගල්ල ප්‍රා.ලේ කොට්ඨාශයේ කහටෝවිට වේයන්ගොඩ පිහිටි ග්‍රාම සංවර්ධන සමිතිය සදහා කැනපි හට් ලබා ගැනීම සදහා </t>
  </si>
  <si>
    <t>F38335206020</t>
  </si>
  <si>
    <t>අත්තනගල්ල ප්‍රා ලේ කොට්ඨාශයේ මිනිහාත් මාවත තිහාරිය පිහිටි තන්ව්ර් ඇකඩෙමියට අවශ්‍ය කාර්යාලීය උපකරණ ලබාදීම</t>
  </si>
  <si>
    <t>H38335206029</t>
  </si>
  <si>
    <t xml:space="preserve">අත්තනගල්ල ප්‍රා දේශීය සභාවට අයත් කිරිකිත්තමුල්ල උතුර ප්‍රජා ශාලාවේ පැති බැම්ම බැදීම </t>
  </si>
  <si>
    <t>H38352306019</t>
  </si>
  <si>
    <t>අත්තනගල්ල ප්‍රා.ලේ කොට්ඨාශයේ නො 273 5 සෙන්ට්‍රල් ප්ලෙස් තිහාරිය පිහිටි ජාමීර් අබ්බක්කර් ඇසසිඩ්ඩික් පල්ලිය ඉදිරිපිට මාර්ගයේ ඉතිරි කොටස සංවර්ධනය කිරීම සදහා</t>
  </si>
  <si>
    <t>A38352306050</t>
  </si>
  <si>
    <t>අත්තනගල්ල ප්‍රා.ලේ.කො. මගලේගොඩ පියසිරි වෙළදසැල අසලින් දකුණට ඇති මාර්ගයේ ඉතිරි කොටස  නිම කිරිම.</t>
  </si>
  <si>
    <t>H38335207013</t>
  </si>
  <si>
    <t>ගම්පහ ප්‍රා.ලේ කොට්ඨාශයේ අළුත්ගම බෝගමුව මැදපාරේ පානීය ජන නල එලීම සදහා කානු පද්ධතියක් සකස් කිරීම</t>
  </si>
  <si>
    <t>F38335207016</t>
  </si>
  <si>
    <t>ගම්පහ ප්‍රා.ලේ කොට්ඨාශයේ ප්‍රජා සංවර්ධන මරණාධාර හා සුබසාධක සමිතිය මොරණතැන්න වත්ත කැන්වස් රෙදි හා ප්ලාස්ටික් පුටු</t>
  </si>
  <si>
    <t>F38335207017</t>
  </si>
  <si>
    <t>ගම්පහ ප්‍රා.ලේ කොට්ඨාශයේ මුදුන්ගොඩ 232/ඩී බටහිර ග්‍රාම සංවර්ධන සමිතිය ගෑස් සිලින්ඩර පුටු ලබා දීම.</t>
  </si>
  <si>
    <t>F38335207025</t>
  </si>
  <si>
    <t>ගම්පහ ප්‍රාදේශීය සභා බල ප්‍රදේශයේ ග්‍රාම සංවර්ධන සමිති සඳහා කැනපි හට් ලබාදීම</t>
  </si>
  <si>
    <t>F38335207026</t>
  </si>
  <si>
    <t>ගම්පහ ප්‍රා.ලේ.කො. ග්‍රාම සංවර්ධන සමිති සඳහා කැනපි හට් ලබාදීම</t>
  </si>
  <si>
    <t>F38335207027</t>
  </si>
  <si>
    <t>ගම්පහ ප්‍රා.ලේ කොට්ඨාශයේ ඇඹරළුව වීර මාවත ක්‍රියාකාරී සුභ සාධක සමිතිය සදහා උපකරණ ලබා දීම 2013</t>
  </si>
  <si>
    <t>F38335207028</t>
  </si>
  <si>
    <t xml:space="preserve">ගම්පහ ප්‍රා.ලේ කොට්ඨාශයේ සුපිපි මරණාධාර ක්‍රියාකාරී සමිතිය (69/ ඒ 1 වෑබඩ නැගෙනහිර වෑබඩ) සදහා උපකරණ ලබා දීම 2013 </t>
  </si>
  <si>
    <t>F38335207029</t>
  </si>
  <si>
    <t>ගමිපහ ප්‍රා.ලේ කොට්ඨාශයේ කොස් ඕවිට අන්‍යොනාධාර ක්‍රියාකාරී සමිතිය සදහා උපකරණ ලබා දීම 2013</t>
  </si>
  <si>
    <t>F38335207030</t>
  </si>
  <si>
    <t>ගම්පහ ප්‍රා.ලේ කොට්ඨාශයේ අමුණුගොඩ ක්‍රියාකාරී මරණාධාර සමිතිය සදහා උපකරණ ලබා දිම 2013</t>
  </si>
  <si>
    <t>F38335207031</t>
  </si>
  <si>
    <t>ගම්පහ ප්‍රා.ලේ කොට්ඨාශයේ නැදුන්ගමුව වැලිවේරිය ක්‍රියාකාරී සුභ සාධක මරණාධාර සමිතිය උපකරණ ලබා දීම 2013</t>
  </si>
  <si>
    <t>F38335207032</t>
  </si>
  <si>
    <t>ගම්පහ ප්‍රා.ලේ කොට්ඨාශයේ බැළුම්මහර මුදුන්ගොඩ සාධු මිතුරු ක්‍රියාකාරී සමිතියට උපකරණ ලබා දීම 2013</t>
  </si>
  <si>
    <t>F38335207033</t>
  </si>
  <si>
    <t>ගම්පහ ප්‍රා.ලේ කොට්ඨාශයේ ගනේමුල්ල තිබිබටුගොඩ ක්‍රියාකාරී මරණාධාර සමිතිය සදහා උපකරණ ලබා දීම 2013</t>
  </si>
  <si>
    <t>F38335207035</t>
  </si>
  <si>
    <t>මැද මුදුන්ගොඩ සමගි මරණාධාර සමිතියට උපකරණ ලබාදීම</t>
  </si>
  <si>
    <t>F38335207018</t>
  </si>
  <si>
    <t>ගම්පහ ප්‍රා.ලේ කොට්ඨාශයේ ඉහල ඉඹුල්ගොඩ දකුණ ශක්ති ග්‍රාම සංවර්ධන සමිතියට කැනපි හට් සහ උපකරණ ලබා දීම</t>
  </si>
  <si>
    <t>F38335207019</t>
  </si>
  <si>
    <t>ගම්පහ ප්‍රා.ලේ කොට්ඨාශයේ වැලිවේරිය උතුර ග්‍රාම සංවර්ධන සමිතියට කැනපි හට් සහ උපකරණ ලබා දිම</t>
  </si>
  <si>
    <t>F38335207020</t>
  </si>
  <si>
    <t>ගම්පහ ප්‍රා.ලේ කොට්ඨාශයේ බොල්ලත නවෝද්‍යා ග්‍රාම සංවර්ධන සමිතියට කැනපි හට් සහ උපකරණ ලබා දීම</t>
  </si>
  <si>
    <t>F38335207021</t>
  </si>
  <si>
    <t>ගම්පහ මොරුන්න ග්‍රාම සංවර්ධන සමිතියට කැනපි හට් සහ උපකරණ ලබා දීම</t>
  </si>
  <si>
    <t>F38335207022</t>
  </si>
  <si>
    <t>ගම්පහ ප්‍රා.ලේ කොට්ඨාශයේ ඔරුතොට දකුණ ග්‍රාම සංවර්ධන සමිතියට  උපකරණ ලබා දීම</t>
  </si>
  <si>
    <t>F38335207023</t>
  </si>
  <si>
    <t>ගම්පහ ප්‍රා.ලේ කොට්ඨාශයේ විශාකා ග්‍රාම සංවර්ධන සමිතියට කැනපි හට් සහ උපකරණ ලබා දීම</t>
  </si>
  <si>
    <t>F38335207024</t>
  </si>
  <si>
    <t>ගම්පහ ප්‍රා.ලේ කොට්ඨාශයේ දකුණු ගලහිටියාව ග්‍රාම සංවර්ධන සමිතියට  උපකරණ ලබා දීම</t>
  </si>
  <si>
    <t>F38335207037</t>
  </si>
  <si>
    <t>ගම්පහ ප්‍රා.ලේ කොට්ඨාශයේ මොරගොඩ අන්‍යෝන්‍යාධාර ක්‍රියාකාරි  සමිතිය උපකරණ ලබා දීම 2013</t>
  </si>
  <si>
    <t>F38335207038</t>
  </si>
  <si>
    <t>ගම්පහ ප්‍රා.ලේ කොට්ඨාශයේසහන සුබසාධක මරණාධාර ක්‍රියාකාරි  සමිතිය උපකරණ ලබා දීම 2013(448/1ඩී නව නුවර පාර වැලිවෙිරිය)</t>
  </si>
  <si>
    <t>H38335207025</t>
  </si>
  <si>
    <t>ගමිපහ ප්‍රාදේශීය සභා බල ප්‍රදේශයේ ග්‍රාම සංවර්ධන සමිති සදහා කැනපි හටි ලබා දීම.</t>
  </si>
  <si>
    <t>H38352307002</t>
  </si>
  <si>
    <t>ගම්පහ ප්‍රා.ලේ කොට්ඨාශයේ ගම්පහ මහනගර සභාවට අයත් ගම්පල යක්කල පොල්හේන පාර බේකරිය ඉදිරිපිට අතුරුපාර සංවර්ධනය කිරීම 2013</t>
  </si>
  <si>
    <t>F38335208007</t>
  </si>
  <si>
    <t>ජා ඇල ප්‍රා.ලේ. කොට්ඨාශයේ ලියාපදිංචි ග්‍රාම සංවර්ධන සමිති සඳහා හට් පුටු ලබාදීම</t>
  </si>
  <si>
    <t>F38335208010</t>
  </si>
  <si>
    <t>ජා ඇල ප්‍රා.ලේ.‍ කොට්ඨාශයේ ලියාපදිංචි ග්‍රාම සංවර්ධන සමිති සඳහා කැනපි හට් ලබාදීම</t>
  </si>
  <si>
    <t>F38335208011</t>
  </si>
  <si>
    <t>ජා ඇල ප්‍රා.ලේ කොට්ඨාශයේ විජය ශ්‍රී අවමංගල්‍යාධාර ක්‍රියාකාරී සමිතිය සදහා උපකරණ ලබා දිම 2013</t>
  </si>
  <si>
    <t>F38335208012</t>
  </si>
  <si>
    <t>ජා ඇල ප්‍රා.ලේ කොට්ඨාශයේ එක්සත් සුභසාධක සමිතිය සදහා උපකරණ ලබා දීම 2013</t>
  </si>
  <si>
    <t>F38335208020</t>
  </si>
  <si>
    <t xml:space="preserve">ජා ඇල ප්‍රා.ලේ කොට්ඨාශයේ මරණාධාර සමිති 02 සදහා කැනපි හට් ලබා ගැනීම සදහා </t>
  </si>
  <si>
    <t>F38335208021</t>
  </si>
  <si>
    <t>ජා-ඇල  ප්‍රා.ලේ.කො. ලියාපදිංචි ක්‍රිඩා සමිති සදහා කැනපි හටි  ලබා දිම.</t>
  </si>
  <si>
    <t>F38335209015</t>
  </si>
  <si>
    <t>වත්තල ප්‍රා.ලේ.කොට්ඨාශයේ ලියාපදිංචි ග්‍රාම සංවර්ධන සමිති සඳහා උපකරණ ලබාදීම</t>
  </si>
  <si>
    <t>H38352309002</t>
  </si>
  <si>
    <t>වත්තල, හේකිත්ත, කුරුඳුහේන 1 පටුමග 224හි කේ.ඩී. සුදත් මහතාගේ නිවස දෙසට යන මාර්ගය කොන්ක්‍රීට් කිරීම</t>
  </si>
  <si>
    <t>F38335210007</t>
  </si>
  <si>
    <t>බුත්පිටිය දකුණ ග්‍රාම සංවර්ධන සමිතිය සදහා කැනපි හටි පුටු ලබා දිම.</t>
  </si>
  <si>
    <t>F38335210009</t>
  </si>
  <si>
    <t>මහර ප්‍රා.ලේ.කො. අඹගස්පිටිය ග්‍රාම සංවර්ධන සමිතියට කැනපි හට්  එකක් හා පුටු ලබා දීම.</t>
  </si>
  <si>
    <t>F38335210012</t>
  </si>
  <si>
    <t>මහර ප්‍රා.ලේ.කො. වැලිවේරිය කිරිකිත්ත බටහිර කිතුල්කන්ද එක්සත්   ග්‍රාම සංවර්ධන සමිතියට කැනපි හට්  එකක් හා ප්ලාස්ටික් පුටු ලබා දීම.</t>
  </si>
  <si>
    <t>F38335210013</t>
  </si>
  <si>
    <t>මහර ප්‍රා.ලේ.කො. අක්බාර් ටවුන් එක්සත්  ග්‍රාම සංවර්ධන සමිතියට කැනපි හට්  එකක් හා පුටු ලබා දීම.</t>
  </si>
  <si>
    <t>F38335210014</t>
  </si>
  <si>
    <t>මහර ප්‍රා.ලේ.කො. දළුපිටිය දකුණ වරහන්තුඩුව  ග්‍රාම සංවර්ධන සමිතියට කැනපි හට්  එකක්  ලබා දීම.</t>
  </si>
  <si>
    <t>F38335210015</t>
  </si>
  <si>
    <t>මහර ප්‍රා.ලේ කොට්ඨාශයේ විජය ශ්‍රී අවමංගල්‍යාධාර ක්‍රියාකාරී සමිතිය සදහා උපකරණ ලබා දිම 2013</t>
  </si>
  <si>
    <t>F38335210016</t>
  </si>
  <si>
    <t>මහර ප්‍රා.ලේ කොට්ඨාශයේ දකුණ බුත්පිටිය ප්‍රගති අවමංගල්‍යාධාර සමිතියට කැනපි හට් හා පුටු ලබා දීම</t>
  </si>
  <si>
    <t>H38352310003</t>
  </si>
  <si>
    <t>මහර ප්‍රා.ලේ කොට්ඨාශයේ නො 190/8 උස්වත්ත පාර එඩේරමුල්ල වත්තල පදිංචි එස් එම් එස් මුක්තාර් මහතාගේ නිවස ඉදිරිපිට මාර්ගය සංවර්ධනය කිරීම</t>
  </si>
  <si>
    <t>H38352311004</t>
  </si>
  <si>
    <t>පූගොඩ බංගලාවත්ත ප්‍රධාන මාර්ගයේ 2 පටුමග කොන්ක්‍රීට් කිරීම</t>
  </si>
  <si>
    <t>H38352311005</t>
  </si>
  <si>
    <t>වල්පොල දේවාල පාර කොන්ක්‍රීට් කිරීම</t>
  </si>
  <si>
    <t>F38335212008</t>
  </si>
  <si>
    <t>බියගම ප්‍රා.ලේ කොට්ඨාශයේ යටිහේන ග්‍රාම සංවර්ධන සමිතියට කැනපි හට් එකක් ලබා දීම 2013</t>
  </si>
  <si>
    <t>F38335212009</t>
  </si>
  <si>
    <t>බියගම ප්‍රා.ලේ කොට්ඨාශයේ පමුණුවිල සමගි සුභ සාධක සංගමයට පුටු ලබා දීම සදහා 2013</t>
  </si>
  <si>
    <t>F38335212018</t>
  </si>
  <si>
    <t>බියගම ප්‍රා.ලේ.කො. බොල්ලෑගම ග්‍රාම සංවර්ධන සමිතියට කැනපි හටි 1ක් ලබා දිම.2013</t>
  </si>
  <si>
    <t>H38352312003</t>
  </si>
  <si>
    <t>බියගම ප්‍රා.ලේ කොට්ඨාශයේ ඉහළ බියංවල කජුහේන වත්ත (අසංක මහතාගේ නිවසට යන පාර ) කොන්ක්‍රීටි කිරීම</t>
  </si>
  <si>
    <t>A38352312022</t>
  </si>
  <si>
    <t>බියගම ප්‍රා.ලේ.කො. ඉහල බියන්විල මිල්ලගහවත්ත ප්‍රගති මාවත   කොන්ක්‍රිට් කිරිම.</t>
  </si>
  <si>
    <t>A38352312023</t>
  </si>
  <si>
    <t>බියගම ප්‍රා.ලේ.කොට්ඨාශයේ හෙයියන්තුඩුව හේන්අත පාර කොන්ක්‍රීට් කිරීම</t>
  </si>
  <si>
    <t>A38352312024</t>
  </si>
  <si>
    <t>බියගම ප්‍රා.ලේ.කොට්ඨාශයේ මාකොළ ලියනාරච්චි මාවත කොන්ක්‍රීට් කිරීම</t>
  </si>
  <si>
    <t>F38335213007</t>
  </si>
  <si>
    <t>කැළණිය ප්‍රා.ලේ කොට්ඨාශයේ නාහේන ග්‍රාම සංවර්ධන සමිතියිට කැනපි හට් එකක් ලබා දීම 2013</t>
  </si>
  <si>
    <t>F38335213008</t>
  </si>
  <si>
    <t>කැළණිය ප්‍රා.ලේ කොට්ඨාශයේ පෑලියගොඩ මීගහවත්ත ග්‍රාම සංවර්ධන සමිතියට කැපි හට් එකක් ලබා දීම 2013</t>
  </si>
  <si>
    <t>F38335213009</t>
  </si>
  <si>
    <t>කැළණිය ප්‍රා.ලේ කොට්ඨාශයේ ඊරියවැටිය ග්‍රාම සංවර්ධන සමිතියට කැනපි හටි එකක් ලබා දීම 2013</t>
  </si>
  <si>
    <t>F38335213010</t>
  </si>
  <si>
    <t>කැළණිය ප්‍රා.ලේ කොට්ඨාශයේ මෑවැල්ලපාර ග්‍රාම සංවර්ධන සමිතියට පුටු ලබා දීම 2013</t>
  </si>
  <si>
    <t>F38335213011</t>
  </si>
  <si>
    <t xml:space="preserve">කැළණිය ප්‍රා.ලේ කොට්ඨාශයේ කිරිබත්ගොඩ සුභසාධක සංගමය සමුපකාර නිවාස යෝජනා ක්‍රමයට පුටු ලබා දීම සදහා </t>
  </si>
  <si>
    <t>F38335221038</t>
  </si>
  <si>
    <t>කොළඹ 15, මෝදර ග්‍රාම සංවර්ධන සමිතියට කැනපි හට් ලබාදීම</t>
  </si>
  <si>
    <t>F38335221044</t>
  </si>
  <si>
    <t xml:space="preserve">කොළඹ දිස්ත්‍රික්කයේ ලියාපදිංචි ග්‍රාම සංවර්ධන සමිති සදහා කැනපි හටි ලබා දිම._x000D_
</t>
  </si>
  <si>
    <t>F38335221045</t>
  </si>
  <si>
    <t>කොළඹ ප්‍රා.ලේ.කො. ලියාපදිංචි ක්‍රිඩා සමිති සදහා කැනපි හටි හා ප්ලාස්ටික් පුටු ලබා දිම.</t>
  </si>
  <si>
    <t>H38335222008</t>
  </si>
  <si>
    <t xml:space="preserve">කොලොන්නාව ප්‍රා.ලේ කොට්ඨාශයේ සෝදාපාළුවීම හා නායයෑම් වලක්වා ගැනීම සදහා ගල්වැටියේ දෙවන පියවර සකස් කර ගැනීම සදහා </t>
  </si>
  <si>
    <t>H38335222006</t>
  </si>
  <si>
    <t>මාලිගාගොඩැල්ල බහුකාර්ය ගොඩනැගිල්ල සංවර්ධනය කිරීම (3 අදියර)</t>
  </si>
  <si>
    <t>F38335222011</t>
  </si>
  <si>
    <t>කොළොන්නාව ප්‍රා.ලේ කොට්ඨාශයේ වැල්ලම්පිටිය ඔරුගොඩවත්ත වික්ටෝරිය නිවාස සංකිර්ණය නව කැළණිපුර සුභ සාධක සංගම සදහා අවශ්‍ය උපකරණ ලබා දීම</t>
  </si>
  <si>
    <t>F38335222016</t>
  </si>
  <si>
    <t>කොලොන්නාව ප්‍රා.ලේ. කොට්ඨාශයේ ලියාපදිංචි ග්‍රාම සංවර්ධන සමිති සඳහා උපකරණ ලබාදීම</t>
  </si>
  <si>
    <t>F38335222023</t>
  </si>
  <si>
    <t>කොළොන්නාව ප්‍රා.ලේ.කො. ග්‍රාම සංවර්ධන සමිති සදහා ප්ලාස්ටික් පුටු  ලබා දීම</t>
  </si>
  <si>
    <t>F38335223024</t>
  </si>
  <si>
    <t>520ඒ, නාවල කොස්වත්ත ග්‍රාම සංවර්ධන සමිතියට අවශ්‍ය උපකරණ ලබාදීම</t>
  </si>
  <si>
    <t>F38335223031</t>
  </si>
  <si>
    <t>කොස්වත්ත 520 එ ග්‍රාම සංවර්ධන සමිතියට උපකරන ලබා දිම</t>
  </si>
  <si>
    <t>H38352323029</t>
  </si>
  <si>
    <t>ජයවර්ධනපුර ප්‍රා.ලේ කොට්ඨාශයේ පිටකෝට්ටේ සිරිකොත මන්දිරය ඉදිරිපිට සිරිපැරකුම් පෙදෙස මාර්ගය සංවර්ධනය කිරීම</t>
  </si>
  <si>
    <t>K38335224018</t>
  </si>
  <si>
    <t>කඩුවෙල ප්‍රා.ලේ කොට්ඨාශයේ සමෘද්ධි මහා සංගමයට අනුබද්ධ සමාජ සංවර්ධන පදනම් පුස්තකාලය සදහා පොත් ලබා දීම</t>
  </si>
  <si>
    <t>F38335224027</t>
  </si>
  <si>
    <t>කඩුවෙල ප්‍රා.ලේ කොට්ඨාශයේ ජනමිතුරු පදනම සදහා ප්ලාස්ටික් පුටු ලබා දීම</t>
  </si>
  <si>
    <t>F38335224031</t>
  </si>
  <si>
    <t>කඩුවෙල ප්‍රා.ලේ කොට්ඨාශයේ අංක 466/2 ශක්ති ප්‍රජා මන්ඩල අග්ගොන අංගොඩ සමිතියට  උපකරණ ලබා දීම</t>
  </si>
  <si>
    <t>F38335224032</t>
  </si>
  <si>
    <t>කඩුවෙල ප්‍රා.ලේ කොට්ඨාශයේ තපෝවන පෙදෙස මරණාධාර සමිතියට අවශ්‍ය ප්ලාස්ටික  පුටු හා උපකරණ ලබා දීම</t>
  </si>
  <si>
    <t>F38335224033</t>
  </si>
  <si>
    <t>කඩුවෙල ප්‍රා.ලේ කොට්ඨාශයේ බත්තරමුල්ල හීනටිකුඹුර 109/3 එක්සත් සුභ සාධක හා අවමංගල්‍යාධාර සමිතියට අවශ්‍ය ප්ලාස්ටික් පුටු හා උපකරණ ලබා දීම</t>
  </si>
  <si>
    <t>F38335224046</t>
  </si>
  <si>
    <t>බත්තරමුල්ල, ශක්ති සුභ සාධක සමිතියට තහඩු මඩුවක් ලබාදීම</t>
  </si>
  <si>
    <t>F38335224047</t>
  </si>
  <si>
    <t>නවගමුන, දෙල්ගහවත්ත මරණාධාර හා සුභසාධක සමිතියට තහඩු මඩුවක් ලබාදීම</t>
  </si>
  <si>
    <t>F38335224048</t>
  </si>
  <si>
    <t>උතුරු තලංගම, ගිහාන් පාර එක්සත් මරණාධාර හා සුභසාධක සමිතියට තහඩු මඩුවක් ලබාදීම</t>
  </si>
  <si>
    <t>F38335224049</t>
  </si>
  <si>
    <t>අකුරේගොඩ අන්‍යොන්‍යාධාර හා සුභසාධක සමිතියට තහඩු මඩුවක් ලබාදීම</t>
  </si>
  <si>
    <t>H38352324004</t>
  </si>
  <si>
    <t>කඩුවෙල, පොතු අරාව, වර්ජිනියාවත්ත නිවාස සංකීර්ණයට යන පළමු පටුමග සංවර්ධනය කිරීම</t>
  </si>
  <si>
    <t>H38352324005</t>
  </si>
  <si>
    <t>කඩුවෙල, ප්‍රා.ලේ.කො. බටපොත විමලතිස්ස මාවත මුල් කොටස සංවර්ධනය කිරිම.</t>
  </si>
  <si>
    <t>H38352324006</t>
  </si>
  <si>
    <t>තලාහේන විජෙ මාවත ප්‍රජා ශාලාව ඉදිරිපිට ජයගත්මාවත සංවර්ධන කටයුතු කිරීම.</t>
  </si>
  <si>
    <t>H38352324007</t>
  </si>
  <si>
    <t>කඩුවෙල ප්‍රා.ලේ.කො. තලංගම තලාහේන බේකරිය අසල  මාර්ගය සංවර්ධනය කිරීම</t>
  </si>
  <si>
    <t>H38352324022</t>
  </si>
  <si>
    <t>කඩුවෙල ප්‍රා.ලේ කොට්ඨාශයේ සුරියමල් මාවත 1 වන අතුරු මාර්ගය 581/3 රංජිත් මහතාගේ නිවස දක්වා කොන්ක්‍රීට් කිරීම සදහා</t>
  </si>
  <si>
    <t>H38352324023</t>
  </si>
  <si>
    <t>කඩුවෙල ප්‍රා.ලේ කොට්ඨාශයේ කොතලාවල එලිවිලවත්ත මාර්ගය සංවර්ධනය කිරීම</t>
  </si>
  <si>
    <t>H38352324025</t>
  </si>
  <si>
    <t>කඩුවෙල ප්‍රා.ලේ කොට්ඨාශයේ තලංගම උතුර 477 ඒ ග්‍රාමසේවා වසමේ සදතැන්න මාවතේ දෙවන පටුමග මුල සිට එම් ජී ජයන්ත මහතාගේ අංක 154/1 නිවස දක්වා කොන්ක්‍රීටි කිරීම</t>
  </si>
  <si>
    <t>H38352324026</t>
  </si>
  <si>
    <t>කඩුවෙල ප්‍රා.ලේ කොට්ඨාශයේ අරංගල කොස්හේන 12වන පටුමග සංවර්ධනය කිරිම.</t>
  </si>
  <si>
    <t>F38335225066</t>
  </si>
  <si>
    <t>මාදිවෙල ග්‍රාම සංවර්ධන සමිතියට කැනපි හට් ලබාදීම</t>
  </si>
  <si>
    <t>F38335225067</t>
  </si>
  <si>
    <t>මිරිහාන උතුර ග්‍රාම සංවර්ධන සමිතියට කැනපි හට් ලබාදීම</t>
  </si>
  <si>
    <t>H38335225105</t>
  </si>
  <si>
    <t>මහරගම ප්‍රා.ලේ.කො. පමුණුව ආදර්ශවත්ත ග්‍රාම සංවර්ධන සමිති ශාලාව සංවර්ධනය කිරිම-6 අදියර</t>
  </si>
  <si>
    <t>H38352325002</t>
  </si>
  <si>
    <t xml:space="preserve">මහරගම ප්‍රා.ලේ කොට්ඨාශයේ මොරකැටිය හන්දියෙන් හෝකන්දර පාරෙන් දුමිරිය හරස් මාර්ගය පසුවී දකුණට ඇති සෙක්වත්ත ද්විත්ව මාර්ගය කොන්ක්‍රීට් කිරීම </t>
  </si>
  <si>
    <t>H38352325027</t>
  </si>
  <si>
    <t>මහරගම ප්‍රා.ලේ කොට්ඨාශයේ අංක 215 බී මාලපල්ල ග්‍රාමසේවා වසමේ අරුක්පිටිය පාරේ සිට අංක 215 නිවාස දක්වා මාර්ගය සංවර්ධනය කිරීම</t>
  </si>
  <si>
    <t>H38352325076</t>
  </si>
  <si>
    <t xml:space="preserve">මහරගම ප්‍රා.ලේ කොට්ඨාශයේ මිරිහාන ජයන්ති මාවත අතුරු මාර්ගය සංවර්ධනය කිරීම </t>
  </si>
  <si>
    <t>H38352325077</t>
  </si>
  <si>
    <t xml:space="preserve">මහරගම ප්‍රා.ලේ කොට්ඨාශයේ උද්‍යාල මාවත ගමගේ මහතාගේ නිවස අසලින් ඇති අතුරු මාර්ගය සංවර්ධනය කිරීම </t>
  </si>
  <si>
    <t>H38352325078</t>
  </si>
  <si>
    <t xml:space="preserve">මහරගම ප්‍රා.ලේ කොට්ඨාශයේ වෙල්සිරිපුර දෙවන අදියර තාර නොදා ඇති පාර කොන්ක්‍රීටි කිරීම </t>
  </si>
  <si>
    <t>H38352325079</t>
  </si>
  <si>
    <t xml:space="preserve">මහරගම ප්‍රා.ලේ කොට්ඨාශයේ පොල්වත්ත සමගි මාවත වෙල අයිනේ සිට දෙපානම ගල උඩ පන්සල් සීමාව දක්වා මාර්ගය සංවර්ධනය කිරීම </t>
  </si>
  <si>
    <t>H38352325080</t>
  </si>
  <si>
    <t xml:space="preserve">මහරගම ප්‍රා.ලේ කොට්ඨාශයේ ආසිරි උයනේ ඉතිරි කොටස සංවර්ධනය කිරීම </t>
  </si>
  <si>
    <t>H38352325081</t>
  </si>
  <si>
    <t>මහරගම ප්‍රා.ලේ කොට්ඨාශයේ ලියනගොඩ කටුකුරුන්ද ප්‍රධාන මාර්ගයේ හැරී අංක 1127 නිවස අසල සිට මාර්ගය සංවර්ධනය කිරීම</t>
  </si>
  <si>
    <t>H38352325082</t>
  </si>
  <si>
    <t>මහරගම ප්‍රා.ලේ කොට්ඨාශයේ තලවතුගොඩ ශාන්තිපුර 2 පටුමග ඉතිරි කොටස සංවර්ධනය කිරීම</t>
  </si>
  <si>
    <t>H38352325083</t>
  </si>
  <si>
    <t>මහරගම ප්‍රා.ලේ කොට්ඨාශයේ කටුකුරුන්ද ප්‍රධාන මාර්ගයේ මින්ට් බේකරිය අසල මාර්ගය සංවර්ධනය කිරීම</t>
  </si>
  <si>
    <t>H38352325084</t>
  </si>
  <si>
    <t xml:space="preserve">මහරගම ප්‍රා.ලේ කොට්ඨාශයේ මාකුඹුර මායා මාවත 06 වන පටුමගේ අතුරු මාර්ගය සංවර්ධනය කිරීම </t>
  </si>
  <si>
    <t>H38352325085</t>
  </si>
  <si>
    <t xml:space="preserve">මහරගම ප්‍රා.ලේ කොට්ඨාශයේ කොට්ටාව උතුර ධර්මපාල විදුහල අසලින් ඇති ගල්පොත්ත පාර වෙල අසල පාරේ ඇති පැති බැම්ම සකස් කිරිම හා මාර්ගය කොන්ක්‍රීට් කිරීම </t>
  </si>
  <si>
    <t>H38352325086</t>
  </si>
  <si>
    <t xml:space="preserve">මහරගම ප්‍රා.ලේ කොට්ඨාශයේ දඹහේන පාර 63/81 ඒ නිවස අසලින් කොන්ක්‍රීට් කර ඇති මාර්ගයේ ඉතිරි කොටස සංවර්ධනය කිරීම </t>
  </si>
  <si>
    <t>H38352325087</t>
  </si>
  <si>
    <t xml:space="preserve">මහරගම ප්‍රා.ලේ කොට්ඨාශයේ තලවතුගොඩ වීරසේකර මාවත, අබලන් වු තාර නොදැමු කොටස් පිළිසකර කර ගැනීම </t>
  </si>
  <si>
    <t>H38352325088</t>
  </si>
  <si>
    <t xml:space="preserve">මහරගම ගොඩිගමුව කොහිල කොටුව පාරේ අතුරු මාර්ගයේ මීටර් 60 පමණ මාර්ගය පිළිසකර කිරීම </t>
  </si>
  <si>
    <t>H38352325089</t>
  </si>
  <si>
    <t xml:space="preserve">මහරගම ප්‍රා.ලේ කොට්ඨාශයේ වීර උයන ඇතුල්වන ප්‍රධාන මාර්ගය 3 වන අදියර ඉතිරි කොටස ප්‍රමාණය කොන්ක්‍රීට් කිරිම </t>
  </si>
  <si>
    <t>H38352325090</t>
  </si>
  <si>
    <t xml:space="preserve">මහරගම ප්‍රා.ලේ කොට්ඨාශයේ නැගෙනහිර හෝකන්දර වාද්දුගොඩ බොරළු මාර්ගය සංවර්ධනය කිරිම </t>
  </si>
  <si>
    <t>H38352325091</t>
  </si>
  <si>
    <t xml:space="preserve">මහරගම ප්‍රා.ලේ කොට්ඨාශයේ ගම්මාන පාර 01 වන පටුමගේ අතුරු මාර්ගය සංවර්ධනය කිරීම </t>
  </si>
  <si>
    <t>H38352325092</t>
  </si>
  <si>
    <t xml:space="preserve">පන්නිපිටිය දෙපානම වීරමාවතේ අංක 200/8 බී ස්ථානයේ පදිංචි ඩබ් බි ටියුලින් කිත්සිරි මහතාගේ නිවසට ගමන් ගන්නා මාර්ගය සංවර්ධනය කිරීම </t>
  </si>
  <si>
    <t>H38352325093</t>
  </si>
  <si>
    <t xml:space="preserve">මහරගම ප්‍රා.ලේ කොට්ඨාශයේ ගොඩිගමුව හේනගෙදර පටුමග (ගලකුඹුර) කොන්ක්‍රීට් කිරීම සදහා </t>
  </si>
  <si>
    <t>H38352325094</t>
  </si>
  <si>
    <t xml:space="preserve">මහරගම ප්‍රා.ලේ කොට්ඨාශයේ තලවතුගොඩ වැලිපාර ගනේලන්ද පන්සල ඉදිරිපිට ඇති දෙල්ගහ ගාඩින් සංවර්ධනය කිරීම </t>
  </si>
  <si>
    <t>H38352325095</t>
  </si>
  <si>
    <t xml:space="preserve">මහරගම ප්‍රා.ලේ කොට්ඨාශයේ වත්තෙගෙදර නාන පොකුණට යන පාර සංවර්ධනය කිරීම </t>
  </si>
  <si>
    <t>H38352325096</t>
  </si>
  <si>
    <t xml:space="preserve">මහරගම ප්‍රා.ලේ කොට්ඨාශයේ පන්නිපිටිය බෝගහවත්ත අඩක් නිම කල සුභසිංහ මාවතේ ඉතිරි කොටස සකස් කිරීම </t>
  </si>
  <si>
    <t>H38352325097</t>
  </si>
  <si>
    <t>මහරගම ප්‍රා.ලේ කොට්ඨාශයේ යහම්පත් මාවතේ ආසිරි උද්‍යාන පාර සංවර්ධනය කිරිම</t>
  </si>
  <si>
    <t>H38352325098</t>
  </si>
  <si>
    <t xml:space="preserve">මහරගම ප්‍රා.ලේ කොට්ඨාශයේ පොල්වත්ත බෝමළුවත්ත පාර සංවර්ධනය කිරීම </t>
  </si>
  <si>
    <t>H38352325099</t>
  </si>
  <si>
    <t xml:space="preserve">මහරගම ප්‍රා.ලේ කොට්ඨාශයේ පමුණුව පොල්වත්ත පාරේ එමලියානා පටුමග ඉදිරිපිට (පිං ලිද අසල ) මාර්ගය සංවර්ධනය කිරීම </t>
  </si>
  <si>
    <t>H38352325100</t>
  </si>
  <si>
    <t xml:space="preserve">මහරගම ප්‍රා.ලේ කොට්ඨාශයේ පමුණුව පතිරගොඩ පාරේ එඩ්වින් වික්‍රමරත්න මහතාගේ සොයුරියගේ නිවස අසල මාර්ගය සංවර්ධනය කිරීම </t>
  </si>
  <si>
    <t>H38352325112</t>
  </si>
  <si>
    <t>මහරගම ප්‍රා.ලේ.කො. තලපත්පිටිය කුරුන්ද මාවත සංවර්ධනය කිරිම.</t>
  </si>
  <si>
    <t>F38335226010</t>
  </si>
  <si>
    <t>රත්මලාන ප්‍රා.ලේ කොට්ඨාශයේ ග්‍රාම සංවර්ධන සමිති සදහා කැනපි හට් ලබා දීම</t>
  </si>
  <si>
    <t>F38335228017</t>
  </si>
  <si>
    <t>මොරටුව ප්‍රා.ලේ කොට්ඨාශයේ කුඩාවාමුල්ල ජ්‍යෙෂ්ඨ පුරවැසියන්ගේ ග්‍රාමීය සංවිධානය සදහා ටෙනට් එකක් ලබා දීම</t>
  </si>
  <si>
    <t>F38335228022</t>
  </si>
  <si>
    <t>මොරටුව ප්‍රා.ලේ කොට්ඨාශයේ දහම්පුර ග්‍රාම සංවර්ධන සමිතිය සදහා කැනපි හට් හා පුටු ලබා දීම 2013</t>
  </si>
  <si>
    <t>F38335228019</t>
  </si>
  <si>
    <t>මොරටුව ප්‍රා.ලේ කොට්ඨාශයේ ග්‍රාම සංවර්ධන සමිති සදහා කැනපි හට් ලබා දීම</t>
  </si>
  <si>
    <t>A38352328026</t>
  </si>
  <si>
    <t>මොරටුව ප්‍රා.ලේ. කොට්ඨාශයේ මොරටුව විශ්ව විද්‍යාල පාරේ වමට ඇති 01 වන පටුමග මාර්ගය සංවර්ධනය කිරීම</t>
  </si>
  <si>
    <t>H38335229005</t>
  </si>
  <si>
    <t>කැස්බෑව ප්‍රා.ලේ කොට්ඨාශයේ පිළියන්දල ගැඩඹුවාන නිවිසිටි නිවැසියන්ගේ ප්‍රජා ශාලාව ඉදිකිරීමි කටයුතු සදහා</t>
  </si>
  <si>
    <t>F38335229023</t>
  </si>
  <si>
    <t>කැස්බෑව ප්‍රා.ලේ කොට්ඨාශයේ කැ-දකුණ විජිතපුර සුබ සාධක හා අවමංගල්‍යාධාර සමිතියට පුටු ලබාදීම</t>
  </si>
  <si>
    <t>F38335229024</t>
  </si>
  <si>
    <t>කැස්බෑව ප්‍රා.ලේ කොට්ඨාශයේ මොරැද ප්‍රජා සුභසාධක සමිතිය 6/16 දම්නගහවත්ත මොරැද පිලියන්දල පුටු ලබා දීම</t>
  </si>
  <si>
    <t>F38335229025</t>
  </si>
  <si>
    <t>කැස්බෑව ප්‍රා.ලේ කොට්ඨාශයේ මාකන්දන බටහිර හිතමිතු අවමංගල්‍යාධාර හා සුභ සාධක සමිතිය ජර්මන් හිනටිකුඹුර මාකන්දන මඩපාත සදහා පුටු ලබා දීම</t>
  </si>
  <si>
    <t>F38335229026</t>
  </si>
  <si>
    <t>කැස්බෑව ප්‍රා.ලේ කොට්ඨාශයේ මකුළුදුව ග්‍රාම සංවර්ධන සමිතිය සදහා පුටු ලබා දීම</t>
  </si>
  <si>
    <t>F38335229027</t>
  </si>
  <si>
    <t>කැස්බෑව ප්‍රා.ලේ කොට්ඨාශයේ මෛත්‍රී අවමංගල්‍යාධාර සහනාධාර සමිතිය සදහා ප්ලාස්ටික් පුටු ලබා දීම</t>
  </si>
  <si>
    <t>F38335229030</t>
  </si>
  <si>
    <t>කැස්බෑව ප්‍රා.ලේ කොට්ඨාශයේ විශ්වාලෝක වැඩිහිටි සමිතිය පොල්හේන මඩපාත සදහා පුටු ලබා දීම</t>
  </si>
  <si>
    <t>F38335229033</t>
  </si>
  <si>
    <t xml:space="preserve">කැස්බෑව ප්‍රා.ලේ කොට්ඨාශයේ මකුළුදුව ග්‍රාම සංවර්ධන සමිතිය සදහා හට් එකක් ලබා දීම </t>
  </si>
  <si>
    <t>F38335229035</t>
  </si>
  <si>
    <t>කැස්බෑව ප්‍රා.ලේ කොට්ඨාශයේ බෙල්ලන්විල අන්‍යොන්‍යාධාර සහ කුසලසාධක සමිතිය පුටු ලබා දීම</t>
  </si>
  <si>
    <t>F38335229036</t>
  </si>
  <si>
    <t xml:space="preserve">කැස්බෑව ප්‍රා.ලේ කොට්ඨාශයේ හොන්නතර (උතුර) ගොඩපරගහවත්ත එකමුතු සුභ සාධක සමිතියට පුටු ලබා ගැනීම සදහා </t>
  </si>
  <si>
    <t>F38335229037</t>
  </si>
  <si>
    <t>කැස්බෑව ප්‍රා.ලේ කොට්ඨාශයේ සීමාසහිත ලිබර්ටිපාක් අන්‍යොනාධාර සහ සංවර්ධන සමිතියට ප්ලාස්ටික් පුටු ලබා ගැනීම</t>
  </si>
  <si>
    <t>F38335229038</t>
  </si>
  <si>
    <t>කැස්බෑව ප්‍රා.ලේ කොට්ඨාශයේ කැස්බෑව දකුණ විජිතපුර ප්‍රජා මණ්ඩලය 16/1 ගෝනවත්ත බෙරවාවල පුටු ලබා දීම</t>
  </si>
  <si>
    <t>F38335229039</t>
  </si>
  <si>
    <t>කැස්බෑව ප්‍රා.ලේ කොට්ඨාශයේ ක්ෂාන්ති වැඩිහිටි සමිතිය බොරැලස්ගමුව බටහිර 533 ඒ කොට්ඨාශයේ පුටු ලබා දීම</t>
  </si>
  <si>
    <t>F38335229040</t>
  </si>
  <si>
    <t>කැස්බෑව ප්‍රා.ලේ කොට්ඨාශයේ සුහද සරණ ජ්‍යෙෂ්ඨ පුරවැසි සංවිධානය මාවිත්තර දකුණ සදහා පුටු ලබා දීම</t>
  </si>
  <si>
    <t>F38335229041</t>
  </si>
  <si>
    <t>කැස්බෑව ප්‍ර.ලේ කොට්ඨාශයේ බෙල්ලන්විල ග්‍රාම සංවර්ධන සමිතිය 9/5 ජය මාවත ජය මාවත බෙල්ලන්විල බොරැලස්ගමුව සදහා පුටු ලබා දීම</t>
  </si>
  <si>
    <t>F38335229042</t>
  </si>
  <si>
    <t>කැස්බෑව ප්‍රා.ලේ කොට්ඨාශයේ එක්සත් සුභ සාධක සහ අවමංගල්‍යාධාර සංගමය 25/1 මෙත්සිරි පෙදෙස පළමුවන පටුමග මහරගම පාර බොරැලස්ගමුව පුටු ලබා දීම</t>
  </si>
  <si>
    <t>F38335229043</t>
  </si>
  <si>
    <t>කැස්බෑව ප්‍රා.ලේ කොට්ඨාශයේ මුතු කැට ක්‍රීඩා හා සුභසාධක සංගමය 96/ඒ බට්ටියාවත්ත පාර තුම්බෝවිල පිලියන්දල සදහා පුටු ලබා දීම</t>
  </si>
  <si>
    <t>F38335229046</t>
  </si>
  <si>
    <t xml:space="preserve">කැස්බෑව ප්‍රා.ලේ කොට්ඨාශයේ මෙත්සරණ වැඩිහිටි සමිතිය සදහා පුටු ලබා දීම </t>
  </si>
  <si>
    <t>F38335229047</t>
  </si>
  <si>
    <t xml:space="preserve">කැස්බෑව ප්‍රා.ලේ කොට්ඨාශයේ බටහිර මාම්පේ ශ්‍රී සෝභිත වැඩිහිටි සංවිධානය 53-1 ගනේවත්ත පාර මාම්පේ පිළියන්දල සදහා පුටු </t>
  </si>
  <si>
    <t>F38335229048</t>
  </si>
  <si>
    <t>කැස්බෑව ප්‍රා.ලේ කොට්ඨාශයේ නිකවේ බෙල්ලන්විල එක්සත් අවමංගල්‍යාධාර සමිතියට ප්ලාස්ටික් පුටු ලබා ගැනීම</t>
  </si>
  <si>
    <t>F38335229055</t>
  </si>
  <si>
    <t xml:space="preserve">කැස්බෑව ප්‍රා.ලේ කොට්ඨාශයේ දම්පේ ග්‍රාම සංවර්ධන සමිතිය සදහා කැනපි හට් ලබා ගැනීම සදහා </t>
  </si>
  <si>
    <t>F38335229056</t>
  </si>
  <si>
    <t xml:space="preserve">කැස්බෑව ප්‍රා.ලේ කොට්ඨාශයේ රෙජිරේල් වත්ත ග්‍රාම සංවර්ධන සමිතිය සදහා කැනපි හට් ලබා ගැනීම සදහා </t>
  </si>
  <si>
    <t>F38335229044</t>
  </si>
  <si>
    <t>කැස්බෑව ප්‍රා.ලේ කොට්ඨාශයේ සුමිතුරු මරණාධාර සමිතිය  සදහා පුටු ලබා ගැනීම</t>
  </si>
  <si>
    <t>F38335229045</t>
  </si>
  <si>
    <t>කැස්බෑව ප්‍රා.ලේ කොට්ඨාශයේ දූලම්මහර කැස්බෑව අවමංගල්‍යාධාර සමිතිය  සදහා පුටු ලබා ගැනීම</t>
  </si>
  <si>
    <t>A38335229065</t>
  </si>
  <si>
    <t>කැස්බෑව ප්‍රා.ලේ. කොට්ඨාශයේ පිළියන්දල සිංහ ප්‍රජා මණ්ඩලයේ ගොඩනැගිල්ලේ පළමු මහල ඉදිකිරීම් ඉතිරි වැඩ කටයුතු සඳහා</t>
  </si>
  <si>
    <t>A38335229063</t>
  </si>
  <si>
    <t>කැස්බෑව ප්‍රා.ලේ.කො යේ හොන්නන්තර සමූපකාර මාවතේ පිහිටි පොදු ඉඩමේ ප්‍රජා ශාලාවේ සංවර්ධන කටයුතු සඳහා</t>
  </si>
  <si>
    <t>F38335229064</t>
  </si>
  <si>
    <t>කැස්බෑව ප්‍රා.ලේ.කො.ඉටහිර ඇරවිවල හේනවත්ත එක්සත් සුබසාධක හා මරණාධාර සංගමය සදහා රෙදි ආවරණ ලබා දිම.</t>
  </si>
  <si>
    <t>H38335229070</t>
  </si>
  <si>
    <t>කැස්බෑව ප්‍රා. සභාවට අයත් හල්පිට සෞම්‍ය උයන ප්‍රජා ශාලාවේ සංවර්ධන කටයුතු සදහා 1අදියර.</t>
  </si>
  <si>
    <t>H38352329016</t>
  </si>
  <si>
    <t>කැස්බෑව ප්‍රා.ලේ කොට්ඨාශයේ මාවිත්තර උතුර ග්‍රාමසේවා වසමේ 02වන පටුමග කොන්ක්‍රීට් කිරිම</t>
  </si>
  <si>
    <t>H38352329017</t>
  </si>
  <si>
    <t>කැස්බෑව ප්‍රා.ලේ කොට්ඨාශයේ උ/ඇරුව්වල වැලිවත්ත පෙදෙස මාර්ගයේ සංවර්ධන කටයුතු සදහා</t>
  </si>
  <si>
    <t>H38352329018</t>
  </si>
  <si>
    <t>කැස්බෑව ප්‍රා.ලේ කොට්ඨාශයේ බොරැලස්ගමුව පිටවේල්ල පාර කෙළවර ඉන්දික ලී මෝල ඇති මාර්ගය සංවර්ධනය කිරීම</t>
  </si>
  <si>
    <t>H38352329019</t>
  </si>
  <si>
    <t>කැස්බෑව ප්‍රා.ලේ කොට්ඨාශයේ එගොඩවත්ත ශ්‍රී විජය මාවතේ නො 625 දරණ ස්ථානයේ ආරම්භ වන අතුරු මාර්ගය සංවර්ධනය කිරීම</t>
  </si>
  <si>
    <t>H38352329020</t>
  </si>
  <si>
    <t>කැස්බෑව ප්‍රා.ලේ කොට්ඨාශයේ ඇඹිල්ලවත්ත ග්‍රාමසංවර්ධන පාර රණවිරු නිහාරල් පෙරේරා මාවත සංවර්ධනය කිරීම</t>
  </si>
  <si>
    <t>H38352329021</t>
  </si>
  <si>
    <t>කැස්බෑව ප්‍රා.ලේ කොට්ඨාශයේ අක්කරඅටවත්ත සුහද ශක්ති පෙදෙස (බෝකුන්ද පාර මකුළුදුව) සංවර්ධනය කිරීම</t>
  </si>
  <si>
    <t>H38352329053</t>
  </si>
  <si>
    <t xml:space="preserve">කැස්බෑව ප්‍රා.ලේ කොට්ඨාශයේ ජාලියගොඩ පිළියන්දල පාර් සංවර්ධනය කිරිම </t>
  </si>
  <si>
    <t>A38352329061</t>
  </si>
  <si>
    <t>කැස්බෑව ප්‍රා.ලේ.කො. කවුවාවල  ඇහලපේ හන්දිය දෙනියවත්ත අලුත්පාර සංවර්ධනය කිරිම.</t>
  </si>
  <si>
    <t>H38352329072</t>
  </si>
  <si>
    <t>කැස්බෑව ප්‍රා.ලේ.කොට්ඨාශයේ බොරලැස්ගමුව පරෝපාකාර මාවතේ සේනාරත්න පටුමග සංවර්ධනය කිරීම</t>
  </si>
  <si>
    <t>H38335230012</t>
  </si>
  <si>
    <t>හෝමාගම ප්‍රා.ලේ කොට්ඨාශයේ මාඹුල්ගොඩ බහු කාර්ය මධ්‍යස්ථාන ගොඩනැගිල්ල  ඉදි කිරිම</t>
  </si>
  <si>
    <t>F38335230033</t>
  </si>
  <si>
    <t>හෝමාගම ප්‍රා.ලේ කොට්ඨාශයේ ග්‍රාම සංවර්ධන සමිති සදහා උපකරණ ලබා දීම</t>
  </si>
  <si>
    <t>F38335230036</t>
  </si>
  <si>
    <t>පැලැනගොඩ ජනශක්ති ග්‍රාමසංවර්ධන සමිතියට උපකරණ ලබා දිම.</t>
  </si>
  <si>
    <t>F38335230035</t>
  </si>
  <si>
    <t>හෝමාගම ප්‍රා.ලේ.කො. ලියාපදිංචි ග්‍රාම සංවර්ධන 10ක් සදහා උපකරණ ලබා දිම.</t>
  </si>
  <si>
    <t>A38335230049</t>
  </si>
  <si>
    <t xml:space="preserve">හෝමාගම පිටිපන නගරයේ අඩක් වැඩ නිම කල ප්‍රජා ශාලාවේ ඉතිරි වැඩ නිම කිරිම සදහා </t>
  </si>
  <si>
    <t>H38335230023</t>
  </si>
  <si>
    <t>හෝමාගම ප්‍රා.ලේ කොට්ඨාශයේ පැලෑදගොඩ රණවිරු ගම්මානයේ ප්‍රජා ශාලාව  සංවර්ධනය කිරීම</t>
  </si>
  <si>
    <t>A38335230050</t>
  </si>
  <si>
    <t>හෝමාගම ප්‍රාදේශිය සභාවට අයත් ඉඩමේ ඉදිවන කොස්වත්ත ග්‍රාමීය සංවර්ධන පොදු කාර්යය මධ්‍යස්ථානයේ ඉදිකිරිම් කටයුතු වල ඉතිරි වැඩ නිම කිරිම සඳහා</t>
  </si>
  <si>
    <t>A38335230051</t>
  </si>
  <si>
    <t xml:space="preserve">හෝමාගම ප්‍රාදේශීය ලේකම් කොට්ඨාශයට අයත් කුරුඳුවත්ත ග්‍රාමීය සංවර්ධන පොදු කාර්යය මධ්‍යස්ථානයේ ඉදිකිරීම් කටයුතු වල ඉතිරි වැඩ නිම කිරීම සඳහා </t>
  </si>
  <si>
    <t>H38335230052</t>
  </si>
  <si>
    <t>හෝමාගම ප්‍රා.ලේ.කොට්ඨාශයේ මීගොඩ දහම් මාවතේ ප්‍රජා ශාලාවේ ඉතිරි වැඩ නිම කිරීම සඳහා 2 අදියර</t>
  </si>
  <si>
    <t>H38352330022</t>
  </si>
  <si>
    <t>හෝමාගම ප්‍රාලේකො. කඩුවෙල මාර්ගයේ මුල්ලේගම වෙත්තසිංහ මාවත තාරදමා ඇති කොටසේ ඉතිරිකොටස සංවර්ධනය කිරිම</t>
  </si>
  <si>
    <t>H38352330023</t>
  </si>
  <si>
    <t>හෝමාගම ප්‍රා.ලේ කොට්ඨාශයේ පැලෑදගොඩ රණවිරු ගම්මානයේ ප්‍රජා ශාලාව සංවර්ධනය කිරීම</t>
  </si>
  <si>
    <t>H38352330024</t>
  </si>
  <si>
    <t>හෝමාගම ප්‍රා.ලේ කොට්ඨාශයේ ජල්තර ජෝන් කීල්ස් නිවාස යෝජනා ක්‍රමයේ දෙවන පටුමග නන්දනී මහත්මියගේ නිවස අසල සිට ඉදිරියට ඇති මාර්ගය සංවර්ධනය කිරිම</t>
  </si>
  <si>
    <t>H38352330026</t>
  </si>
  <si>
    <t>හෝමාගම ප්‍රා.ලේ කොට්ඨාශයේ කිතුලවිල පාර තාර දමා සංවර්ධනය කිරීම</t>
  </si>
  <si>
    <t>H38352330027</t>
  </si>
  <si>
    <t>හෝමාගම ප්‍රා.ලේ කොට්ඨාශයේ නාවලමුල්ල පාසල් මාවත සංවර්ධනය කිරීම</t>
  </si>
  <si>
    <t>H38352330039</t>
  </si>
  <si>
    <t xml:space="preserve">හෝමාගම ප්‍රා.ලේ කොට්ඨාශයේ මත්තෙගොඩ කුඩාමදුව දික්හෙන්වත්ත නිවාස දොළහට ගමන් කිරීම ඇති අඩි 250 පමණ දිග අඩි 10 පමණ පළල මාර්ගයේ කොන්ක්‍රීට් යොදා සකස් කර ඇති ඉතිරි කොන්ක්‍රීට් කිරීම </t>
  </si>
  <si>
    <t>H38352330038</t>
  </si>
  <si>
    <t xml:space="preserve">හෝමාගම මාගම්මන ලාවුලුගහහේන මාර්ගය ඉතිරි කොටස කොන්ක්‍රීට් කිරීම </t>
  </si>
  <si>
    <t>H38352330044</t>
  </si>
  <si>
    <t>හෝමාගම ප්‍රා.ලේ.කො. මුණමලේවත්ත 11 පටුමග වත්ත සංවර්ධනය කිරිම</t>
  </si>
  <si>
    <t>H38352331001</t>
  </si>
  <si>
    <t>සීතාවක ප්‍රා.ලේ කොට්ඨාශයේ කොස්ගම රෝයල් ගාර්ඩන් පාර මීටර 150 කොන්ක්‍රීට් කිරීම</t>
  </si>
  <si>
    <t>H38352331024</t>
  </si>
  <si>
    <t>හංවැල්ල ප්‍රා.ලේ කොට්ඨාශයේ කඩුගොඩ දුම්රිය පාර අතුරු මාර්ගය සංවර්ධනය කිරීම</t>
  </si>
  <si>
    <t>H38352331025</t>
  </si>
  <si>
    <t xml:space="preserve">හංවැල්ල ප්‍රා.ලේ කොට්ඨාශයේ පාදුක්ක අංගමුව උඩුමුල්ල මාර්ගය කොන්ක්‍රීට් කිරීම සදහා </t>
  </si>
  <si>
    <t>H38352331026</t>
  </si>
  <si>
    <t>හංවැල්ල ප්‍රා.ලේ කොට්ඨාශයේ ගලගෙදර නැගෙනහිර අරුක්වත්ත ප්‍රධාන මාර්ගය සමග 09වන පටුමග කොන්ක්‍රීට් කිරීම</t>
  </si>
  <si>
    <t>H38352331027</t>
  </si>
  <si>
    <t>හංවැල්ල ප්‍රා.ලේ කොට්ඨාශයේ පාදුක්ක ජයන්ති මාවත ඉතිරි කොටස සංවර්ධනය කිරීම</t>
  </si>
  <si>
    <t>H38352331028</t>
  </si>
  <si>
    <t>හංවැල්ල ප්‍රා.ලේ කොට්ඨාශයේ කොටිගලහේන නව මාර්ගය සංවර්ධනය කිරීම</t>
  </si>
  <si>
    <t>H38352331029</t>
  </si>
  <si>
    <t>හංවැල්ල ප්‍රා.ලේ කොට්ඨාශයේ වේරගොල්ල මාර්ගය සංවර්ධනය කිරීම</t>
  </si>
  <si>
    <t>H38332331043</t>
  </si>
  <si>
    <t>හංවැල්ල ප්‍රා.ලේ. කොට්ඨාශයේ තුංතාන මිනිමුතු ප්‍රජා ජන සමිතිය සඳහා පානීය ජලය ලබාදීම</t>
  </si>
  <si>
    <t>F38335232007</t>
  </si>
  <si>
    <t>තිඹිරිගස්යාය ප්‍රා ලේ කොට්ඨාශයේ දෙමටගොඩ මහවිල පටුමග 117/38 පිහිටි ප්‍රජා සංවර්ධන සමිතිය සදහා කැනබිහට් පුටු ලබා දීම 2013</t>
  </si>
  <si>
    <t>H38335232015</t>
  </si>
  <si>
    <t>තිඹිරිගස්යාය ප්‍රා.ලේ කොට්ඨාශයේ ශ්‍රී නාරද බොද්ධ මධ්‍යස්ථානයේ බහු කාර්ය ගොඩනැගිල්ල සෑදීම</t>
  </si>
  <si>
    <t>F38335233017</t>
  </si>
  <si>
    <t>වග දකුණ, බොරලුවතැන්න අවමංගල්‍යාධාර සමිතියට උපකරණ  ලබාදීම</t>
  </si>
  <si>
    <t>H38335241005</t>
  </si>
  <si>
    <t>පානදුර ප්‍රා.ලේ කොට්ඨාශයේ පානදුර කළු දෑවල 689 බී ග්‍රාම සංවර්ධන සමිතිය සදහා ග්‍රාම සංවර්ධන මධ්‍යස්ථානයක් ඉදි කිරිම</t>
  </si>
  <si>
    <t>F38335241016</t>
  </si>
  <si>
    <t>කුරුප්පුමුල්ල අවමංගල්‍යාධාර සහ ප්‍රජා සේවා සමිතියට උපකරණ ලබාදීම</t>
  </si>
  <si>
    <t>H38334242012</t>
  </si>
  <si>
    <t>කළුතර ප්‍රා.ලේ. කොට්ඨාශයේ බිහානිමුල්ල පානීය ජල ව්‍යාපෘතිය</t>
  </si>
  <si>
    <t>ජ.ස.ම.</t>
  </si>
  <si>
    <t>F38335243015</t>
  </si>
  <si>
    <t>අංක 678බී ග්‍රාම සේවා වසමේ අරුග්ගොඩ නිව්ඩාව ග්‍රාම සංවර්ධන සමිතියට ටෙන්ට් එකක් ලබාදීම</t>
  </si>
  <si>
    <t>F38335243016</t>
  </si>
  <si>
    <t>අලුබෝගහවත්ත සුබ සාධක හා අවමංගල්‍යාධාර සමිතියට උපකරණ ලබාදීම</t>
  </si>
  <si>
    <t>F38335243011</t>
  </si>
  <si>
    <t>බණ්ඩාරගම ප්‍රා.ලේ කොට්ඨාශයේ අටුලුගම සමාජ සංවර්ධන පදනම සදහා අවශ්‍ය ප්ලාස්ටික් පුටු ලබාදීම</t>
  </si>
  <si>
    <t>F38335243012</t>
  </si>
  <si>
    <t>බණ්ඩාරගම ප්‍රා.ලේ කොට්ඨාශයේ මාරාව සුභසාධක සමිතිය සදහා අවශ්‍ය ප්ලාස්ටික් පුටු ලබා දීම</t>
  </si>
  <si>
    <t>H38352343002</t>
  </si>
  <si>
    <t>බණ්ඩාරගම ප්‍රා.ලේ. කොට්ඨාශයේ මහවිල සුසාන භූමිය මාර්ගයේ ලයනල් කුරේ මහතාගේ නිවස දෙසට ඇති මාර්ගය සංවර්ධනය කිරීම</t>
  </si>
  <si>
    <t>H38352343003</t>
  </si>
  <si>
    <t>බණ්ඩාරගම ප්‍රා.ලේ. කොට්ඨාශයේ බොල්ගොඩ සුජීව කුමාර මයාගේ නිවස දෙසට ඇති මානිමේවත්ත මාර්ගය සංවර්ධනය කිරීම</t>
  </si>
  <si>
    <t>A38352343019</t>
  </si>
  <si>
    <t>බණ්ඩාරගම අලුබෝමුල්ල එස් මහින්ද හිමි මාවතේ වම්පැත්තට ඇති 04 වැනි පටුමග කොන්ක්‍රීට් කිරීම</t>
  </si>
  <si>
    <t>K38335244003</t>
  </si>
  <si>
    <t xml:space="preserve">හොරණ ප්‍රා.ලේ කොට්ඨාශයේ වීදියගොඩ සණස සමිතියේ පුස්තකාලය සදහා පොත් ලබා දීම </t>
  </si>
  <si>
    <t>F38335244012</t>
  </si>
  <si>
    <t>කබල්ලෑගොඩ අවමංගල්‍යාධාර සමිතියට ටෙන්ට් එකක් ලබාදීම</t>
  </si>
  <si>
    <t>F38335245006</t>
  </si>
  <si>
    <t>මදුරාවල   ප්‍රා.ලේ.කො. ලියාපදිංචි මරණාධාර හා සුභසාධක සමිති සදහා ප්ලාස්ටික් පුටු ලබා දීම</t>
  </si>
  <si>
    <t>F38335245007</t>
  </si>
  <si>
    <t>මදුරාවල ප්‍රා.ලේ.කො. ලියාපදිංචි  මරණාධාර හා සුභසාදක සමිති සදහා ප්ලාස්ටික් පුටු ලබා දීම</t>
  </si>
  <si>
    <t>H38352345001</t>
  </si>
  <si>
    <t>මාදුරාවල ප්‍රා.ලේ කොට්ඨාශයේ  අරමකන්ද සදගිරි උයන අතුරු මාර්ගය සංවර්ධනය කිරිම.</t>
  </si>
  <si>
    <t>F38335246010</t>
  </si>
  <si>
    <t>බුලත්සිංහල  ප්‍රා.ලේ.කො. ලියාපදිංචි මරණාධාර හා සුභසාධක සමිති සදහා ප්ලාස්ටික් පුටු ලබා දීම</t>
  </si>
  <si>
    <t>H38352346001</t>
  </si>
  <si>
    <t xml:space="preserve">බුලත්සිංහල ප්‍රා.ලේ කොට්ඨාශයේ හල්වතුරවත්ත කඩේ සිට එපිටවත්ත දක්වා දිවෙන දහතුනේ පාර කොන්ක්‍රිටි කිරිම  </t>
  </si>
  <si>
    <t>H38334247002</t>
  </si>
  <si>
    <t>දොඩංගොඩ ප්‍රා.ලේ. කොට්ඨාශයේ නෑබඩ ඉහල නෑබඩ එකමුතු ප්‍රජාමූල සංවිධානය මගින් ක්‍රියාත්මක කරනු ලබන පානීය ජල ව්‍යාපෘතියේ සංවර්ධන කටයුතු සඳහා</t>
  </si>
  <si>
    <t>F38335248015</t>
  </si>
  <si>
    <t>බේරුවල ප්‍රා.ලේ. කොට්ඨාශයේ ලියාපදිංචි ග්‍රාම සංවර්ධන සමිති සඳහා උපකරණ ලබාදීම</t>
  </si>
  <si>
    <t>F38335248014</t>
  </si>
  <si>
    <t>බේරුවල ප්‍රා.ලේ කොට්ඨාශයේ අනුමත මරණාධාර සමිති සදහා අවශ්‍ය ප්ලාස්ටික් පුටු ලබා දීම කාලවිල බදනාගොඩ මරණාධාර සමිතිය</t>
  </si>
  <si>
    <t>H38335248024</t>
  </si>
  <si>
    <t>බෙරුවල ප්‍රා.ලේ.කො. 718/බි කටුකුරුදුගහලන්ද නැගෙනහිර වසමෙ ප්‍රජා ජල ව්‍යාපෘතියක් ආරමිභ කිරිම.</t>
  </si>
  <si>
    <t>F38335248025</t>
  </si>
  <si>
    <t>බේරුවල   ප්‍රා.ලේ.කො. ලියාපදිංචි මරණාධාර හා සුභසාධක සමිති සදහා ප්ලාස්ටික් පුටු ලබා දීම</t>
  </si>
  <si>
    <t>H38334249003</t>
  </si>
  <si>
    <t>මතුගම ප්‍රා.ලේ. කොට්ඨාශයේ වැල්කන්දල හිමදෙණිය ප්‍රදේශයේ පානීය ජල ව්‍යාපෘතිය 2 අදියර</t>
  </si>
  <si>
    <t>A38352349017</t>
  </si>
  <si>
    <t>මතුගම ප්‍රා.ලේ.කො. තරවිල සමගි මාවත සංවර්ධනය කිරිම.</t>
  </si>
  <si>
    <t>F38335250009</t>
  </si>
  <si>
    <t xml:space="preserve">අගලවත්ත ප්‍රා.ලේ කොට්ඨාශයේ ලියාපදිංචි ප්‍රජා සංවර්ධන සමිති සදහා උපකරණ ලබා දීම </t>
  </si>
  <si>
    <t>H38335251002</t>
  </si>
  <si>
    <t xml:space="preserve">වලල්ලාවිට ප්‍රා.ලේ කොට්ඨාශයේ යගිරල ගොරකදුව ගහලකොලතැන්න එක්සත් මරණාධාර සමිති ශාලාවේ සංවර්ධන කටයුතු සදහා </t>
  </si>
  <si>
    <t>A38335251003</t>
  </si>
  <si>
    <t>වලල්ලාවිට ප්‍රා.ලේ කොට්ඨාශයේ පැලවත්ත 5 කණුව පොල්ගස්යාය ප්‍රජා ශාලාවේ වහලය  සහ ගොඩනැගිල්ල අළුත්වැඩියාව සදහා ශ්‍රම පදනම මත ද්‍රව්‍යාධාර ලබා දිම.</t>
  </si>
  <si>
    <t>H38335252002</t>
  </si>
  <si>
    <t>පාලින්ද නුවර ප්‍රා.ලේ කොට්ඨාශයේ මොරපිටිය මහින්දාරාමයේ ඉදිවන  ගොඩනැගිල්ල සංවර්ධනය කිරීම</t>
  </si>
  <si>
    <t>H38335252003</t>
  </si>
  <si>
    <t>පාලින්ද නුවර ප්‍රා.ලේ කොට්ඨාශයේ 836 එම් අබේගොඩ සුභසාධක හා අවමංගල්‍යාධාර සමිතිය මගින් ඉදිකිරීම් ආරම්භ කර ඇති ප්‍රජා ශාලාවේ වැඩ නිම කිරීම සදහා අවශ්‍ය සිමෙන්ති දුව්‍ය ලබා දීම</t>
  </si>
  <si>
    <t>F38335252010</t>
  </si>
  <si>
    <t>පාලින්ද නුවර ලියාපදිචි මරණාධාර හා සුභසාධක සමිති සදහා ප්ලාස්ටික් පුටු ලබා දිම.</t>
  </si>
  <si>
    <t>F38335254006</t>
  </si>
  <si>
    <t>ඉංගිරිය 621 බී රත්මල්ගොඩ බටහිර  ග්‍රාම සංවර්ධන සමිතියට උපකරණ  ලබා දිම.</t>
  </si>
  <si>
    <t>F38335254005</t>
  </si>
  <si>
    <t>ඉංගිරිය ප්‍රා.ලේ කොට්ඨාශයේ 627 ඒ කොටිගල ග්‍රාම සංවර්ධන සමිතියට උපකරණ ලබාදීම</t>
  </si>
  <si>
    <t>F38335264014</t>
  </si>
  <si>
    <t>කොළඹ දිස්ත්‍රික්කයේ ලියාපදිංචි ග්‍රාම සංවර්ධන සමිති අවමංගල්‍යාධාර සමිති සදහා ප්‍ලාස්ටික් පුටු ලබා දීම.</t>
  </si>
  <si>
    <t>K38335264015</t>
  </si>
  <si>
    <t>කොළඹ දිස්ත්‍රික්කයේ ග්‍රාම සංවර්ධන සමිතිවල සාමාජිකයින්ගේ ජීවන තත්වය නංවාලීම සඳහා පහසුකම් සැපයීම</t>
  </si>
  <si>
    <t>K38335264017</t>
  </si>
  <si>
    <t>කොළඹ දිස්ත්‍රික්කයේ ග්‍රාම සංවර්ධන සමිති සවිබල ගැන්වීම සඳහා ප්‍රවර්ධන වැඩසටහනක් පැවැත්වීම</t>
  </si>
  <si>
    <t>F38335264019</t>
  </si>
  <si>
    <t>කොළඹ දිස්ත්‍රික්කයේ ලියාපදිංචි ග්‍රාම සංවර්ධන සමිති සඳහා කැනපි හට් ලබාදීම</t>
  </si>
  <si>
    <t>අමාත්‍යාංශ</t>
  </si>
  <si>
    <t>F38371224058</t>
  </si>
  <si>
    <t xml:space="preserve">බත්තරමුල්ල ඉදිවන නව කාර්යාල සංකීර්ණය සදහා ගෘහ භාන්ඩ හා කාර්යාලිය උපකරන ලබා ගැනිම සදහා </t>
  </si>
  <si>
    <t>K38372562006</t>
  </si>
  <si>
    <t>අමාත්‍යංශය මගින් ත්‍රෛයිමාසිකව එලිදක්වන මෙහෙවර පුවත්පත් මුද්‍රන කටයුතු සදහා</t>
  </si>
  <si>
    <t>H34352601010</t>
  </si>
  <si>
    <t>දිවුලපිටිය ප්‍රා.ලේ.කොට්ඨාශයේ මරදගහමුල බඩල්ගම ප්‍රධාන මාර්ගයේ තම්මිට කන්ද අසල බෝමළුව විහාරයට හැරෙන ස්ථානයේ බස් මගී ආවරණය ඉදිකිරීම</t>
  </si>
  <si>
    <t>H34352604004</t>
  </si>
  <si>
    <t>මිනුවන්ගොඩ ප්‍රා.ලේ.කොට්ඨාශයේ තෝරාගත් ස්ථාන කීපයක බස් මගී ආවරණ ඉදි කිරීම.</t>
  </si>
  <si>
    <t>H34352605004</t>
  </si>
  <si>
    <t xml:space="preserve">මීරිගම ප්‍රා.ලේ.කොට්ඨාශයේ ඉදිපරපේ ආයුර්වේද රෝහල අසලට බස් මගී ආවරණයක් ඉදිකිරීම. </t>
  </si>
  <si>
    <t>H34352724019</t>
  </si>
  <si>
    <t>කඩුවෙල ප්‍රා.ලේ.කොට්ඨාශයේ තලංගම උතුර පොල්වත්ත හා ගෝනවත්ත පාර සම්බන්ධ වන කාණු පද්ධතිය සෑදීම.</t>
  </si>
  <si>
    <t>H34352630008</t>
  </si>
  <si>
    <t>හෝමාගම ප්‍රා.ලේ. කොට්ඨාශයේ පොල්ගස්ඕවිට හන්දිය,120 මාර්ගයේ පිටකොටුව දෙසට යන මගීන්ට භාවිතා කිරීම සදහා බස් නැවතුම් පලක් ඉදි කිරීම</t>
  </si>
  <si>
    <t>H34352630018</t>
  </si>
  <si>
    <t>හෝමාගම ප්‍රා.ලේ.කොට්ඨාශයේ හබරකඩ හංදියේ බොරැල්ල දෙසට වන්නට බස් මගී ආවරණයක් ඉදි කිරීම.</t>
  </si>
  <si>
    <t>H34352646001</t>
  </si>
  <si>
    <t>බුලත්සිංහල ප්‍රා.ලේ.කොට්ඨාශයේ වේයංගල්ල ප්‍රදේශයේ බස් මගී ආවරණයක් ඉදිකිරීම.</t>
  </si>
  <si>
    <t>K34363401008</t>
  </si>
  <si>
    <t>දිවුලපිටිය ප්‍රා.ලේ කොට්ඨාශයේ ලියාපදිංචි ක්‍රීඩා සමාජ සදහා ක්‍රීඩා උපකරණ ලබා දීම.</t>
  </si>
  <si>
    <t>K34363401015</t>
  </si>
  <si>
    <t>දිවුලපිටිය ප්‍රා.ලේ.කොට්ඨාශයේ ලියාපදිංචි ක්‍රීඩා සමාජ සදහා ක්‍රීඩා උපකරණ ලබා දීම.</t>
  </si>
  <si>
    <t>K34363401013</t>
  </si>
  <si>
    <t>දිවුලපිටිය ප්‍රා.ලේ.කොට්ඨාශයේ ලියාපදිංචි ක්‍රීඩා සමිති සදහා ක්‍රීඩා උපකරණ ලබා ගැනීම.</t>
  </si>
  <si>
    <t>K34363401016</t>
  </si>
  <si>
    <t>දිව්ලපිටිය ප්‍රා.ලේ.කො. ලියාපදිංචි ක්‍රිඩා සමිති සදහා උපකරණ ලබා දීම.</t>
  </si>
  <si>
    <t>K34363402004</t>
  </si>
  <si>
    <t>කටාන ප්‍රා.ලේ.කොට්ඨාශයේ ලියාපදිංචි ක්‍රීඩා සමාජයකට අවශ්‍ය ක්‍රීඩා උපකරණ ලබා දීම</t>
  </si>
  <si>
    <t>K34363403003</t>
  </si>
  <si>
    <t>මීගමුව ප්‍රා.ලේ.කොට්ඨාශයේ පිටිපන වසන්ත ක්‍රීඩා සමාජයට ක්‍රීඩා උපකරණ ලබා දීම.</t>
  </si>
  <si>
    <t>K34363403004</t>
  </si>
  <si>
    <t>මීගමුව ප්‍රා.ලේ.කොට්ඨාශයේ ලියාපදිංචි ක්‍රීඩා සමාජ සදහා ක්‍රීඩා උපකරණ ලබා දීම.</t>
  </si>
  <si>
    <t>K34363404008</t>
  </si>
  <si>
    <t>මිනුවන්ගොඩ ප්‍රා.ලේ.කොට්ඨාශයේ ලියාපදිංචි ක්‍රීඩා සමාජ සදහා ක්‍රීඩා උපකරණ ලබා දීම.</t>
  </si>
  <si>
    <t>F34363404009</t>
  </si>
  <si>
    <t>මිනුවන්ගොඩ ප්‍රා.ලේ.කොට්ඨාශයේ ශක්ති ක්‍රීඩා සමිතිය සඳහා කැනපි හට් හා පුටු ලබා දීම</t>
  </si>
  <si>
    <t>K34363405017</t>
  </si>
  <si>
    <t>මීරිගම ප්‍රා.ලේ.කොට්ඨාශයේ පස්යාල රණවිරුගම ලියාපදිංචි සිංහ ක්‍රීඩා සමාජයට ක්‍රීඩා උපකරණ ලබා දීම</t>
  </si>
  <si>
    <t>K34363405018</t>
  </si>
  <si>
    <t xml:space="preserve">මීරිගම ප්‍රා.ලේ.කොට්ඨාශයේ අඹේපුස්ස කටුවා කැලේ  ලියාපදිංචි නිල්වලා ක්‍රීඩා සමාජයට ක්‍රීඩා උපකරණ ලබා දීම. </t>
  </si>
  <si>
    <t>K34363405019</t>
  </si>
  <si>
    <t>මීරිගම ප්‍රා.ලේ.කොට්ඨාශයේ අඹේපුස්ස කටුවා කැලේ ඉදුවර ක්‍රීඩා සමාජයට ක්‍රීඩා උපකරණ ලබා දීම.</t>
  </si>
  <si>
    <t>K34363405020</t>
  </si>
  <si>
    <t>මීරිගම ප්‍රා.ලේ.කොට්ඨාශයේ බාදුරාගොඩ කැප්පෙටිවලාන ලියාපදිංචි රන්තරු ක්‍රීඩා සමාජය සදහා උපකරණ ලබා දීම.</t>
  </si>
  <si>
    <t>K34363405021</t>
  </si>
  <si>
    <t>මීරිගම ප්‍රා.ලේ.කොට්ඨාශයේ බාදුරාගොඩ ලියාපදිංචි ලයන් හාට් ක්‍රීඩා සමාජය සදහා ක්‍රීඩා උපකරණ ලබා දීම.</t>
  </si>
  <si>
    <t>K34363405022</t>
  </si>
  <si>
    <t>මීරිගම ප්‍රා.ලේ.කොට්ඨාශයේ ලියාපදිංචි ක්‍රීඩා සමිති සදහා ක්‍රීඩා උපකරණ ලබා දීම.</t>
  </si>
  <si>
    <t>K34363405010</t>
  </si>
  <si>
    <t xml:space="preserve">මීරිගම ප්‍රා.ලේ.කොට්ඨාශයේ ලියාපදිංචි ක්‍රීඩා සමාජ සදහා ක්‍රීඩා භාණ්ඩ ලබා දීම. </t>
  </si>
  <si>
    <t>K34363406003</t>
  </si>
  <si>
    <t>අත්තනගල්ල ප්‍රා.ලේ.කොට්ඨාශයේ නො.133/ඒ/1 ඕගොඩපොළ කහටෝවිට පිහිටි මූන් ස්ටාර් ස්පෝර්ට් ක්ලබ් ක්‍රීඩා සමාජය සදහා ක්‍රීඩා උපකරණ ලබා දීම.</t>
  </si>
  <si>
    <t>K34363406011</t>
  </si>
  <si>
    <t>අත්තනගල්ල ප්‍රා.ලේ කොට්ඨාශයේ රුක්මලේ ලියාපදිංචි සමගි ක්‍රීඩා සමාජය සදහා ක්‍රීඩා උපකරණ ලබා දීම.</t>
  </si>
  <si>
    <t>K34363406012</t>
  </si>
  <si>
    <t>අත්තනගල්ල ප්‍රා.ලේ.කොට්ඨාශයේ මාඉඹුල ලියාපදිංචි යංස්ටාර් ක්‍රීඩා සමාජය සදහා ක්‍රීඩා උපකරණ ලබා දීම.</t>
  </si>
  <si>
    <t>K34363406013</t>
  </si>
  <si>
    <t>අත්තනගල්ල ප්‍රා.ලේ.කොට්ඨාශයේ හග්ගල්ල ලියාපදිංචි සමගි ක්‍රීඩා සමාජය සදහා ක්‍රීඩා උපකරණ ලබා දීම.</t>
  </si>
  <si>
    <t>K34363406014</t>
  </si>
  <si>
    <t>අත්තනගල්ල ප්‍රා.ලේ.කොට්ඨාශයේ එල්ලක්කල ලියාපදිංචි රන්තරු ක්‍රීඩා සමාජයට ක්‍රීඩා උපකරණ ලබා ගැනීම සදහා</t>
  </si>
  <si>
    <t>K34363407002</t>
  </si>
  <si>
    <t xml:space="preserve">ගම්පහ ප්‍රා.ලේ කොට්ඨාශයේ ලියාපදිංචි බොල්ලත උතුර සුහද එක්සත් ක්‍රීඩා සමාජය සදහා උපකරණ ලබා දීම </t>
  </si>
  <si>
    <t>K34363407003</t>
  </si>
  <si>
    <t>ගම්පහ ප්‍රා.ලේ කොට්ඨාශයේ ලියාපදිංචි ජෙට්ලයිනර්ස් ක්‍රීඩා සමාජය සදහා ක්‍රීඩා උපකරණ ලබා දීම</t>
  </si>
  <si>
    <t>K34363407004</t>
  </si>
  <si>
    <t xml:space="preserve">ගම්පහ ප්‍රා.ලේ කොට්ඨාශයේ ලියාපදිංචි මාකිලංගමුව නිල්වලා ක්‍රීඩා සමාජය සදහා ක්‍රීඩා උපකරණ ලබා දිම </t>
  </si>
  <si>
    <t>K34363407010</t>
  </si>
  <si>
    <t>ගම්පහ ප්‍රා.ලේ.කොට්ඨාශයේ බංගලා වත්ත ස්පෝට්ස් ක්ලබ් ක්‍රීඩා සමාජයට කාය වර්ධන උපකරණ ලබාදීම.</t>
  </si>
  <si>
    <t>K34363407011</t>
  </si>
  <si>
    <t>ගම්පහ ප්‍රා.ලේ.කොට්ඨාශයේ 35/2,දඹුවවත්ත බී,යක්කල එක්සත් ක්‍රීඩා සමාජය සදහා ක්‍රීඩා උපකරණ ලබා දීම.</t>
  </si>
  <si>
    <t>K34363408006</t>
  </si>
  <si>
    <t>ජා ඇල ප්‍රා.ලේ.කොට්ඨාශයේ තෝරාගත් ලියාපදිංචි ක්‍රීඩා සමාජ සදහා ක්‍රීඩා උපකරණ ලබා දීම.</t>
  </si>
  <si>
    <t>K34363408004</t>
  </si>
  <si>
    <t xml:space="preserve">ජා ඇල ප්‍රා.ලේ.කොට්ඨාශයේ  ජා ඇල ලූර්දු ක්‍රීඩා සමිතියට ක්‍රීඩා උපකරණ ලබා දීම. </t>
  </si>
  <si>
    <t>K34363409005</t>
  </si>
  <si>
    <t xml:space="preserve">වත්තල ප්‍රා.ලේ කොට්ඨාශයේ ලියාපදිංචි පුංචි කුරුල්ලෝ ක්‍රීඩා සමාජය සදහා ක්‍රීඩා උපකරණ ලබා දීම </t>
  </si>
  <si>
    <t>K34363409006</t>
  </si>
  <si>
    <t xml:space="preserve">වත්තල ප්‍රා.ලේ කොට්ඨාශයේ ලියාපදිංචි සයුර ක්‍රීඩා සමාජය සදහා ක්‍රීඩා උපකරණ ලබා දීම </t>
  </si>
  <si>
    <t>K34363409007</t>
  </si>
  <si>
    <t xml:space="preserve">වත්තල ප්‍රා.ලේ කොට්ඨාශයේ ලියාපදිංචි මුදිත ක්‍රීඩා සමාජය සදහා ක්‍රීඩා උපකරණ ලබා ගැනීම සදහා </t>
  </si>
  <si>
    <t>K34363409008</t>
  </si>
  <si>
    <t xml:space="preserve">වත්තල ප්‍රා.ලේ කොට්ඨාශයේ ලියාපදිංචි තරුණතරු ක්‍රීඩා සමාජය සදහා ක්‍රීඩා උපකරණ ලබා ගැනීම සදහා </t>
  </si>
  <si>
    <t>K34363409009</t>
  </si>
  <si>
    <t xml:space="preserve">වත්තල ප්‍රා.ලේ කොට්ඨාශයේ ලියාපදිංචි සාගර ක්‍රීඩා සමාජය සදහා උපකරණ ලබා ගැනීම සදහා </t>
  </si>
  <si>
    <t>K34363409014</t>
  </si>
  <si>
    <t>වත්තල ප්‍රා.ලේ.කොට්ඨාශයේ හැදල මාටාගොඩ එක්සත් ක්‍රීඩා සමාජය සදහා ක්‍රීඩා භාණ්ඩ ලබා දීම.</t>
  </si>
  <si>
    <t>K34363409015</t>
  </si>
  <si>
    <t>වත්තල ප්‍රා.ලේ.කොට්ඨාශයේ තෙළගපාත බ්ලැක් ලයන්ස් ක්‍රීඩා සමාජය සදහා ක්‍රීඩා භාණ්ඩ ලබා දීම.</t>
  </si>
  <si>
    <t>K34363409016</t>
  </si>
  <si>
    <t>වත්තල ප්‍රා.ලේකොට්ඨාශයේ පමුණුගම නුගපේ යූත් රයිසින් ක්‍රීඩා සමාජය සදහා ක්‍රීඩා භාණ්ඩ ලබා දීම.</t>
  </si>
  <si>
    <t>K34363409019</t>
  </si>
  <si>
    <t>වත්තල ප්‍රා.ලේ.කොට්ඨාශයේ හැදල මාටාගොඩ ලියාපදිංචි ආනන්ද ක්‍රීඩා සමාජයට ක්‍රීඩා උපකරණ ලබා දීම.</t>
  </si>
  <si>
    <t>F34363409024</t>
  </si>
  <si>
    <t>වත්තල ප්‍රා.ලේ.කොට්ඨාශයේ මරදාන වත්ත ලියාපදිංචි ක්‍රීඩා සමිති සඳහා ප්ලාස්ටික් පුටු ලබා දීම</t>
  </si>
  <si>
    <t>K34363410008</t>
  </si>
  <si>
    <t>මහර ප්‍රා.ලේ.කොට්ඨාශයේ තෝරාගත් ලියාපදිංචි ක්‍රීඩා සමාජ සදහා ක්‍රීඩා උපකරණ ලබා දීම.</t>
  </si>
  <si>
    <t>K34363411005</t>
  </si>
  <si>
    <t>දොම්පෙ ප්‍රා.ලේ.කොට්ඨාශයේ කිරිදිවැල බණ්ඩාරනායකපුර උදාර ක්‍රීඩා සමිතියට කාය වර්ධන කට්ටලයක් සැපයීම.</t>
  </si>
  <si>
    <t>K34363411010</t>
  </si>
  <si>
    <t>දොම්පෙ ප්‍රා.ලේ.කොට්ඨාශයේ පැපිලියවල ලියාපදිංචි රණමයුර ක්‍රීඩා සමාජයට ක්‍රීඩා උපකරණ ලබා දීම.</t>
  </si>
  <si>
    <t>K34363412007</t>
  </si>
  <si>
    <t>බියගම ප්‍රා.ලේ.කොට්ඨාශයේ බියගම ලියාපදිංචි ක්‍රීඩා සමාජ 5ක් සදහා ක්‍රීඩා භාණ්ඩ ලබාදීම.</t>
  </si>
  <si>
    <t>K34363412010</t>
  </si>
  <si>
    <t>බියගම ප්‍රා.ලේ.කොට්ඨාශයේ ලියාපදංචි ක්‍රීඩා සමාජ සදහා ක්‍රීඩා භාණ්ඩ ලබා දීම.</t>
  </si>
  <si>
    <t>K34363413004</t>
  </si>
  <si>
    <t>කැළණිය ප්‍රා.ලේ.කොට්ඨාශයේ පෙතියාගොඩ යුනයිටඩ් ක්‍රීඩා සමිතියට අවශ්‍ය උපකරණ ලබා දීම.</t>
  </si>
  <si>
    <t>K34363413006</t>
  </si>
  <si>
    <t>කැළණිය ප්‍රා.ලේ.කොට්ඨාශයේ නො.722 කාන්ති මාවත හුණුපිටිය වත්තල පිහිටි වෙලේගොඩ යුනයිටඩ් ස්පෝට්ස් ක්ලබ් ක්‍රීඩා සමාජය සදහා ක්‍රීඩා උපකරණ ලබා දීම.</t>
  </si>
  <si>
    <t>K34363413005</t>
  </si>
  <si>
    <t>කැළණිය ප්‍රා.ලේ.කොට්ඨාශයේ හුණුපිටිය ශ්‍රී එකමුතු ක්‍රීඩා සමාජයට අවශ්‍ය උපකරණ ලබා ගැනීම.</t>
  </si>
  <si>
    <t>K34363413012</t>
  </si>
  <si>
    <t>කැළණිය ප්‍රා.ලේ.කොට්ඨාශයේ ගල්බොරැල්ල ෆ්‍රෙන්ඩ්ස් ක්‍රීඩා සමාජයට ක්‍රීඩා උපකරණ ලබා දීම.</t>
  </si>
  <si>
    <t>K34363421002</t>
  </si>
  <si>
    <t xml:space="preserve">කොළඹ ප්‍රා.ලේ කොට්ඨාශයේ මාලිගාවත්ත පෙදෙස මාලිගාවත්ත යුනයිටඩ් ක්‍රීඩා සමිතිය සදහා උපකරණ ලබා ගැනීම සදහා </t>
  </si>
  <si>
    <t>K34363421005</t>
  </si>
  <si>
    <t>කොළඹ ප්‍රා.ලේ.කොට්ඨාශයේ ලියාපදිංචි ක්‍රීඩා සමාජ සදහා ක්‍රීඩා උපකරණ ලබා දීම</t>
  </si>
  <si>
    <t>K34363421009</t>
  </si>
  <si>
    <t>කොළඹ ප්‍රා.ලේ.කොට්ඨාශයේ  උතුරු කොළඹ තෝරාගත් ලියාපදිංචි ක්‍රීඩා සමාජ සදහා ක්‍රීඩා උපකරණ ලබා දීම.</t>
  </si>
  <si>
    <t>K34363421012</t>
  </si>
  <si>
    <t>කොළඹ ප්‍රා.ලේ.කොට්ඨාශයේ ක්‍රීඩා සමාජ සදහා ක්‍රීඩා භාණ්ඩ ලබාදීම.</t>
  </si>
  <si>
    <t>K34363422009</t>
  </si>
  <si>
    <t>කොළොන්නාව ප්‍රා.ලේ.කොට්ඨාශයේ ක්‍රිඩා වැඩසටහනක් පැවැත්වීම සදහා</t>
  </si>
  <si>
    <t>K34363424022</t>
  </si>
  <si>
    <t>කඩුවෙල ප්‍රා.ලේ.කොට්ඨාශයේ බත්තරමුල්ල සමෘද්ධි ක්‍රීඩා සමාජයට ක්‍රීඩා උපකරණ ලබා දීම.</t>
  </si>
  <si>
    <t>K34363428009</t>
  </si>
  <si>
    <t>මොරටුව ප්‍රා.ලේ. කොට්ඨාශයේ ලියාපදිංචි කටුකුරුන්ද ශක්ති ක්‍රීඩා සමිතිය සදහා ක්‍රීඩා උපකරණ ලබා දීම සදහා.</t>
  </si>
  <si>
    <t>K34363428010</t>
  </si>
  <si>
    <t xml:space="preserve">මොරටුව ප්‍රා.ලේ. කොට්ඨාශයේ කොරලවැල්ල ලියාපදිංචි ශා. මයිකල් ක්‍රීඩා සමිතිය සදහා ක්‍රීඩා උපකරණ ලබා දීම සදහා  </t>
  </si>
  <si>
    <t>K34363428011</t>
  </si>
  <si>
    <t>මොරටුව ප්‍රා.ලේ. කොට්ඨාශයේ කොරලවැල්ල ලියාපදිංචි වර්ල්ඩ් වෙයිට්ස් ක්‍රීඩා සමාජය සදහා ක්‍රීඩා උපකරණ ලබා දීම සදහා</t>
  </si>
  <si>
    <t>K34363428012</t>
  </si>
  <si>
    <t>මොරටුව ප්‍රා.ලේ. කොට්ඨාශයේ කොරලවැල්ල ලියාපදිංචි බොදු කිතුනු තරුණ සංවිධාන ක්‍රීඩා සමාජය සදහා ක්‍රීඩා උපකරණ ලබා දීම සදහා</t>
  </si>
  <si>
    <t>K34363428019</t>
  </si>
  <si>
    <t>මොරටුව ප්‍රා.ලේ.කොට්ඨාශයේ මෝදර පාපන්දු ක්‍රීඩා සමාජයට ක්‍රීඩා උපකරණ ලබා දීම.</t>
  </si>
  <si>
    <t>K34363428016</t>
  </si>
  <si>
    <t>මොරටුව ප්‍රා.ලේ.කොට්ඨාශයේ ලියාපදිංචි ක්‍රීඩා සමාජ සදහා ව්‍යයාම උපකරණ ලබා දීම.</t>
  </si>
  <si>
    <t>K34363428022</t>
  </si>
  <si>
    <t>මොරටුව ප්‍රා.ලේ කොට්ඨාශයේ ක්‍රීඩා සමිති සවිබල ගැන්වීම</t>
  </si>
  <si>
    <t>K34363429006</t>
  </si>
  <si>
    <t xml:space="preserve">කැස්බෑව ප්‍රා.ලේ කොට්ඨාශයේ බලරැස් ක්‍රීඩා සමාජය (දේවාලමුල්ල බොරලැස්ගමුව )සදහා ක්‍රීඩා භාණ්ඩ ලබා ගැනීම </t>
  </si>
  <si>
    <t>H34363429013</t>
  </si>
  <si>
    <t xml:space="preserve">කැස්බෑව ප්‍රා.ලේ කොට්ඨාශයේ ගෝනමඩිත්ත පාර  පී ලොයිඩි ක්‍රීඩා පිටියේ ක්‍රීඩාගාරයේ වැඩ අවසන් කිරිම සදහා </t>
  </si>
  <si>
    <t>K34363429010</t>
  </si>
  <si>
    <t>කැස්බෑව ප්‍රා.ලේ.කොට්ඨාශයේ ලියාපදිංචි ක්‍රීඩා සමිති සදහා ක්‍රීඩා භාණ්ඩ ලබා දීම සදහා.</t>
  </si>
  <si>
    <t>K34363430014</t>
  </si>
  <si>
    <t>හෝමාගම ප්‍රා.ලේ.කොට්ඨාශයේ තරුණ තරුණියන් සදහා වොලිබෝල් හා ක්‍රිකට් පුහුණු කදවුරු වැඩසටහනක් පැවැත්වීම.</t>
  </si>
  <si>
    <t>H34363430015</t>
  </si>
  <si>
    <t>හෝමාගම ප්‍රා.ලේ කොට්ඨාශයේ නියදගල නාමල් උයන ක්‍රීඩා පිටිය සංවර්ධනය කිරීම</t>
  </si>
  <si>
    <t>H34363430017</t>
  </si>
  <si>
    <t xml:space="preserve">හෝමාගම ප්‍රා.ලේ කොට්ඨාශයේ නියගදගල සුභ සාධක සමිතිය ඉදිරිපිට ඇති වොලිබෝල් ක්‍රීඩා පිටිය සංවර්ධනය කිරීම සදහා </t>
  </si>
  <si>
    <t>K34363441004</t>
  </si>
  <si>
    <t>පානදුර ප්‍රා.ලේ.කොට්ඨාශයේ කෙසෙල්වත්ත එක්සත් ක්‍රීඩා සමාජයට ක්‍රීඩා උපකරණ ලබා දීම.</t>
  </si>
  <si>
    <t>K34363441013</t>
  </si>
  <si>
    <t>පානදුර ප්‍රා.ලේ.කොට්ඨාශයේ ලකී ක්‍රීඩා සමාජය සදහා කාය වර්ධන උපකරණ ලබාදීම.</t>
  </si>
  <si>
    <t>K34363442008</t>
  </si>
  <si>
    <t>කළුතර ප්‍රා.ලේ.කොට්ඨාශයේ ලියාපදිංචි ක්‍රීඩා සමාජ සදහා ක්‍රීඩා භාණ්ඩ ලබා දීම.</t>
  </si>
  <si>
    <t>K34363442009</t>
  </si>
  <si>
    <t>කළුතර දිස්ත්‍රික්කයේ තෝරාගත් ලියාපදිංචි ක්‍රීඩා සමිති සදහා ක්‍රීඩා උපකරණ ලබා දීම. 2 අදියර</t>
  </si>
  <si>
    <t>K34363442013</t>
  </si>
  <si>
    <t>කළුතර දිස්ත්‍රික්කයේ ලියාපදිංචි ක්‍රීඩා සමිති සදහා ක්‍රීඩා උපකරණ ලබා දීම.</t>
  </si>
  <si>
    <t>K34363443005</t>
  </si>
  <si>
    <t>බණ්ඩාරගම ප්‍රා.ලේ කොට්ඨාශයේ ලියාපදිංචි ක්‍රීඩා සමාජ සදහා ක්‍රීඩා උපකරණ ලබා දීම.</t>
  </si>
  <si>
    <t>K34363444006</t>
  </si>
  <si>
    <t>හොරණ ප්‍රා.ලේ.කොට්ඨාශයේ තෝරාගත් ලියාපදිංචි ක්‍රීඩා සමාජ සදහා ක්‍රීඩා උපකරණ ලබා දීම.</t>
  </si>
  <si>
    <t>K34363445002</t>
  </si>
  <si>
    <t>මදුරාවල ප්‍රා.ලේ.කොට්ඨාශයේ තෝරාගත් ලියාපදිංචි ක්‍රීඩා සමිති සදහා ක්‍රීඩා උපකරණ ලබා දීම.</t>
  </si>
  <si>
    <t>K34363447002</t>
  </si>
  <si>
    <t>දොඩන්ගොඩ ප්‍රා.ලේකොට්ඨාශයේ දොඩන්ගොඩ අඹගහකුඹුර කුමුදු කළා ක්‍රීඩා සමාජයට ක්‍රීඩා උපකරණ ලබා දම.</t>
  </si>
  <si>
    <t>F34363447004</t>
  </si>
  <si>
    <t>දොඩම්ගොඩ ප්‍රා.ලේ.කොට්ඨාශයේ ලියාපදිංචි ක්‍රීඩා සමාජ හා අනුබද්ද යෞවන සමාජ සදහා කැනපි හට් ලබා දීම.</t>
  </si>
  <si>
    <t>K34363448003</t>
  </si>
  <si>
    <t xml:space="preserve">බේරුවල ප්‍රා.ලේ.කොට්ඨාශයේ  දන්වත්තගොඩ ලියාපදිංචි පුබුදු ක්‍රීඩා සමාජය සදහා උපකරණ ලබා දීම. </t>
  </si>
  <si>
    <t>K34363448004</t>
  </si>
  <si>
    <t>බේරුවල ප්‍රා.ලේ.කොට්ඨාශයේ මුල්ලපිටිය ලියාපදිංචි සමගි ක්‍රීඩා සමාජය සදහා උපකරණ ලබා දීම.</t>
  </si>
  <si>
    <t>K34363448005</t>
  </si>
  <si>
    <t>බේරුවල ප්‍රා.ලේ.කොට්ඨාශයේ කළුවාමෝදර ලියාපදිංවි රන්තරු ක්‍රීඩා සමාජය සදහා උපකරණ ලබා දීම.</t>
  </si>
  <si>
    <t>K34363448015</t>
  </si>
  <si>
    <t>බේරුවල ප්‍රා.ලේ.කොට්ඨාශයේ ලියාපදිංචි ක්‍රීඩා සමිති සදහා ක්‍රීඩා භාණ්ඩ ලබා දීම.</t>
  </si>
  <si>
    <t>K34363448016</t>
  </si>
  <si>
    <t>බේරුවල ප්‍රා.ලේ.කොට්ඨාශයේ ලියාපදිංචි ක්‍රීඩා සමිති සදහා ක්‍රීඩා භාණ්ඩ ලබා දීම</t>
  </si>
  <si>
    <t>K34363449002</t>
  </si>
  <si>
    <t>මතුගම ප්‍රා.ලේ.කොට්ඨාශයේ පාන්තිය ධර්මරාජ පාර බ්ලැක් හෝර්ස් ක්‍රීඩා සමාජයට ක්‍රීඩා උපකරණ ලබා දීම.</t>
  </si>
  <si>
    <t>F34363452005</t>
  </si>
  <si>
    <t>පාලින්දනුවර ප්‍රා.ලේ.කොට්ඨාශයේ ලියාපදිංචි ක්‍රීඩා සමාජ හා යෞවන සමාජ සදහා කැනපි හට් ලබා දීම.</t>
  </si>
  <si>
    <t>K34363453005</t>
  </si>
  <si>
    <t>මිල්ලනිය ප්‍රා.ලේ. කොට්ඨාශයේ ලියාපදිංචි ක්‍රීඩා සමාජ සදහා ක්‍රීඩා උපකරණ ලබා දීම.</t>
  </si>
  <si>
    <t>K34363464003</t>
  </si>
  <si>
    <t>කොළඹ දිස්ත්‍රික්කයේ තෝරාගත් ලියාපදිංචි ක්‍රීඩා සමාජ සදහා ක්‍රීඩා උපකරණ ලබා දීම.</t>
  </si>
  <si>
    <t>H34363301003</t>
  </si>
  <si>
    <t>දිවුලපිටිය ප්‍රා.ලේ.කොට්ඨාශයේ පිහිටි සුදර්ශන චේතියාරාම විහාරස්ථානයේ ශ්‍රී මහින්ද දහම් පාසලේ ඉදි කරමින් පවතින ගොඩනැගිල්ලේ ඉතිරි කොටස ඉදි කිරීම.</t>
  </si>
  <si>
    <t>H34363301004</t>
  </si>
  <si>
    <t>දිවුලපිටිය ප්‍රා.ලේ.කොට්ඨාශයේ පිහිටි දාගොන්න ශ්‍රී පබෝධාරාම විහාරස්ථානයේ  දහම් පාසල් ගොඩනැගිල්ලේ ඉතිරි කොටසේ වැඩ නිම කිරීම.</t>
  </si>
  <si>
    <t>H34363301005</t>
  </si>
  <si>
    <t>දිවුලපිටිය ප්‍රා.ලේ.කොට්ඨාශයේ රත්පලදාගම ශ්‍රි විජිතාරාමයේ ගොඩනැගිල්ලේ ඉතිරි වැඩ නිම කිරිම සඳහා.</t>
  </si>
  <si>
    <t>H34363301006</t>
  </si>
  <si>
    <t>දිවුලපිටිය ප්‍රා.ලේ.කොට්ඨාශයේ අස්සැන්නාවත්ත ශ්‍රී ආනන්දාරාමයේ ගොඩනැගිල්ලේ ඉතිරි වැඩ නිම කිරිම සඳහා.</t>
  </si>
  <si>
    <t>H34363301007</t>
  </si>
  <si>
    <t>දිවුලපිටිය ප්‍රා.ලේ.කොට්ඨාශයේ අකරගම ශ්‍රී සච්ණචේතියාරාම විහාරස්ථානයේ ගොඩනැගිල්ලේ ඉතිරි වැඩ නිම කිරිම සඳහා.</t>
  </si>
  <si>
    <t>H34363301014</t>
  </si>
  <si>
    <t>දිවුලපිටිය ප්‍රා.ලේ.කොට්ඨාශයේ විහාරස්ථාන ගොඩනැගිලි සංවර්ධනය කිරීම සදහා බිත්ති වල තීන්ත ආලේප කිරීම.</t>
  </si>
  <si>
    <t>H34363302003</t>
  </si>
  <si>
    <t>කටාන ප්‍රා.ලේ.කොට්ඨාශයේ තෝරා ගත් දහම් පාසල් ගොඩනැගිලි සංවර්ධනය සදහා ද්‍රව්‍ය ආධාර ලබා දීම.</t>
  </si>
  <si>
    <t>H34363302005</t>
  </si>
  <si>
    <t>කටාන ප්‍රා.ලේ.කොට්ඨාශයේ අම්බලම්මුල්ල ගංගාරාම විහාරයේ ගොඩනැගිල්ලේ ඉතිරි වැඩ නිම කිරීම.</t>
  </si>
  <si>
    <t>H34363302006</t>
  </si>
  <si>
    <t>කටාන ප්‍රා.ලේ.කොට්ඨාශයේ කේ.ඩී. ද සිල්වාපුර ආනන්ද විජේරත්න දහම් පාසලේ ගොඩනැගිල්ලේ ඉතිරි වැඩ නිම කිරීම සදහා</t>
  </si>
  <si>
    <t>H34363302007</t>
  </si>
  <si>
    <t>කටාන ප්‍රා.ලේ.කොට්ඨාශයේ හාඩිඅම්බලම වේලුවනාරාම දහම් පාසල් ගොඩනැගිල්ලේ ඉතිරි වැඩ නිම කිරීම.</t>
  </si>
  <si>
    <t>H34363302008</t>
  </si>
  <si>
    <t>කටාන ප්‍රා.ලේ.කොට්ඨාශයේ අඹේරාජ පන්සලේ දහම් පාසල් ගොඩනැගිල්ලේ ඉතිරි වැඩ නිම කිරීම.</t>
  </si>
  <si>
    <t>H34363302009</t>
  </si>
  <si>
    <t>කටාන ප්‍රා.ලේ.කොට්ඨාශයේ නැගෙනහිර හාඩිඅම්බලම ද ෆිනෑන්ස් වත්ත විජේබෝධි විහාරයේ දහම් පාසලේ ගොඩනැගිල්ලේ ඉතිරි වැඩ නිම කිරීම.</t>
  </si>
  <si>
    <t>H34363302010</t>
  </si>
  <si>
    <t>කටාන ප්‍රා.ලේ.කොට්ඨාශයේ ද සිල්වාපුර සංඝමිත්තා දහම් පාසලේ ගොඩනැගිල්ලේ ඉතිරි වැඩ නිම කිරීම</t>
  </si>
  <si>
    <t>H34363303002</t>
  </si>
  <si>
    <t>මීගමුව ප්‍රා.ලේ.කොට්ඨාශයේ වැල්ලවීදිය දේවස්ථානයේ ගොඩනැගිල්ලේ ඉතිරි වැඩ නිම කිරීම.</t>
  </si>
  <si>
    <t>H34363304001</t>
  </si>
  <si>
    <t xml:space="preserve">මිනුවන්ගොඩ ප්‍රා.ලේ කොට්ඨාශයේ අස්ගිරිය ශ්‍රී ගංගාරාම විහාරස්ථානයේ ගොඩනැගිල්ල සංවර්ධනය කිරීම සදහා </t>
  </si>
  <si>
    <t>H34363304006</t>
  </si>
  <si>
    <t>මිනුවන්ගොඩ ප්‍රා.ලේ.කොට්ඨාශයේ තෝරාගත් විහාරස්ථාන ගොඩනැගිලි සංවර්ධනය කිරීම සදහා බිත්ති සදහා තීන්ත ආලේප කිරීම.</t>
  </si>
  <si>
    <t>H34363305001</t>
  </si>
  <si>
    <t xml:space="preserve">මීරිගම ප්‍රා.ලේ කොට්ඨාශයේ අඹේපුස්ස තෙන්නාගම ශෛලතලාරාම පුරාණ විහාරස්ථානයේ ගොඩනැගිල්ල සංවර්ධනය කිරීම සදහා </t>
  </si>
  <si>
    <t>H34363305002</t>
  </si>
  <si>
    <t>මිරිගම ප්‍රා.ලේ.කොට්ඨාශයේ නිට්ටබුව දෙබහැර ශ්‍රී ජනනන්දනාරාමය දහම් පාසල් ගොඩනැගිල්ලේ ඉතිරි වැඩ නිම කිරිම සඳහා.</t>
  </si>
  <si>
    <t>H34363305014</t>
  </si>
  <si>
    <t xml:space="preserve">මීරිගම ප්‍රා.ලේ.කොට්ඨාශයේ තෝරාගත් විහාරස්ථාන ගොඩනැගිලි සංවර්ධනය කිරීම සදහා බිත්ති වල තීන්ත ආලේප කිරීම. </t>
  </si>
  <si>
    <t>H34363305005</t>
  </si>
  <si>
    <t>මීරිගම ප්‍රා.ලේ.කොට්ඨාශයේ කහදව පුරාණ රජමහා විහාරස්ථානයේ ගොඩනැගිලි සංවර්ධනය කිරීම සදහා.</t>
  </si>
  <si>
    <t>H34363305011</t>
  </si>
  <si>
    <t>මීරිගම ප්‍රා.ලේ.කොට්ඨාශයේ අංක 28/බී රද්දල්ගොඩ ග්‍රාම නිළධාරි වසමේ ශ්‍රී ජිනේන්ද්‍රාරාම විහාරස්ථානයේ දහම් පාසල් ගොඩනැගිල්ලේ ඉතිරි වැඩ නිම කිරීම සදහා</t>
  </si>
  <si>
    <t>H34363305012</t>
  </si>
  <si>
    <t>මීරිගම ප්‍රා.ලේ.කොට්ඨාශයේ 344/ඒ හක්වඩුන්න සල්ගස්තැන්න ශ්‍රී තිලකරත්නාරාමයේ දහම් පාසල් ගොඩනැගිල්ලේ ඉතිරි වැඩ නිම කිරීම සදහා</t>
  </si>
  <si>
    <t>H34363305013</t>
  </si>
  <si>
    <t>මීරිගම ප්‍රා.ලේ.කොට්ඨාශයේ අංක 14/ඒ බෝතලේ පහලගම අබේපුස්ස ගෝඨාභය රජමහා විහාරයේ භික්ෂු නේවාසිකාගාරයේ ඉතිරි වැඩ සදහා</t>
  </si>
  <si>
    <t>H34363307005</t>
  </si>
  <si>
    <t>ගම්පහ ප්‍රා.ලේ.කොට්ඨාශයේ යක්කල අරඹගොඩැල්ල වීදියවත්ත ශ්‍රී ශෛල දස්සනාරාමය ගොඩනැගිල්ලේ ඉතිරි වැඩ නිම කිරීම සදහා.</t>
  </si>
  <si>
    <t>H34363307006</t>
  </si>
  <si>
    <t>ගම්පහ ප්‍රා.ලේ.කොට්ඨාශයේ ගම්පහ අකරවිට ශ්‍රී අශෝකාරාම පුරාණ විහාරයේ ගොඩනැගිල්ලේ ඉතිරි වැඩ නිම කිරීම සඳහා.</t>
  </si>
  <si>
    <t>H34363307007</t>
  </si>
  <si>
    <t>ගම්පහ ප්‍රා.ලේ.කොට්ඨාශයේ මොරගොඩ 145/ඒ ශ්‍රී මහින්දාරාමය විහාරස්ථානයේ ගොඩනැගිල්ලේ ඉතිරි වැඩ නිම කිරිම සඳහා.</t>
  </si>
  <si>
    <t>H34363308003</t>
  </si>
  <si>
    <t>ජා ඇල ප්‍රා.ලේ.කොට්ඨාශයේ කදාන ශාන්ත සෙබස්තියන් දේවස්ථාන‍ෙය ගොඩනැගිල්ල සංවර්ධනය කිරීම.</t>
  </si>
  <si>
    <t>H34363308008</t>
  </si>
  <si>
    <t>ජා ඇල ප්‍රා.ලේ. කොට්ඨාශයේ ශ්‍රී සද්ධර්මෝදය විහාරස්ථානයේ ගොඩනැගිල්ල සංවර්ධනය කිරීම සඳහා ද්‍රව්‍යාධාර ලබාදීම</t>
  </si>
  <si>
    <t>H34363309020</t>
  </si>
  <si>
    <t>වත්තල ප්‍රා.ලේ.කොට්ඨාශයේ ඉසිපතනාරාම විහාරයේ ගොඩනැගිල්ලේ ඉතිරි වැඩ නිම කිරීම.</t>
  </si>
  <si>
    <t>H34363309021</t>
  </si>
  <si>
    <t>වත්තල ප්‍රා.ලේ.කොට්ඨාශයේ රාගම තුඩුවේගෙදර ශ්‍රී ඉසිපතනාරාම විහාරස්ථානයේ ගොඩනැගිල්ලේ ඉතිරි වැඩ නිම කිරීම සදහා.</t>
  </si>
  <si>
    <t>H34363309022</t>
  </si>
  <si>
    <t>වත්තල ප්‍රා.ලේ.කොට්ඨාශයේ නවලෝක විහාරස්ථාන දහම් පාසල් ගොඩනැගිල්ල ශ්‍රම පදනම මත සංවර්ධනය කිරීම</t>
  </si>
  <si>
    <t>H34363309023</t>
  </si>
  <si>
    <t>වත්තල ප්‍රා.ලේ.කොට්ඨාශයේ වැලිසර මූලගන්ධකුටි විහාරස්ථාන දහම් පාසල් ගොඩනැගිල්ල ශ්‍රම පදනම මත සංවර්ධනය කිරීම</t>
  </si>
  <si>
    <t>H34363310001</t>
  </si>
  <si>
    <t xml:space="preserve">මහර ප්‍රා.ලේ කොට්ඨාශයේ ඌරුවල විවේකාරාම විහාරස්ථානය ගොඩනැගිල්ල සංවර්ධනය කිරීම </t>
  </si>
  <si>
    <t>H34363310003</t>
  </si>
  <si>
    <t>මහර ප්‍රා.ලේ.කොට්ඨාශයේ වැලිපිල්ලෑව පුරාණ විහාරයේ දහම් පාසල් ගොඩනැගිලිලේ ඉතිරි වැඩ නිම කිරීම සදහා.</t>
  </si>
  <si>
    <t>H34363310005</t>
  </si>
  <si>
    <t>මහර ප්‍රා.ලේ.කොට්ඨාශයේ සිව්රුළුමුල්ල ශෛලාරාම විහාරයේ දහම් පාසල් ගොඩනැගිල්ලේ ඉතිරි වැඩ නිම කිරීම.</t>
  </si>
  <si>
    <t>H34363310006</t>
  </si>
  <si>
    <t>මහර ප්‍රා.ලේ.කොට්ඨාශයේ කල්‍යානි බන්දු විහාරයේ ගොඩනැගිල්ලේ ඉතිරි වැඩ නිම කිරීම.</t>
  </si>
  <si>
    <t>H34363310012</t>
  </si>
  <si>
    <t>මහර ප්‍රා.ලේ.කොට්ඨාශයේ කඩවත සිම්පෝනියාවත්ත, මිල්ලගහවත්තේ ශ්‍රී කල්‍යානි බන්දු විහාරස්ථානයේ ගොඩනැගිල්ලේ ඉතිරි වැඩ නිම කිරීම සදහා.</t>
  </si>
  <si>
    <t>H34363311002</t>
  </si>
  <si>
    <t>දොම්පෙ ප්‍රා.ලේ.කොට්ඨාශයේ ලුණුගම සිරිපැරකුම්බා විහාරස්ථානයේ බෝධි ප්‍රාකාරයේ කොටසක් ඉදිකිරිම</t>
  </si>
  <si>
    <t>H34363311003</t>
  </si>
  <si>
    <t>දොම්පෙ ප්‍රා.ලේ.කොට්ඨාශයේ පැපිලියවල ආනන්දාරාමයේ දානශාලාවේ උඩුමහලේ වැඩ අවසන් කිරීම සදහා.</t>
  </si>
  <si>
    <t>H34363311004</t>
  </si>
  <si>
    <t>දොම්පෙ ප්‍රා.ලේ.කොට්ඨාශයේ රංවල ශ්‍රී ශෛල චෛත්‍යාරාමයේ දහම් පාසලේ වැසිකිලි පද්ධතියේ වැඩ අවසන් කිරීම සදහා.</t>
  </si>
  <si>
    <t>H34363312003</t>
  </si>
  <si>
    <t>බියගම ප්‍රා.ලේ.කොට්ඨාශයේ සපුගස්කන්ද අබේසේකරාරාමයේ සංඝාවාසයේ ඉතිරි වැඩ සදහා.</t>
  </si>
  <si>
    <t>H34363312006</t>
  </si>
  <si>
    <t xml:space="preserve">බියගම ප්‍රා.ලේ.කොට්ඨාශයේ බියගම හෙයියන්තුඩුව රජ මහා විහාරස්ථානයේ ගොඩනැගිල්ලේ ඉදිකිරීම් වල ඉතිරි වැඩ අවසන් කිරීම සදහා </t>
  </si>
  <si>
    <t>H34363312011</t>
  </si>
  <si>
    <t>බියගම ප්‍රා.ලේ.කොට්ඨාශයේ විලහේන කාරියප්පෙරුම විහාරයේ ගොඩනැගිල්ලේ ඉතිරි වැඩ නිම කිරීම</t>
  </si>
  <si>
    <t>H34363312012</t>
  </si>
  <si>
    <t>බියගම ප්‍රා.ලේ.කොට්ඨාශයේ ශ්‍රී නන්දාරාම විහාරයේ ගොඩනැගිල්ලේ ඉතිරි වැඩ නිම කිරීම.</t>
  </si>
  <si>
    <t>H34363313002</t>
  </si>
  <si>
    <t>කැළණිය ප්‍රා.ලේ.කොට්ඨාශයේ පිලිපිටිය බරණැස්කන්ද විහාරස්ථානයේ ධාතු මන්දිරයේ ඉතිරි වැඩ නිම කිරීම.</t>
  </si>
  <si>
    <t>H34363313008</t>
  </si>
  <si>
    <t>කැළණිය ප්‍රා.ලේ.කොට්ඨාශයේ ජයසුමනාරාමය විහාරයේ ගොඩනැගිල්ලේ ඉතිරි වැඩ නිම කිරීම.</t>
  </si>
  <si>
    <t>H34363313009</t>
  </si>
  <si>
    <t>කැළණිය ප්‍රා.ලේ.කොට්ඨාශයේ ශ්‍රී දේවානන්ද දහම් පාසලේ ගොඩනැගිල්ලේ ඉතිරි වැඩ නිම කිරීම.</t>
  </si>
  <si>
    <t>K34363321001</t>
  </si>
  <si>
    <t xml:space="preserve">කොළඹ දිස්ත්‍රික්කයේ දහම් පාසල් ගුරුවරුන් සදහා ගුරු උපහාර උළෙලක් පැවැත්වීම </t>
  </si>
  <si>
    <t>K34363321006</t>
  </si>
  <si>
    <t>කොළඹ ප්‍රා.ලේ.කොට්ඨාශයේ දහම් පාසල් ගුරුවරුන් ඇගයීමේ  වැඩසටහනක් පැවැත්වීම.</t>
  </si>
  <si>
    <t>H34363321003</t>
  </si>
  <si>
    <t>කොළඹ ප්‍රා.ලේ.කොට්ඨාශයේ මට්ටක්කුලිය අංක 22,සාමියා පටුමග,සාවියාතුල්,කයිරියා ඉස්ලාමියා දේවස්ථානය සංවර්ධනය කිරීම.</t>
  </si>
  <si>
    <t>H34363321004</t>
  </si>
  <si>
    <t>කොළඹ ප්‍රා.ලේ.කොට්ඨාශයේ කොළඹ 12 ශාන්ත සෙබස්තියන් වීදිය මස්ජිදුල් මුනීර් අල් මද්රසා ඉස්ලාමියා දේවස්ථානයේ සංවර්ධන කටයුතු ශ්‍රම පදනමින් ඉටු කිරීම සදහා අවශ්‍ය උපකරණ ලබා දීම.</t>
  </si>
  <si>
    <t>F34363321011</t>
  </si>
  <si>
    <t>කොළඹ ප්‍රා.ලේ.කොට්ඨාශයේ නැගෙනහිර කොළඹ 5 ඇල්විටිගල මාවතේ ශ්‍රී නාරද බෞද්ධ මධ්‍යස්ථානයේ දහම් පාසලට ප්ලාස්ටික් පුටු ලබා දීම.</t>
  </si>
  <si>
    <t>H34363322002</t>
  </si>
  <si>
    <t>කොළොන්නාව ප්‍රා.ලේ. කොට්ඨාශයේ කළපලුවාව, බුත්ගමුව පාර, මිහිදු විහාරස්ථානයේ ගොඩනැගිල්ල සංවර්ධන කටයුතු  සදහා</t>
  </si>
  <si>
    <t>H34363322004</t>
  </si>
  <si>
    <t>කොළොන්නාව ප්‍රා.ලේ.කොට්ඨාශයේ ශාන්ත සෙබස්තියන් දේවස්ථානයේ දහම් පාසල් ගොඩනැගිල්ල ඉදි කිරීම සදහා</t>
  </si>
  <si>
    <t>H34363322006</t>
  </si>
  <si>
    <t>කොළොන්නාව ප්‍රා.ලේ.කොට්ඨාශයේ බුද්ධරාජ විහාරයේ දහම් පාසල් ගොඩනැගිල්ලේ ඉතිරි වැඩ නිම කිරීම සදහා</t>
  </si>
  <si>
    <t>H34363322007</t>
  </si>
  <si>
    <t>කොළොන්නාව ප්‍ර.ලේ.කොට්ඨාශයේ කොහිලවත්ත පියදස්සිනාරාම විහාරයේ දහම් පාසල් ගොඩනැගිල්ලේ ඉතිරි වැඩ නිම කිරිම.</t>
  </si>
  <si>
    <t>H34363322008</t>
  </si>
  <si>
    <t>කොළොන්නාව ප්‍රා.ලේ.කොට්ඨාශයේ මෙගොඩ කොළොන්නාව සිරි සෙනෙවිරත්නාරාම දහම් පාසල් ගොඩනැගිල්ලේ ඉතිරි වැඩ නිම කිරිම සදහා.</t>
  </si>
  <si>
    <t>H34363323002</t>
  </si>
  <si>
    <t>ශ්‍රී ජයවර්ධනපුර ප්‍රා.ලේ. කොට්ඨාශයේ නාවල වික්‍රමසිංහාරාම විහාරස්ථානයේ ගොඩනැගිල්ල සංවර්ධනය කිරීම සදහා</t>
  </si>
  <si>
    <t>H34363323003</t>
  </si>
  <si>
    <t>ශ්‍රී ජයවර්ධනපුර ප්‍රා.ලේ. කොට්ඨාශයේ ඇතුල් කෝට්ටේ ධර්මාශ්‍රම විහාරයේ ගොඩනැගිල්ල සංවර්ධනය කිරීම සදහා</t>
  </si>
  <si>
    <t>H34363323004</t>
  </si>
  <si>
    <t>ශ්‍රී ජයවර්ධනපුර ප්‍රා.ලේ. කොට්ඨාශයේ ඔබේසේකරපුර සිරි අමර විහාරස්ථානයේ ගොඩනැගිල්ල සංවර්ධනය කිරීම සදහා</t>
  </si>
  <si>
    <t>H34363323005</t>
  </si>
  <si>
    <t>කෝට්ටේ ප්‍රා.ලේ.කොට්ඨාශයේ කෝට්ටේ සිරි පැරකුම් පිරිවෙන් විහාරස්ථ ශ්‍රී රාහුල දහම් පාසල් ගොඩනැගිල්ලේ ඉතිරි වැඩ නිම කිරීම.</t>
  </si>
  <si>
    <t>F34363323008</t>
  </si>
  <si>
    <t>කෝට්ටේ ප්‍රා.ලේ.කොට්ඨාශයේ ඇතුල් කෝට්ටේ ශ්‍රී සුනේත්‍රාරාමය දහම් පාසල සදහා දහම් පාසල් උපකරණ හා ගෘහ භාණ්ඩ ලබා දීම</t>
  </si>
  <si>
    <t>H34363323009</t>
  </si>
  <si>
    <t>ගංගොඩවිල ශ්‍රී විවේකාරාම විහාරස්ථානයේ ඉදිවෙමින් පවතින දහම් පාසල් ගොඩනැගිල්ල සංවර්ධනය කිරීම සඳහා ද්‍රව්‍යාධාර ලබා දීම</t>
  </si>
  <si>
    <t>H34363324026</t>
  </si>
  <si>
    <t xml:space="preserve">කඩුවෙල ප්‍රා.ලේ.කොට්ඨාශයේ රණාල  අඹගහවෙල ශ්‍රී ලීලානන්ද දහම් පාසලේ ගොඩනැගිල්ලේ ඉතිරි වැඩ නිම කිරීම. </t>
  </si>
  <si>
    <t>H34363324027</t>
  </si>
  <si>
    <t xml:space="preserve">කඩුවෙල ප්‍රා.ලේ.කොට්ඨාශයේ බත්තරමුල්ල තලංගම දකුණ සිරි සුමන දහම් පාසල් ගොඩනැගිල්ලේ ඉතිරි වැඩ නිම කිරීම. </t>
  </si>
  <si>
    <t>H34363324017</t>
  </si>
  <si>
    <t>කඩුවෙල ප්‍රා.ලේ.කොට්ඨාශයේ කලපළුවාව මිහිදු විහාරස්ථ දහම් පාසල් ගොඩනැගිල්ලේ ඉතිරි වැඩ නිම කිරීම.</t>
  </si>
  <si>
    <t>H34363324005</t>
  </si>
  <si>
    <t xml:space="preserve">කඩුවෙල ප්‍රා.ලේ කොට්ඨාශයේ කොතලාවල  ශ්‍රි ගගුල යෝගාශ්‍රමය විහාරස්ථානයේ ගොඩනැගිල්ල සංවර්ධන කටයුතු සදහා </t>
  </si>
  <si>
    <t>H34363324006</t>
  </si>
  <si>
    <t>කඩුවෙල ප්‍රා.ලේ. කොට්ඨාශයේ තල්දියාවල සිරිනන්දනාරාමය විහාරස්ථානයේ ගොඩනැගිල්ල සංවර්ධනය කිරීම සදහා</t>
  </si>
  <si>
    <t>H34363324007</t>
  </si>
  <si>
    <t>කඩුවෙල ප්‍රා.ලේ. කොට්ඨාශයේ වැලිවිට ශ්‍රී විජිතාරාම විහාරස්ථානයේ ගොඩනැගිල්ල සංවර්ධනය කටයුතු සදහා</t>
  </si>
  <si>
    <t>H34363324010</t>
  </si>
  <si>
    <t>කඩුවෙල ප්‍රා.ලේ.කොට්ඨාශයේ මාලසිංහගොඩ බෞද්ධ සංස්කෘතික මධ්‍යස්ථානයේ දහම් පාසල් ගොඩනැගිල්ලේ ඉහළ මාලයේ ජනේල සදහා දැල් ගැසීම.</t>
  </si>
  <si>
    <t>H34363324011</t>
  </si>
  <si>
    <t>කඩුවෙල ප්‍රා.ලේ.කොට්ඨාශයේ හෝකන්දර සිංහපුර ශ්‍රී විජයානන්ද විහාරස්ථානයේ ශ්‍රී ප්‍රේමානන්ද දහම් පාසලේ වැසිකිලි පද්ධතිය ඉදි කිරීම සදහා.</t>
  </si>
  <si>
    <t>H34363324012</t>
  </si>
  <si>
    <t>කඩුවෙල ප්‍රා.ලේ.කොට්ඨාශයේ උඩවත්ත ශ්‍රී සද්ධර්මරත්න දහම් පාසලේ ගොඩනැගිලි සංවර්ධනය සදහා.</t>
  </si>
  <si>
    <t>H34363324013</t>
  </si>
  <si>
    <t>කඩුවෙල ප්‍රා.ලේ.කොට්ඨාශයේ අකුරේගොඩ අභිනවාරාම විහාරස්ථානයේ මුළුතැන්ගෙය සහ දාන ශාලාව ඉදිකිරීම සදහා ගොඩනැගිලි ද්‍රව්‍ය ලබා ගැනීම.</t>
  </si>
  <si>
    <t>H34363324014</t>
  </si>
  <si>
    <t>කඩුවෙල ප්‍රා.ලේ.කොට්ඨාශයේ කොතලාවල සෙත්රුවන ශ්‍රී සෝමසුමනාරාමයේ දහම් පාසල් ගොඩනැගිල්ල ඉදි කිරීම සදහා</t>
  </si>
  <si>
    <t>H34363324015</t>
  </si>
  <si>
    <t>කඩුවෙල ප්‍රා.ලේ.කොට්ඨාශයේ පොතුඅරාව ශ්‍රී සුබෝධාරාම විහාරයේ ඉදිවෙමින් පවතින ගොඩනැගිල්ල සදහා ද්‍රව්‍ය ආධාර ලබා දීම.</t>
  </si>
  <si>
    <t>K34363324008</t>
  </si>
  <si>
    <t xml:space="preserve">කඩුවෙල ප්‍රා.ලේ. කොට්ඨාශයේ කඩුවෙල ශාසනාරක්ෂක බලමන්ඩලයේ සිසුන් නිපුනතා - 2013 තරගයේ ජයග්‍රහනය කළ සිසු දැරියන්ට ත්‍යාග ප්‍රදානය සදහා </t>
  </si>
  <si>
    <t>H34363324030</t>
  </si>
  <si>
    <t xml:space="preserve">කඩුවෙල ප්‍රා.ලේ.කොට්ඨාශයේ ශාලවනෝද්‍යාරාම විහාරස්ථාන දහම් පාසල් ගොඩනැගිල්ල සංවර්ධන කටයුතු සඳහා ශ්‍රම පදනම මත ද්‍රව්‍යාධාර ලබා දීම_x000D_
</t>
  </si>
  <si>
    <t>H34363325004</t>
  </si>
  <si>
    <t>මහරගම ප්‍රා.ලේ.කොට්ඨාශයේ ගොඩිගමුව නිලම්මහර ශ්‍රී සද්ධර්මාරාම විහාරයේ දහම් පාසල් ගොඩනැගිල්ලේ ඉතිරි වැඩ නිම කිරීම</t>
  </si>
  <si>
    <t>K34363325006</t>
  </si>
  <si>
    <t>මහරගම ප්‍රා.ලේ.කොට්ඨාශයේ උඩහමුල්ල ශ්‍රී චන්ද විමල දහම් පාසලේ දහම් පාසල් ළමුන් සදහා රසවින්දන වැඩසටහනක් පැවැත්වීම.</t>
  </si>
  <si>
    <t>F34363326004</t>
  </si>
  <si>
    <t>රත්මලාන ප්‍රා.ලේ.කොට්ඨාශයේ ගල්කිස්ස තෙලවල විජයරූපාරාම දහම් පාසල සදහා දහම් පාසල් උපකරණ හා ගෘහ භාණ්ඩ ලබා දීම</t>
  </si>
  <si>
    <t>H34363328001</t>
  </si>
  <si>
    <t xml:space="preserve">මොරටුව ප්‍රා.ලේ කොට්ඨාශයේ ශ්‍රී කල්‍යාණ බෝධි විහාරස්ථානයේ ගොඩනැගිල්ල සංවර්ධන කටයුතු සදහා ශ්‍රම පදනම මත ද්‍රව්‍යාධාර ලබා ගැනීම සදහා </t>
  </si>
  <si>
    <t>H34363328003</t>
  </si>
  <si>
    <t>මොරටුව ප්‍රා.ලේ. කොට්ඨාශයේ ඉදිබැද්ද ශ්‍රී දේවානන්ද දහම් පාසලේ ගොඩනැගිල්ල සංවර්ධනය කිරීම සදහා</t>
  </si>
  <si>
    <t>H34363328004</t>
  </si>
  <si>
    <t>මොරටුව ප්‍රා.ලේ. කොට්ඨාශයේ රාවතාවත්ත වාචිස්සර දහම් පාසලේ ගොඩනැගිල්ල සංවර්ධනය කිරීම සදහා</t>
  </si>
  <si>
    <t>H34363328005</t>
  </si>
  <si>
    <t>මොරටුව ප්‍රා.ලේ. කොට්ඨාශයේ මෝල්පේ සද්ධර්මරාජ විහාරස්ථානයේ ගොඩනැගිල්ලේ සංවර්ධන කටයුතු සදහා.</t>
  </si>
  <si>
    <t>H34363328006</t>
  </si>
  <si>
    <t xml:space="preserve">මොරටුව ප්‍රා.ලේ. කොට්ඨාශයේ මොරටුවැල්ල ශ්‍රී කළ්‍යානි බෝධි විහාරස්ථානයේ ගොඩනැගිල්ල සංවර්ධනය කිරීම සදහා.  </t>
  </si>
  <si>
    <t>H34363328007</t>
  </si>
  <si>
    <t>මොරටුව ප්‍රා.ලේ. කොට්ඨාශයේ මෝල්පේ ශ්‍රී විජය බෞද්ධ මධ්‍යස්ථානයේ ගොඩනැගිල්ල සංවර්ධන කටයුතු සදහා</t>
  </si>
  <si>
    <t>H34363328013</t>
  </si>
  <si>
    <t>මොරටුව ප්‍රා.ලේ.කොට්ඨාශයේ කොරලවැල්ල ගුණවර්ධනාරාමයේ බහුකාර්ය ගොඩනැගිල්ල ශ්‍රම පදනමින් ඉදිකිරීම සදහා උපකරණ ලබා දීම.</t>
  </si>
  <si>
    <t>H34363328014</t>
  </si>
  <si>
    <t>මොරටුව ප්‍රා.ලේ.කොට්ඨාශයේ ඉදිබැද්ද ධර්මවිජයාරාමයේ බහුකාර්ය ගොඩනැගිල්ල ශ්‍රම පදනමින් ඉදිකිරීම සදහා උපකරණ ලබා දීම.</t>
  </si>
  <si>
    <t>H34363329002</t>
  </si>
  <si>
    <t xml:space="preserve">කැස්බෑව ප්‍රා.ලේ කොට්ඨාශයේ නීලම්මහර පුරාණ විහාරස්ථානයේ සංවර්ධන කටයුතු සදහා ශ්‍රම පදනම් මත ද්‍රව්‍යාධාර ලබා ගැනීම සදහා </t>
  </si>
  <si>
    <t>H34363329003</t>
  </si>
  <si>
    <t xml:space="preserve">කැස්බෑව ප්‍රා.ලේ කොට්ඨාශයේ ශ්‍රි විද්‍යාශාන්ති පිරිවෙන් විහාරය සංවර්ධන කටයුතු සදහා ශ්‍රම පදනම මත ද්‍රව්‍යාධාර ලබා ගැනීම සදහා </t>
  </si>
  <si>
    <t>H34363329004</t>
  </si>
  <si>
    <t xml:space="preserve">කැස්බෑව ප්‍රා.ලේ කොට්ඨාශයේ හල්පිට ශ්‍රි විමලාරාම විහාරස්ථානයේ ගොඩනැගිල්ල ඉදිකිරිම් කටයුතු සදහා ශ්‍රම පදනම මත ද්‍රව්‍යාධාර ලබා ගැනීම සදහා </t>
  </si>
  <si>
    <t>H34363329005</t>
  </si>
  <si>
    <t xml:space="preserve">කැස්බෑව ප්‍රා.ලේ කොට්ඨාශයේ පොල්හේන ධම්මසාරි දහම්පාසල් ගොඩනැගිල්ල ඉදිකිරිම්  සදහා ශ්‍රම පදනම මත ද්‍රව්‍යාධාර ලබා ගැනීම සදහා </t>
  </si>
  <si>
    <t>H34363329008</t>
  </si>
  <si>
    <t>කැස්බෑව ප්‍රා.ලේ.කොට්ඨාශයේ නීලම්මහර පුරාණ විහාරස්ථානයේ ගොඩනැගිල්ල ඉදිකිරීම සදහා ද්‍රව්‍ය ආධාර ලබා ගැනීම.</t>
  </si>
  <si>
    <t>H34363329009</t>
  </si>
  <si>
    <t>කැස්බෑව ප්‍රා.ලේ.කොට්ඨාශයේ හල්පිට ශ්‍රී විමලාරාම විහාරස්ථානයේ ගොඩනැගිල්ල සංවර්ධනය සදහා.</t>
  </si>
  <si>
    <t>H34363329011</t>
  </si>
  <si>
    <t xml:space="preserve">කැස්බෑව ප්‍රා.ලේ.කොට්ඨාශයේ බොරලැස්ගමුව නීලම්මහර පුරාණ විහාරයේ ගොඩනැගිල්ලේ ඉතිරි වැඩ නිම කිරීම. </t>
  </si>
  <si>
    <t>F34363329015</t>
  </si>
  <si>
    <t>කැස්බෑව ප්‍රා.ලේ.කොට්ඨාශයේ බටුවන්දර තිලකාරාම විහාරස්ථානයේ පවත්වාගෙන යනු ලබන ශ්‍රී පේමරතන දහම් පාසල සදහා උපකරණ ලබා දීම.</t>
  </si>
  <si>
    <t>H34363330003</t>
  </si>
  <si>
    <t xml:space="preserve">හෝමාගම ප්‍රා.ලේ කොට්ඨාශයේ ශ්‍රි සුදර්ශනාරාම විහාරස්ථාන ගොඩනැගිල්ලේ සංවර්ධන කටයුතු සදහා </t>
  </si>
  <si>
    <t>H34363330004</t>
  </si>
  <si>
    <t xml:space="preserve">හෝමාගම ප්‍රා.ලේ කොට්ඨාශයේ සිරි නන්දාරාම විහාරස්ථානයේ (වෙනිවැල් කොල -පොල්ගස්ඕවිට ) ගොඩනැගිල්ල සංවර්ධන කටයුතු සදහා ද්‍රව්‍යාධාර ලබා ගැනීම සදහා </t>
  </si>
  <si>
    <t>H34363330009</t>
  </si>
  <si>
    <t>හෝමාගම ප්‍රා.ලේ. කොට්ඨාශයේ වෙනිවැල්කොළ සිරි නන්දරාම විහාරස්ථානයේ දහම් පාසල් ගොඩනැගිල්ල ඉදිකිරීම</t>
  </si>
  <si>
    <t>H34363330010</t>
  </si>
  <si>
    <t>හෝමාගම ප්‍රා.ලේ කොට්ඨාශයේ පිටිපන පුරාණ විහාරස්ථානයේ ශ්‍රී මහින්ද දහම් පාසලේ  ගොඩනැගිල්ල සංවර්ධන කටයුතු සදහා</t>
  </si>
  <si>
    <t>H34363330013</t>
  </si>
  <si>
    <t>හෝමාගම ප්‍රා.ලේ.කොට්ඨාශයේ මත්තේගොඩ සිරිපියරත්නාරාම දහම් පාසල් ගොඩනැගිල්ල සංවර්ධනය කිරීම සදහා.</t>
  </si>
  <si>
    <t>H34363330019</t>
  </si>
  <si>
    <t>හෝමාගම ප්‍රා.ලේ.කොට්ඨාශයේ කොස්වත්ත පිටිපන උතුර ශ්‍රී මහා බෝධි විහාරයේ ගොඩනැගිල්ලේ ඉතිරි වැඩ නිම කිරීම.</t>
  </si>
  <si>
    <t>H34363330022</t>
  </si>
  <si>
    <t>හෝමාගම ප්‍රා.ලේ. කොට්ඨාශයේ මතතෙගොඩ සිරිපියරතනාරාම දහම්පාසල ගොඩනැගිල්ල සංවර්ධනය කිරීම සඳහා ද්‍රව්‍යාධාර ලබාදීම</t>
  </si>
  <si>
    <t>H34363330023</t>
  </si>
  <si>
    <t>හෝමාගම ප්‍රා.ලේ. කොට්ඨාශයේ යුධ හමුදා බෞද්ධ විහාරයේ සංඝාවාස ගොඩනැගිල්ල ඉතිරි වැඩ නිම කිරීම</t>
  </si>
  <si>
    <t>H34363331003</t>
  </si>
  <si>
    <t xml:space="preserve">සීතාවක ප්‍රා.ලේ කොට්ඨාශයේ මිරිස්වත්ත ජීවකාරාම විහාරස්ථ දහම් පාසල් ගොඩනැගිල්ල සංවර්ධනය කිරීම </t>
  </si>
  <si>
    <t>H34363331004</t>
  </si>
  <si>
    <t xml:space="preserve">සීතාවක ප්‍රා.ලේ කොට්ඨාශයේ කඩුගොඩ විහාරස්ථ දහම්පාසල් ගොඩනැගිල්ල සංවර්ධනය කිරීම </t>
  </si>
  <si>
    <t>H34363331007</t>
  </si>
  <si>
    <t>සීතාවක ප්‍රා.ලේ. කොට්ඨාශයේ මුරුතගම නාගරුක්කාරාම විහාරස්ථානයේ ගොඩනැගිල්ලේ වහලය ප්‍රතිසංස්කරණය කිරීම.</t>
  </si>
  <si>
    <t>H34363331008</t>
  </si>
  <si>
    <t>සීතාවක ප්‍රා.ලේ. කොට්ඨාශයේ බොල්ලතාව විහාරස්ථානයේ ගොඩනැගිල්ලේ නව ඉදිකිරීම් කටයුතු සදහා</t>
  </si>
  <si>
    <t>H34363331009</t>
  </si>
  <si>
    <t>සීතාවක ප්‍රා.ලේ. කොට්ඨාශයේ කනම්පැල්ල සුමනාරාම දහම් පාසලේ ගොඩනැගිල්ලේ වහලයට ඇස්බැස්ටර්ස් තහඩු ලබාදීම.</t>
  </si>
  <si>
    <t>H34363331010</t>
  </si>
  <si>
    <t>හංවැල්ල ප්‍රා.ලේ.කොට්ඨාශයේ කොස්ගම කනම් පැල්ල ශ්‍රී සුමනාරාම විහාරයේ ගොඩනැගිල්ලේ ඉතිරි වැඩ නිම කිරීම.</t>
  </si>
  <si>
    <t>H34363331012</t>
  </si>
  <si>
    <t>සීතාවක ප්‍රා.ලේ.කොට්ඨාශයේ පහල හංවැල්ල වලව්වත්ත ශ්‍රී සිද්ධාර්ථ දහම් පාසල් ගොඩනැගිල්ලේ ඉතිරි වැඩ නිම කිරීම සඳහා</t>
  </si>
  <si>
    <t>H34363332003</t>
  </si>
  <si>
    <t>තිඹිරිගස්යාය ප්‍රා.ලේ.කොට්ඨාශයේ මරදාන විපුලසේන මාවත ශ්‍රී සම්බුද්ධාලෝක දහම් පාසල් ගොඩනැගිල්ලේ ඉතිරි වැඩ නිම කිරීම.</t>
  </si>
  <si>
    <t>F34363333001</t>
  </si>
  <si>
    <t xml:space="preserve">පාදුක්ක ප්‍රා.ලේ කොට්ඨාශයේ පාදුක්ක ගලගෙදර පාසල් පාරේ අංක 224 ස්ථානයේ පිහිටි මහ්ජිද් අසිස් අල් හමීඩ් දහම්පාසලට උපකරණ ලබා දීම </t>
  </si>
  <si>
    <t>F34363333002</t>
  </si>
  <si>
    <t xml:space="preserve">පාදුක්ක ප්‍රා.ලේ කොට්ඨාශයේ ගලගෙදර මස්ජිද් හුර් ජුම්මා පල්ලියේ දහම්පාසලට උපකරණ ලබා දීම </t>
  </si>
  <si>
    <t>H34363341005</t>
  </si>
  <si>
    <t>පානදුර ප්‍රා.ලේ.කොට්ඨාශයේ වලාන උතුර ප්‍රදක්ෂිනාරාම  දහම් පාසලේ ගොඩනැගිල්ලට ශ්‍රම පදනම මත ද්‍රව්‍ය ආධාර ලබා දීම.</t>
  </si>
  <si>
    <t>H34363341006</t>
  </si>
  <si>
    <t>පානදුර ප්‍රා.ලේ.කොට්ඨාශයේ කෙසෙල්වත්ත සරික්කමුල්ල ගංගාතිලක විහාරස්ථානයේ දහම් පාසල් ගොඩනැගිල්ලට ෂීට් ලබා දීම.</t>
  </si>
  <si>
    <t>H34363341007</t>
  </si>
  <si>
    <t>පානදුර ප්‍රා.ලේ.කොට්ඨාශයේ බටහිර මාලමුල්ල ශීලාරාම විහාරස්ථානයේ දහම් පාසල් ගොඩනැගිල්ලට ශ්‍රම පදනම මත ද්‍රව්‍ය ආධාර ලබාදීම.</t>
  </si>
  <si>
    <t>K34363341003</t>
  </si>
  <si>
    <t>පානදුර ප්‍රා.ලේ.කොට්ඨාශයේ ශාසනාරක්ෂක බල මණ්ඩලයේ දහම් පාසල් තරග සදහා ත්‍යාග ලබා දීමේ වැඩසටහන සදහා</t>
  </si>
  <si>
    <t>H34363341010</t>
  </si>
  <si>
    <t>පානදුර ප්‍රා.ලේ.කොට්ඨාශයේ ශ්‍රී ඛෙත්තාරාම විහාරයේ ගොඩනැගිලි ශ්‍රම පදනම මත සංවර්ධනය කිරීමට අවශ්‍ය උපකරණ ලබා දීම.</t>
  </si>
  <si>
    <t>H34363341001</t>
  </si>
  <si>
    <t>පානදුර ප්‍රා.ලේ. කොට්ඨාශයේ පානදුර වටබාගේ ශ්‍රී සිද්ධාර්ථ විවේකාශ්‍රම විහාරස්ථානයේ ගොඩනැගිලි සංවර්ධනය කිරීම සදහෘ</t>
  </si>
  <si>
    <t>H34363341009</t>
  </si>
  <si>
    <t>පානදුර ප්‍රා.ලේ.කොට්ඨාශයේ නල්ලූරුව ශ්‍රී අභිනවාරාම විහාරස්ථානයේ ගොඩනැගිලි සංවර්ධනය සදහා ශ්‍රම පදනම මත ද්‍රව්‍යාධාර සැපයීම.</t>
  </si>
  <si>
    <t>H34363341011</t>
  </si>
  <si>
    <t>පානදුර ප්‍රා.ලේ.කොට්ඨාශයේ වාද්දුව මැලෑගම දෙල්ගහවත්ත සුධර්මාරාමයේ ගොඩනැගිල්ලේ සංවර්ධන කටයුතු සදහා ද්‍රව්‍ය ආධාර ලබා දිම.</t>
  </si>
  <si>
    <t>H34363342001</t>
  </si>
  <si>
    <t>කළුතර ප්‍රා.ලේ.කොට්ඨාශයේ නාගොඩ ශ්‍රී සුදර්ශනාරාම විහාරස්ථානයේ ගොඩනැගිල්ලේ වැඩ නිම කිරීම සදහා ශ්‍රම පදනම මත ද්‍රව්‍ය ආධාර ලබා දීම.</t>
  </si>
  <si>
    <t>H34363342002</t>
  </si>
  <si>
    <t>කළුතර ප්‍රා.ලේ.කොට්ඨාශයේ නාගොඩ ශ්‍රී සම්බුද්ධාලෝක විහාරස්ථානයේ ගොඩනැගිල්ලේ වැඩ නිම කිරීම සදහා ශ්‍රම පදනම මත ද්‍රව්‍ය ආධාර ලබා දීම.</t>
  </si>
  <si>
    <t>H34363342003</t>
  </si>
  <si>
    <t>කළුතර ප්‍රා.ලේ.කොට්ඨාශයේ ජාවත්ත බෝධිරුක්කාරාම විහාරස්ථානයේ ගොඩනැගිල්ලේ ඉතිරි වැඩ නිම කිරීම සදහා ශ්‍රම පදනම මත ද්‍රව්‍ය ආධාර ලබා දීම.</t>
  </si>
  <si>
    <t>H34363342004</t>
  </si>
  <si>
    <t>කළුතර ප්‍රා.ලේ.කොට්ඨාශයේ පනාපිටිය සුදර්ශනාරාම විහාරස්ථානයේ ගොඩනැගිල්ලේ ඉතිරි වැඩ නිම කිරීම සදහා ශ්‍රම පදනම මත ද්‍රව්‍ය ආධාර ලබා දීම.</t>
  </si>
  <si>
    <t>H34363342005</t>
  </si>
  <si>
    <t>කළුතර ප්‍රා.ලේ.කොට්ඨාශයේ කිතුලාව ශ්‍රී සරණ දහම් පාසලේ ගොඩනැගිල්ලේ ඉතිරි වැඩ නිම කිරීම සදහා</t>
  </si>
  <si>
    <t>H34363342010</t>
  </si>
  <si>
    <t>කළුතර ප්‍රා.ලේ.කොට්ඨාශයේ ශ්‍රී ජයවර්ධනාරාම විහාරස්ථානයේ ගොඩනැගිලි ශ්‍රම පදනම මත සංවර්ධනය කිරීමට අවශ්‍ය උපකරණ ලබා දීම.</t>
  </si>
  <si>
    <t>H34363342011</t>
  </si>
  <si>
    <t>කළුතර ප්‍රා.ලේ.කොට්ඨාශයේ කළුතර දකුණ ධර්මවිජය පිරිවෙනේ දහම් පාසල් ගොඩනැගිල්ල සංවර්ධනය කිරීම සදහා ද්‍රව්‍ය ආධාර ලබා දීම.</t>
  </si>
  <si>
    <t>H34363343002</t>
  </si>
  <si>
    <t>බණ්ඩාරගම ප්‍රා.ලේ. කොට්ඨාශයේ යටියන ශ්‍රී සුදර්මාරාම භික්ෂුණි ආරාමයේ ගොඩනැගිලි සංවර්ධනය කිරීම සදහා</t>
  </si>
  <si>
    <t>H34363343003</t>
  </si>
  <si>
    <t>බණ්ඩාරගම ප්‍රා.ලේ. කොට්ඨාශයේ කොතලාවල පරමනාගල විහාරස්ථානයේ ගොඩනැගිලි සංවර්ධනය කිරීම සදහා</t>
  </si>
  <si>
    <t>H34363343004</t>
  </si>
  <si>
    <t>බණ්ඩාරගම ප්‍රා.ලේ කොට්ඨාශයේ නාමලුව විහාරස්ථානයේ ගොඩනැගිලි සංවර්ධනය කිරීම සදහා</t>
  </si>
  <si>
    <t>H34363343006</t>
  </si>
  <si>
    <t>බණ්ඩාරගම ප්‍රා.ලේ.කොට්ඨාශයේ කළුතර පාර ශ්‍රී පුන්‍යවර්ධනාරාම විහාරස්ථානයේ ගොඩනැගිල්ල සදහා ශ්‍රම පදනම මත ද්‍රව්‍ය ආධාර ලබා දීම.</t>
  </si>
  <si>
    <t>H34363343007</t>
  </si>
  <si>
    <t>බණ්ඩාරගම ප්‍රා.ලේ .කොට්ඨාශයේ අළුබෝමුල්ල ශ්‍රී ගංගාරාම විහාරස්ථානයේ ගොඩනැගිලි සදහා ශ්‍රම පදනම මත ද්‍රව්‍ය ආධාර ලබා දිම.</t>
  </si>
  <si>
    <t>H34363344002</t>
  </si>
  <si>
    <t>හොරණ ප්‍රා.ලේ.කොට්ඨාශයේ හොරණ රජමහා විහාරයේ ගොඩනැගිලි සංවර්ධනය සදහා ද්‍රව්‍ය ආධාර ලබා දීම.</t>
  </si>
  <si>
    <t>H34363344001</t>
  </si>
  <si>
    <t>හොරණ ප්‍රා.ලේ.කොට්ඨාශයේ ගල්ඒදඩුගොඩ මෙතෝදියස් දේවස්ථානයේ සංවර්ධන කටයුතු සදහා ශ්‍රම පදනම මත ද්‍රව්‍ය ආධාර සැපයීම.</t>
  </si>
  <si>
    <t>H34363344005</t>
  </si>
  <si>
    <t>හොරණ ප්‍රා.ලේ.කොට්ඨාශයේ ශ්‍රී සම්බුද්ධරාජ දහම් පාසලේ ගොඩනැගිල්ලේ ඉතිරි වැඩ නිම කිරීම සදහා ශ්‍රම පදනම මත ද්‍රව්‍ය ආධාර ලබා දීම.</t>
  </si>
  <si>
    <t>K34363345004</t>
  </si>
  <si>
    <t>මතුගම ප්‍රා.ලේ.කොට්ඨාශයේ වරකාගොඩ ගල්ලෙන් රජමහා විහාරස්ථානයේ වාර්ෂික පෙරහැර සදහා</t>
  </si>
  <si>
    <t>H34363346005</t>
  </si>
  <si>
    <t>බුලත්සිංහල ප්‍රා.ලේ.කොට්ඨාශයේ ශ්‍රී ගුණානන්ද දහම් පාසලේ ගොඩනැගිල්ල සදහා ශ්‍රම පදනම මත ද්‍රව්‍ය ආධාර ලබා දීම.</t>
  </si>
  <si>
    <t>H34363347003</t>
  </si>
  <si>
    <t>දොඩංගොඩ ප්‍රා.ලේ.කොට්ඨාශයේ අධිකාරිගොඩ ශ්‍රී මහින්දාරාමය විහාරස්ථානයේ ගොඩනැගිල්ලේ ඉතිරි වැඩ නිම කිරීම සදහා ශ්‍රම පදනම මත ද්‍රව්‍ය ආධාර ලබා දීම.</t>
  </si>
  <si>
    <t>H34363348001</t>
  </si>
  <si>
    <t>බේරුවල ප්‍රා.ලේ.කොට්ඨාශයේ  පාදාගොඩ පිංහේන ජනපදයේ ශ්‍රී ගුණරතනාරාම විහාරස්ථානයට ශ්‍රම පදනම මත ගොඩනැගිල්ල සංවර්ධනය කිරීම.</t>
  </si>
  <si>
    <t>H34363348002</t>
  </si>
  <si>
    <t>බේරුවල ප්‍රා.ලේ.කොට්ඨාශයේ සීනවත්ත ශාසන ධජාරාම විහාරස්ථානයේ ගොඩනැගිලි සංවර්ධනය සදහා ශ්‍රම පදනම මත ද්‍රව්‍යාධාර ලබා දීම.</t>
  </si>
  <si>
    <t>H34363348009</t>
  </si>
  <si>
    <t>බේරුවල ප්‍රා.ලේ.කොට්ඨාශයේ පිංහේන ජනපදය ගුණරතනාරාම විහාරස්ථානයේ ගොඩනැගිල්ලේ ඉතිරි වැඩ නිම කිරීම සදහා ශ්‍රම පදනම මත ද්‍රව්‍ය ආධාර ලබා දීම.</t>
  </si>
  <si>
    <t>H34363348011</t>
  </si>
  <si>
    <t>බේරුවල ප්‍රා.ලේ.කොට්ඨාශයේ හෙට්ටිමුල්ල ශ්‍රී වර්ධනාරාමය විහරස්ථානයේ ගොඩනැගිල්ලේ ඉතිරි වැඩ නිම කිරීම සදහා ශ්‍රම පදනම මත ද්‍රව්‍ය ආධාර ලබා දීම.</t>
  </si>
  <si>
    <t>H34363348012</t>
  </si>
  <si>
    <t>බේරුවල ප්‍රා.ලේ.කොට්ඨාශයේ ශ්‍රී සද්ධර්මාරාමය විහාරයේ ගොඩනැගිලි ශ්‍රම පදනම මත සංවර්ධනය කිරීමට අවශ්‍ය උපකරණ ලබා දීම.</t>
  </si>
  <si>
    <t>H34363348013</t>
  </si>
  <si>
    <t>බේරුවල ප්‍රා.ලේ.කොට්ඨාශයේ කලුවාමෝදර සිරි සීලසුමන දහම් පාසලේ ගොඩනැගිල්ල සදහා ශ්‍රම පදනම මත ද්‍රව්‍ය ආධාර ලබා දීම.</t>
  </si>
  <si>
    <t>H34363348008</t>
  </si>
  <si>
    <t>බේරුවල ප්‍රා.ලේ.කොට්ඨාශයේ කුරුදුවත්ත ශ්‍රී විජයාරාම විහාරස්ථානයේ ගොඩනැගිලි  සංවර්ධනය සදහා ශ්‍රම පදනම මත ද්‍රව්‍යාධාර ලබා දීම.</t>
  </si>
  <si>
    <t>H34363348010</t>
  </si>
  <si>
    <t>බේරුවල ප්‍රා.ලේ.කොට්ඨාශයේ මුල්ලපිටිය ස්වර්ණභිම්භාරාම විහාරස්ථානයේ ගොඩනැගිල්ලේ ඉතිරි වැඩ නිම කිරීම සදහා ශ්‍රම පදනම මත ද්‍රව්‍ය ආධාර ලබාදීම</t>
  </si>
  <si>
    <t>H34363349001</t>
  </si>
  <si>
    <t>මතුගම ප්‍රා.ලේ. කොට්ඨාශයේ පුවක්වත්ත ශ්‍රී පුරාණ විහාරස්ථානයේ ගොඩනැගිලි සංවර්ධනය සදහා ශ්‍රම පදනම මත ද්‍රව්‍යාධාර ලබාදීම.</t>
  </si>
  <si>
    <t>H34363349003</t>
  </si>
  <si>
    <t>මතුගම ප්‍රා.ලේ.කොට්ඨාශයේ මඩවල ශ්‍රී සුදර්ශනාරාම විහාරස්ථානයේ ගොඩනැගිල්ලේ ඉතිරි වැඩ නිම කිරීම සදහා</t>
  </si>
  <si>
    <t>H34363349008</t>
  </si>
  <si>
    <t>මතුගම ප්‍රා.ලේ.කොට්ඨාශයේ ශ්‍රී සුදර්ශනාරාම විහාරස්ථානයේ ගොඩනැගිල්ලේ ඉතිරි වැඩ නිම කිරීම සදහා</t>
  </si>
  <si>
    <t>K34363349004</t>
  </si>
  <si>
    <t>H34363349005</t>
  </si>
  <si>
    <t>මතුගම ප්‍රා.ලේ.කොට්ඨාශයේ නවුත්තුඩුව සිරි සිද්ධාර්ථාරාමයේ ගොඩනැගිල්ලේ ඉතිරි වැඩ නිම කිරීම.</t>
  </si>
  <si>
    <t>H34363349006</t>
  </si>
  <si>
    <t>මතුගම ප්‍රා.ලේ.කොට්ඨාශයේ හොරවල ශ්‍රී සිද්ධාර්ථ දහම් පාසලට ගොඩනැගිල්ල සදහා ද්‍රව්‍ය ආධාර ලබා දීම.</t>
  </si>
  <si>
    <t>H34363350003</t>
  </si>
  <si>
    <t>අගලවත්ත ප්‍රා.ලේ.කොට්ඨාශයේ ඉහළකන්ද ලියනගෙදර ශ්‍රී වර්ධනාරාම විහාරස්ථානයේ ගොඩනැගිල්ලේ ඉතිරි වැඩ නිම කිරීම සදහා</t>
  </si>
  <si>
    <t>K34363350007</t>
  </si>
  <si>
    <t>අගලවත්ත ප්‍රා.ලේ.කොට්ඨාශයේ තරුන තරුණියන්ගේ කලා කුසලතා ප්‍රවර්ධනය සදහා වැඩසටහනක් පැවැත්වීම.</t>
  </si>
  <si>
    <t>H34363351002</t>
  </si>
  <si>
    <t>වලල්ලාවිට ප්‍රා.ලේ.කොට්ඨාශයේ පැලවත්ත පහළ හේවෙස්ස නෙහෙරිහේන අභිනවාරාම විහාරස්ථානයේ ගොඩනැගිල්ලේ ඉතිරි වැඩ නිම කිරීම.</t>
  </si>
  <si>
    <t>K34363351003</t>
  </si>
  <si>
    <t>වලල්ලාවිට ප්‍රා.ලේ.කොට්ඨාශයේ තරුණ තරුණියන්ගේ කළා කුසලතාවයන් ප්‍රවර්ධනය කිරීම සදහා වැඩසටහනක් පැවැත්වීම</t>
  </si>
  <si>
    <t>H34363351001</t>
  </si>
  <si>
    <t>වලල්ලාවිට ප්‍රා.ලේ.කොට්ඨාශයේ මතුගම කුඩා පරෙයිගම ශ්‍රී ජිනධම්මාරාමය විහාරස්ථානයට ශ්‍රම පදනම මත ද්‍රව්‍ය ආධාර ලබාදීම.</t>
  </si>
  <si>
    <t>H34363351004</t>
  </si>
  <si>
    <t>වලල්ලාවිට ප්‍රා.ලේ.කොට්ඨාශයේ ඉත්තපාන ශ්‍රී සුනන්දාරාම විහාරස්ථානයේ ගොඩනැගිල්ලේ ඉතිරි වැඩ නිම කිරීම.</t>
  </si>
  <si>
    <t>H34363352001</t>
  </si>
  <si>
    <t xml:space="preserve">පාලින්දනුවර ප්‍රා.ලේ.කොට්ඨාශයේ අගලවත්ත කෙලින්කන්ද ශ්‍රී අභිනවාරාම විහාරස්ථානයේ ගොඩනැගිල්ලේ ඉතිරි වැඩ නිම කිරීම සදහා ශ්‍රම පදනම මත ද්‍රව්‍ය ආධාර ලබා දීම. </t>
  </si>
  <si>
    <t>H34363352002</t>
  </si>
  <si>
    <t>පාලින්දනුවර ප්‍රා.ලේ.කොට්ඨාශයේ හිගුරකන්ද ශ්‍රී පුණ්‍යවර්ධනාරාම විහාරස්ථානයේ ගොඩනැගිල්ලේ ඉතිරි වැඩ නිම කිරීම.</t>
  </si>
  <si>
    <t>K34363352003</t>
  </si>
  <si>
    <t>පාලින්දනුවර ප්‍රා.ලේ.කොට්ඨාශයේ ලත්පදුර ශ්‍රී සුමන සමන් දේවාලයේ වාර්ෂික නානුමුර මංගල්‍ය පෙරහැර සදහා</t>
  </si>
  <si>
    <t>H34363353003</t>
  </si>
  <si>
    <t>මිල්ලනිය ප්‍රා.ලේ .කොට්ඨාශයේ යටවර ශ්‍රී ධර්මවර්ධනාරාම විහාරස්ථානයේ ගොඩනැගිලි සංවර්ධනය කිරීම සදහා</t>
  </si>
  <si>
    <t>H34363353004</t>
  </si>
  <si>
    <t>මිල්ලනිය ප්‍රා.ලේ. කොට්ඨාශයේ මාදම්පේ හල්තොට ශ්‍රී සුචරිතවර්ධනාරාම භික්ෂුණි ආරාමයේ ගොඩනැගිලි සංවර්ධනය කිරීම සදහා</t>
  </si>
  <si>
    <t>H34363353007</t>
  </si>
  <si>
    <t>මිල්ලනිය ප්‍රා.ලේ.කොට්ඨාශයේ ගල්පාත පුරාණ විහාරස්ථානයේ ගොඩනැගිල්ලේ ඉතිරි වැඩ නිම කිරීම සදහා ශ්‍රම පදනම මත ද්‍රව්‍ය ආධාර ලබා දීම.</t>
  </si>
  <si>
    <t>H34363353008</t>
  </si>
  <si>
    <t>මිල්ලනිය ප්‍රා.ලේ.කොට්ඨාශයේ මුල්කඩකන්ද විහාරයේ ගොඩනැගිල්ලේ සංවර්ධන කටයුතු සදහා ද්‍රව්‍ය ආධාර ලබා දිම.</t>
  </si>
  <si>
    <t>H34363354001</t>
  </si>
  <si>
    <t>ඉංගිරිය ප්‍රා.ලේ.කොට්ඨාශයේ ඉංගිරිය දීපාලෝක විහාරස්ථානයේ ගොඩනැගිලි සංවර්ධනය සදහා ද්‍රව්‍ය ආධාර ලබා දීම.</t>
  </si>
  <si>
    <t>F34363354002</t>
  </si>
  <si>
    <t>ඉංගිරිය ප්‍රා.ලේ.කොට්ඨාශයේ තෝරාගත් දහම් පාසල් සදහා ඩෙස් පුටු ලබා දීම.</t>
  </si>
  <si>
    <t>K34363365002</t>
  </si>
  <si>
    <t>කළුතර දිස්ත්‍රික්කයේ දහම් පාසල් ගුරු භවතුන්ගේ සේවය ඇගයීමේ වැඩසටහනක් පැවැත්වීම 2 අදියර</t>
  </si>
  <si>
    <t xml:space="preserve">පරිපූරක </t>
  </si>
  <si>
    <t>K34322304003</t>
  </si>
  <si>
    <t>මිනුවන්ගොඩ ප්‍රා.ලේ.කොට්ඨාශයේ ත්‍රී රෝද රථ සේවාව විධිමත් කිරීම හා නියාමනය කිරීම සදහා වැඩ සටහනක් පැවැත්වීම.</t>
  </si>
  <si>
    <t>K34322306002</t>
  </si>
  <si>
    <t>අත්තනගල්ල ප්‍රා.ලේ.කොට්ඨාශයේ ත්‍රී රෝද රථ සේවාව විධිමත් කිරීම හා නියාමනය කිරීම සදහා වැඩසටහනක් පැවැත්වීම.</t>
  </si>
  <si>
    <t>K34322307012</t>
  </si>
  <si>
    <t>ගම්පහ ප්‍රා.ලේ.කොට්ඨාශයේ ත්‍රී රෝද රථ සේවාව විදිමත් කිරීම හා නියාමනය කිරීම සදහා වැඩ සටහනක් පැවැත්වීම.</t>
  </si>
  <si>
    <t>K34322308007</t>
  </si>
  <si>
    <t>ජා ඇල ප්‍රා.ලේ.කොට්ඨාශයේ ත්‍රී රෝද රථ සේවාව විධිමත් කිරීම හා නියාමනය කිරීම සදහා වැඩසටහනක් පැවැත්වීම.</t>
  </si>
  <si>
    <t>K34322311006</t>
  </si>
  <si>
    <t>දොම්පෙ ප්‍රා.ලේ.කොට්ඨාශයේ ත්‍රී රෝද රථ සේවාව විධිමත් කිරීම හා නියාමනය කිරීම සදහා වැඩසටහනක් පැවත්වීම.</t>
  </si>
  <si>
    <t>K34322328021</t>
  </si>
  <si>
    <t>මොරටුව ප්‍රා.ලේ.කොට්ඨාශයේ අඩු ආදායම්ලාභී ග්‍රාමීය ජනතාවගේ ජීවන තත්ත්වය නගා සිටුවීම</t>
  </si>
  <si>
    <t>K34322330020</t>
  </si>
  <si>
    <t>හෝමාගම ප්‍රා.ලේ.කොට්ඨාශයේ අඩු ආදායම්ලාභී ග්‍රාමීය ජනතාවගේ ජීවන තත්ත්වය නගා සිටුවීම</t>
  </si>
  <si>
    <t>K34322331013</t>
  </si>
  <si>
    <t>හංවැල්ල ප්‍රා.ලේ.කොට්ඨාශයේ අඩු ආදායම්ලාභී ග්‍රාමීය ජනතාවගේ ජීවන තත්ත්වය නගා සිටුවීම</t>
  </si>
  <si>
    <t>K34322341014</t>
  </si>
  <si>
    <t>පානදුර ප්‍රා.ලේ.කොට්ඨාශයේ ස්වයං රැකියාලාභීන් සඳහා උපකරණ ලබා දීම</t>
  </si>
  <si>
    <t>K34322250006</t>
  </si>
  <si>
    <t>අගලවත්ත ප්‍රා.ලේ.කොට්ඨාශයේ යොවුන් නායකත්ව පුහුණු කදවුරක්  පැවැත්වීමේ වැඩසටහනක් සදහා</t>
  </si>
  <si>
    <t>K34322363001</t>
  </si>
  <si>
    <t>ප්‍රවාහන අමාත්‍යංශය (බ.ප.) ප්‍රවාහන කටයුතු සවිබල ගැන්වීම සදහා ගම්පහ දිස්ත්‍රික්කය තුළ වැඩසටහනක් පැවැත්වීම</t>
  </si>
  <si>
    <t>K34322264001</t>
  </si>
  <si>
    <t>කොළඹ දිස්ත්‍රික්කයේ අඩු ආදායම් ලබන තරුණ දරුවන්ගේ කුසලතාවයන් සවිබල ගැන්වීමේ වැඩසටහන.</t>
  </si>
  <si>
    <t>K34322264002</t>
  </si>
  <si>
    <t>කොළඹ දිස්ත්‍රික්කයේ දෙමාපියන්ගේ සහ තරුණ දරුවන්ගේ ආකල්ප සංවර්ධන වැඩසටහනක් පැවැත්වීම.</t>
  </si>
  <si>
    <t>K34322364005</t>
  </si>
  <si>
    <t>ප්‍රවාහන අමාත්‍යංශය (බ.ප.) ප්‍රවාහන කටයුතු සවිබල ගැන්වීම සදහා කොළඹ දිස්ත්‍රික්කය තුළ වැඩසටහනක් පැවැත්වීම</t>
  </si>
  <si>
    <t>K34322364007</t>
  </si>
  <si>
    <t>ප්‍රවාහන අමාත්‍යාංශයේ (බ.ප.) ප්‍රවාහන කටයුතු සවිබල ගැන්වීම සදහා කොළඹ දිස්ත්‍රික්කය තුළ වැඩසටහනක් පැවැත්වීම 2 අදියර</t>
  </si>
  <si>
    <t>K34322364009</t>
  </si>
  <si>
    <t>ප්‍රවාහන අමාත්‍යාංශයේ (බ.ප.) ප්‍රවාහන කටයුතු සවිබල ගැන්වීම සඳහා කොළඹ දිස්ත්‍රික්කය තුළ වැඩසටහනක් පැවැත්වීම 3 අදියර</t>
  </si>
  <si>
    <t>K34322362004</t>
  </si>
  <si>
    <t>ප්‍රවාහන අමාත්‍යාංශයේ (බ.ප) ප්‍රවාහන කටයුතු සවිබල ගැන්වීම සදහා වැඩසටහනක් පැවැත්වීම.</t>
  </si>
  <si>
    <t>K34322365001</t>
  </si>
  <si>
    <t>ප්‍රවාහන අමාත්‍යංශය (බ.ප.) ප්‍රවාහන කටයුතු සවිබල ගැන්වීම සදහා කළුතර දිස්ත්‍රික්කය තුළ වැඩසටහනක් පැවැත්වීම</t>
  </si>
  <si>
    <t>F34335201001</t>
  </si>
  <si>
    <t>දිවුලපිටිය ප්‍රා.ලේ.කොට්ඨාශයේ අවමංගල්‍යාධාර සමිති සදහා ප්ලාස්ටික් පුටු ලබා දීම.</t>
  </si>
  <si>
    <t>H34335201002</t>
  </si>
  <si>
    <t>දිවුලපිටිය ප්‍රා.ලේ.කොට්ඨාශයේ පිහිටි මිරිස්වත්ත සන්රේ ගාඩ්න්හි පිහිටි ග්‍රාම සංවර්ධන සමිති ශාලාවේ ඉතිරි කොටසේ වැඩ නිම කිරීම.</t>
  </si>
  <si>
    <t>F34335201009</t>
  </si>
  <si>
    <t>දිවුලපිටිය ප්‍රා.ලේ.කොට්ඨාශයේ අංක 87 ඒ හපුවලාන උතුර,හපුවලාන නවෝද්‍යා ග්‍රාම සංවර්ධන සමිතිය සදහා ප්ලාස්ටික් පුටු ලබා දීම.</t>
  </si>
  <si>
    <t>F34335202002</t>
  </si>
  <si>
    <t>කටාන ප්‍රා.ලේ.කොට්ඨාශයේ ලියාපදිංචි ග්‍රාම සංවර්ධන සමිති සදහා පුටු ලබා දීම.</t>
  </si>
  <si>
    <t>F34335202011</t>
  </si>
  <si>
    <t>කටාන ප්‍රා.ලේ.කොට්ඨාශයේ ලියාපදිංචි සුහද අවමංගල්‍යාධාර සමිතියට පුටු හා කැනපි හට් ලබා දීම.</t>
  </si>
  <si>
    <t>F34335202012</t>
  </si>
  <si>
    <t>කටාන ප්‍රා.ලේ.කොට්ඨාශයේ උදම්විට එකමුතු අවමංගල්‍යාධාර සමිතියට කැනපි හට් හා පුටු ලබා දීම.</t>
  </si>
  <si>
    <t>F34335202001</t>
  </si>
  <si>
    <t>කටාන ප්‍රා.ලේ.කොට්ඨාශයේ කේ.සී.ද සිල්වාපුරය කටාන ග්‍රාම සංවර්ධන සමිතිය සදහා ප්ලාස්ටික් පුටු ලබා දීම.</t>
  </si>
  <si>
    <t>F34335203001</t>
  </si>
  <si>
    <t>මීගමුව ප්‍රා.ලේ.කොට්ඨාශයේ නො.158/ඒ වැල්ලවීදය පිහිටි ශාන්ත සෙබස්තියන් ග්‍රාම සංවර්ධන සමිතියට අවශ්‍ය උපකරණ ලබා දීම.</t>
  </si>
  <si>
    <t>F34335204002</t>
  </si>
  <si>
    <t>මිනුවන්ගොඩ ප්‍රා.ලේ.කොට්ඨාශයේ බප/ගම්/මිනු/125/3/2005/111 දිමුතු ග්‍රාම සංවර්ධන සමිතිය සදහා උපකරණ ලබා දීම. (නැගෙනහිර මිනුවන්ගොඩ)</t>
  </si>
  <si>
    <t>F34335204007</t>
  </si>
  <si>
    <t>මිනුවන්ගොඩ ප්‍රා.ලේ.කොට්ඨාශයේ ලියාපදිංචි ග්‍රාම සංවර්ධන සමිති සදහා පුටු ලබා දීම.</t>
  </si>
  <si>
    <t>F34335205003</t>
  </si>
  <si>
    <t>මීරිගම ප්‍රා.ලේ කොට්ඨාශයේ අංක 10 වල්බෝතලේ ග්‍රාම සංවර්ධන සමිතියට කැනපි හට් එකක් ලබා දීම.</t>
  </si>
  <si>
    <t>F34335205015</t>
  </si>
  <si>
    <t>මීරගම ප්‍රා.ලේ.කොට්ඨාශයේ අංක 360 සී රදාවඩුග්ග මධ්‍යම ලියාපදිංචි ග්‍රාම සංවර්ධන සමිතියට උපකරණ ලබා දිම.</t>
  </si>
  <si>
    <t>F34335205016</t>
  </si>
  <si>
    <t>මීරිගම ප්‍රා.ලේ.කොට්ඨාශයේ අංක 357සී මාවතහේන ලියාපදිංචි ග්‍රාම සංවර්ධන සමිතිය සදහා පුටු ලබා දීම.</t>
  </si>
  <si>
    <t>H34352305008</t>
  </si>
  <si>
    <t>මීරිගම ප්‍රා.ලේ.කොට්ඨාශයේ බෝලාන ප්‍රධාන මාර්ගයේ ප්‍රජා මණ්ඩල පාර වැඩ අවසන් කිරීම.</t>
  </si>
  <si>
    <t>H34352305009</t>
  </si>
  <si>
    <t>මීරිගම ප්‍රා.ලේ.කොට්ඨාශයේ මීරිගම ගල්අමුණ යහමග පාර සංවර්ධනය කිරීම.</t>
  </si>
  <si>
    <t>H34352305006</t>
  </si>
  <si>
    <t>මීරිගම ප්‍රා.ලේ.කොට්ඨාශයේ බටලීය ගම මැද පාර කොන්ක්‍රීට් කිරීම.</t>
  </si>
  <si>
    <t>H34352305007</t>
  </si>
  <si>
    <t>මීරිගම ප්‍රා.ලේ.කොට්ඨාශයේ බෝමුනුව ඉහලගම මාර්ගය කොන්ක්‍රීට් කිරීම.</t>
  </si>
  <si>
    <t>H34352305023</t>
  </si>
  <si>
    <t xml:space="preserve">මීරිගම ප්‍රා.ලේ.කොට්ඨාශයේ හේනේපොළ පල්මඩ මාර්ගයෙන් ඉන්ද්‍රලතා දිසානායක මහත්මියගේ නිවස අසල පොදු මාර්ගය කොන්ක්‍රීට් කිරීම </t>
  </si>
  <si>
    <t>F34335206001</t>
  </si>
  <si>
    <t>අත්තනගල්ල ප්‍රා.ලේ.කොට්ඨාශයේ වේයන්ගොඩ මගලේගොඩ එකමුතු අනෙන්‍යාධාර සමිතිය සදහා ප්ලාස්ටික් පුටු හා කැනපි හට් ලබා දීම.</t>
  </si>
  <si>
    <t>F34335206006</t>
  </si>
  <si>
    <t>අත්තනගල්ල ප්‍රා.ලේ.කොට්ඨාශයේ නාපාගොඩ ග්‍රාම සංවර්ධන සමිතිය සදහා කැනපි හට් හා පුටු ලබා දීම.</t>
  </si>
  <si>
    <t>F34335206004</t>
  </si>
  <si>
    <t xml:space="preserve">අත්තනගල්ල ප්‍රා.ලේ.කොට්ඨාශයේ වදුරාමුල්ල ලියාපදිංචි ග්‍රාම සංවර්ධන සමිතිය සදහා පුටු ලබා දීම. </t>
  </si>
  <si>
    <t>F34335206005</t>
  </si>
  <si>
    <t>අත්තනගල්ල ප්‍රා.ලේ.කොට්ඨාශයේ තෙලේනිස් රණසිංහ අනුස්මරණ සුභසාධක හා අවමංගල්‍යාධාර සමිතියට කැනපි හට් ලබා දීම.</t>
  </si>
  <si>
    <t>H34352306010</t>
  </si>
  <si>
    <t>අත්තනගල්ල ප්‍රා.ලේ.කොට්ඨාශයේ නිට්ටඹුව පින්නගොල්ල නාමල් මාවත මාර්ගයේ වැඩ අවසන් කිරීම.</t>
  </si>
  <si>
    <t>H34352306007</t>
  </si>
  <si>
    <t>අත්තනගල්ල ප්‍රා.ලේ.කොට්ඨාශයේ ගොඩගම දංකනත්ත මාර්ගය සංවර්ධනය කිරීම.</t>
  </si>
  <si>
    <t>H34352306008</t>
  </si>
  <si>
    <t>අත්තනගල්ල ප්‍රා.ලේ.කොට්ඨාශයේ මඩුවෙගෙදර රණතුංග මාවත සංවර්ධනය කිරීම.</t>
  </si>
  <si>
    <t>H34352306009</t>
  </si>
  <si>
    <t>අත්තනගල්ල ප්‍රා.ලේ.කොට්ඨාශයේ උදම්මිට දවටගහවත්ත නිහාල් මහතාගේ නිවස අසලින් ඇති මාර්ගය සංවර්ධනය කිරීම.</t>
  </si>
  <si>
    <t>F34335207001</t>
  </si>
  <si>
    <t xml:space="preserve">ගම්පහ ප්‍රා.ලේ කොට්ඨාශයේ ලියාපදිංචි ඇඹරළුව දකුණ 242 බී 1 ග්‍රාම සංවර්ධන සමිතියට උපකරණ ලබා දීම සදහා </t>
  </si>
  <si>
    <t>F34335207013</t>
  </si>
  <si>
    <t xml:space="preserve">ගම්පහ ප්‍රා.ලේ.කොට්ඨාශයේ ජනසෙත අවමංගල්‍යාධාර හා සුභ සාධක සමිතිය සදහා පුටු ලබා දීම. </t>
  </si>
  <si>
    <t>H34335208001</t>
  </si>
  <si>
    <t xml:space="preserve">ජා ඇල ප්‍රාදේශිය ලේකම් වහටියගම ප්‍රජා ශාලාවේ සංවර්ධන කටයුතු සදහා </t>
  </si>
  <si>
    <t>F34335208002</t>
  </si>
  <si>
    <t>ජා ඇල ප්‍රා.ලේ.කොට්ඨාශයේ 184/B, බටහිර කදාන ග්‍රාම සංවර්ධන සමිතියට කැනපි හට් හා පුටු ලබා දීම.</t>
  </si>
  <si>
    <t>F34335209010</t>
  </si>
  <si>
    <t>වත්තල ප්‍රා.ලේ.කොට්ඨාශයේ ලියාපදිංචි ග්‍රාම සංවර්ධන සමිති 2ක් සදහා කැනපි හට් ලබා දීම.</t>
  </si>
  <si>
    <t>F34335209011</t>
  </si>
  <si>
    <t>වත්තල ප්‍රා.ලේ.කොට්ඨාශයේ අවරකොටුව ග්‍රාම සංවර්ධන සමිතිය සදහා ප්ලාස්ටික් පුටු ලබා දීම.</t>
  </si>
  <si>
    <t>F34335209025</t>
  </si>
  <si>
    <t>වත්තල ප්‍රා.ලේ. කොට්ඨාශයේ ලියාපදිංචි පුබුදුගම ශා. අන්තෝනි ග්‍රාම සංවර්ධන සමිතිය සඳහා ප්ලාස්ටික් පුටු ලබාදීම</t>
  </si>
  <si>
    <t>H34352309013</t>
  </si>
  <si>
    <t>කැළණිය ප්‍රා.ලේ.කොට්ඨාශයේ වත්තල හැදල නිමලමරිය මාවතේ ක්‍රීඩා පිටිය ඉදිරිපිට පාරෙහි සාදා නිම කළ තැන සිට ඉතිරි කොටස කොන්ක්‍රීට් කිරීම.</t>
  </si>
  <si>
    <t>H34352309017</t>
  </si>
  <si>
    <t>වත්තල ප්‍රා.ලේකොට්ඨාශයේ පමුණුගම ඇලෙන් එගොඩ අංක 267/ඒ ඇම්ලට් මහතාගේ නිවස අසල මාර්ගය කොන්ක්‍රීට් කිරීම.</t>
  </si>
  <si>
    <t>F34335210002</t>
  </si>
  <si>
    <t>මහර ප්‍රා.ලේ.කොට්ඨාශයේ එඩේරමුල්ල විනිවිද ග්‍රාම සංවර්ධන සමිතියට කැනපි හට් ලබා දීම.</t>
  </si>
  <si>
    <t>F34335210007</t>
  </si>
  <si>
    <t>මහර ප්‍රා.ලේ.කොට්ඨාශයේ දකුණු බුත්පිටිය ප්‍රගති මරණාධාර සමිතියට කැනපි හට් හා පුටු ලබා දීම.</t>
  </si>
  <si>
    <t>H34335210004</t>
  </si>
  <si>
    <t xml:space="preserve">මහර ප්‍රා.ලේ.කොට්ඨාශයේ දකුණු බුත්පිටිය ප්‍රජා ශාලාවේ ඉතිරි වැඩ නිම කිරීම සදහා </t>
  </si>
  <si>
    <t>F34335211001</t>
  </si>
  <si>
    <t>දොම්පෙ ප්‍රා.ලේ.කොට්ඨාශයේ පරංගොඩ අනනෝන්‍යාධාර හා මරණාධාර සමිතිය සදහා කැනපි හට් ලබා දීම.</t>
  </si>
  <si>
    <t>F34335211007</t>
  </si>
  <si>
    <t>දොම්පේ ප්‍රා.ලේ.කොට්ඨාශයේ පුටුපාගල ලියාපදිංචි අභිනව ග්‍රාම සංවර්ධන සමිතියට පුටු ලබා දීම.</t>
  </si>
  <si>
    <t>H34352311008</t>
  </si>
  <si>
    <t>දොම්පෙ ප්‍රා.ලේ.කොට්ඨාශයේ ගල්පොතුගොඩ කොඩිකාර මාවත අතුරු මාර්ගය කොන්ක්‍රීට් කිරීම.</t>
  </si>
  <si>
    <t>H34352311009</t>
  </si>
  <si>
    <t>දොම්පෙ ප්‍රා.ලේ.කොට්ඨාශයේ පහළ මිල්ලතේ කිරිගල් අතුර මාර්ගය කොන්ක්‍රීට් කිරීම.</t>
  </si>
  <si>
    <t>F34335212001</t>
  </si>
  <si>
    <t>බියගම ප්‍රා.ලේ.කොට්ඨාශයේ සපුගස්කන්ද ග්‍රාම සංවර්ධන සමිතියට ප්ලාස්ටික් පුටු ලබා දීම.</t>
  </si>
  <si>
    <t>F34335212002</t>
  </si>
  <si>
    <t>බියගම ප්‍රා.ලේ.කොට්ඨාශයේ සියඹලාපේ දකුණ ග්‍රාම සංවර්ධන සමිතියට කැනපි හට් ලබා දීම.</t>
  </si>
  <si>
    <t>F34335212008</t>
  </si>
  <si>
    <t>බියගම ප්‍රා.ලේ.කොට්ඨාශයේ දෙල්ගොඩ ග්‍රාම සංවර්ධන සමිතියට කැනපි හට් එකක් හා ප්ලාස්ටික් පුටු ලබා දිම.</t>
  </si>
  <si>
    <t>F34335212013</t>
  </si>
  <si>
    <t>බියගම ප්‍රා.ලේ.කොට්ඨාශයේ ගෝනවල බටහිර ග්‍රාම සංවර්ධන සමිතිය සදහා පුටු ලබා දීම.</t>
  </si>
  <si>
    <t>H34352312004</t>
  </si>
  <si>
    <t>බියගම ප්‍රා.ලේ.කොට්ඨාශයේ බටලන්ද පාර ලී මෝල අසල ඇති රත්නායක කඩේ අසලින් කන්ද උඩ ඇති පාර කොන්ක්‍රීට් කිරීම.</t>
  </si>
  <si>
    <t>H34352312005</t>
  </si>
  <si>
    <t>බියගම ප්‍රා.ලේ.කොට්ඨාශයේ අකුරුමුල්ල දේවාලපාර ඉතිරි කොටස පාර කොන්ක්‍රීට් කිරීම</t>
  </si>
  <si>
    <t>H34352312009</t>
  </si>
  <si>
    <t>බියගම ප්‍රා.ලේ.කොට්ඨාශයේ කඩවත මලදොලවත්ත 02 වන හරස් මාර්ගය කොන්ක්‍රීට් කිරීම.</t>
  </si>
  <si>
    <t>F34335213010</t>
  </si>
  <si>
    <t>කැළණිය ප්‍රා.ලේ.කොට්ඨාශයේ ගල්බොරැල්ල ග්‍රාම සංවර්ධන සමිතිය සදහා කැනපි හට් හා පුටු ලබා දීම.</t>
  </si>
  <si>
    <t>H34352313001</t>
  </si>
  <si>
    <t>කැළණිය ප්‍රා.ලේ.කොට්ඨාශයේ කැළණිය සිංහාරමුල්ල උස්වත්ත නිවාස යෝජනා ක්‍රමයේ ප්‍රධාන මාර්ගය සංවර්ධනය කිරීම.</t>
  </si>
  <si>
    <t>H34352313003</t>
  </si>
  <si>
    <t>කැළණිය ප්‍රා.ලේ.කොට්ඨාශයේ නො.332/8 බී2 කළ්‍යානි මාවත දිප්පිටිගොඩ පාර හුණුපිටිය වත්තල පදිංචි ඒ.කේ.යසසිරි සමරසිංහ මහතාගේ නිවස ඉදිරිපිට සිට 332/8 බි කේ.ඒ රේණුක තරංග මහතාගේ නිවස ඉදිරිපිට දක්වා මාර්ගය සංවර්ධනය කිරිම සදහා</t>
  </si>
  <si>
    <t>H34352313007</t>
  </si>
  <si>
    <t>කැළණිය ප්‍රා.ලේ.කොට්ඨාශයේ භාතිය මාවත ජයරත්න පටුමග මාර්ගය සංවර්ධනය කිරිම.</t>
  </si>
  <si>
    <t>F34335221010</t>
  </si>
  <si>
    <t>කොළඹ ප්‍රා.ලේ.කොට්ඨාශයේ කෙත්තාරාම ලියාපදිංචි බෝධිරාජාරාම දකුණු ග්‍රෑන්ඩ්පාස් ග්‍රාම සංවර්ධන සමිතිය සදහා කැනපි හට් හා පුටු ලබා දීම.</t>
  </si>
  <si>
    <t>F34335221008</t>
  </si>
  <si>
    <t>කොළඹ ප්‍රා.ලේ.කොට්ඨාශයේ මෝදර ග්‍රාම සංවර්ධන සමිතියට කැනපි හට් හා පුටු ලබා දීම.</t>
  </si>
  <si>
    <t>H34352321007</t>
  </si>
  <si>
    <t>කොළඹ ප්‍රා.ලේ.කොට්ඨාශයේ කොළඹ 15 බ්ලුමැන්ඩල් පාර අංක 108/10 සිට අංක106 දක්වා ඇති මාර්ගය කොන්ක්‍රීට් කිරීම.</t>
  </si>
  <si>
    <t>F34335222003</t>
  </si>
  <si>
    <t>කොළොන්නාව ප්‍රා.ලේ.කොට්ඨාශයේ හිඹුටාන හිඹුටු උයන අංක:බී-2/2/2 දරණ හිඹුටු උයන නිවාස සංකීර්ණයේ සුභ සාධක හා අවමංගල්‍යාධාර සමිතිය සදහා කැනපි හට් හා පුටු ලබා දීම.</t>
  </si>
  <si>
    <t>F34335222005</t>
  </si>
  <si>
    <t>කොළොන්නාව ප්‍රා.ලේ.කොට්ඨාශයේ කොළොන්නාව ග්‍රාම සංවර්ධන සමිතියක් සදහා උපකරණ ලබා දීම.</t>
  </si>
  <si>
    <t>H34352322001</t>
  </si>
  <si>
    <t xml:space="preserve">වැල්ලම්පිටිය මෙගොඩකොලොන්නාව උණ පදුරු වත්ත පාර කොන්ක්‍රීට් කිරීම </t>
  </si>
  <si>
    <t>F34335223001</t>
  </si>
  <si>
    <t>ශ්‍රී ජයවර්ධනපුර ප්‍රා.ලේ. කොට්ඨාශයේ නාවල කොස්වත්ත 520 A ග්‍රාම සංවර්ධන සමිතියට උපකරණ ලබා දීම සදහා</t>
  </si>
  <si>
    <t>F34335224020</t>
  </si>
  <si>
    <t>කඩුවෙල ප්‍රා.ලේ.කොට්ඨාශයේ වැක්කෙවත්ත ග්‍රාම සංවර්ධන සමිතියට පුටු ලබා දීම.</t>
  </si>
  <si>
    <t>F34335224004</t>
  </si>
  <si>
    <t>කඩුවෙල ප්‍රා.ලේ. කොට්ඨාශයේ අරංගල ග්‍රාම සංවර්ධන සමිතිය සදහා 20*10 පාකිස්තානු කැනපි 02ක් ලබා දීම.</t>
  </si>
  <si>
    <t>F34335224009</t>
  </si>
  <si>
    <t>කඩුවෙල ප්‍රා.ලේ.කොට්ඨාශයේ ලියාපදිංචි ග්‍රාම සංවර්ධන සමිති සදහා පුටු ලබා ගැනීම.</t>
  </si>
  <si>
    <t>F34335224028</t>
  </si>
  <si>
    <t>කඩුවෙල ප්‍රා.ලේ.කොට්ඨාශයේ වැලිහිද සුමග ග්‍රාම සංවර්ධන සමිතිය සදහා ප්ලාස්ටික් පුටු ලබා දීම.</t>
  </si>
  <si>
    <t>H34352324023</t>
  </si>
  <si>
    <t xml:space="preserve">කඩුවෙල ප්‍රා.ලේ කොට්ඨාශයේ තලවතුගොඩ පෝචුන්ටෙරස් මාර්ගය සංවර්ධනය කිරීම </t>
  </si>
  <si>
    <t>H34352324024</t>
  </si>
  <si>
    <t xml:space="preserve">කඩුවෙල ප්‍රා.ලේ කොට්ඨාශයේ හෝකන්දර වාද්දුගොඩ නාමල් සෙවන 2 වන පටුමග සංවර්ධනය කිරීම </t>
  </si>
  <si>
    <t>H34352324025</t>
  </si>
  <si>
    <t>කඩුවෙල ප්‍රා.ලේ කොට්ඨාශයේ නාමල් සෙවන හොරහේන පාර සංවර්ධනය කිරීම</t>
  </si>
  <si>
    <t>H34352324018</t>
  </si>
  <si>
    <t>කඩුවෙල ප්‍රා.ලේ.කොට්ඨාශයේ මාලබේ මිල්ලගහවත්ත මාර්ගයේ අග කොටස සංවර්ධනය කිරීම.</t>
  </si>
  <si>
    <t>H34352324029</t>
  </si>
  <si>
    <t>කඩුවෙල ප්‍රා.ලේ.කොට්ඨාශයේ තලාහේන මාලඹේ අංක 132/16 නිවැසි එච්.පී.කරුණාවතී මහත්මියගේ නිවස ඉදිරිපිටින් දිවෙන පොදු මාර්ගය කොන්ක්‍රීට් කිරිම සදහා.</t>
  </si>
  <si>
    <t>F34335225001</t>
  </si>
  <si>
    <t>මහරගම ප්‍රා.ලේ.කොට්ඨාශයේ තෝරාගත් ග්‍රාම සංවර්ධන සමිති සදහා උපකරණ ලබා දීම.</t>
  </si>
  <si>
    <t>F34335225003</t>
  </si>
  <si>
    <t xml:space="preserve"> මහරගම ප්‍රා.ලේ.කොට්ඨාශයේ මාලපල්ල බටහිර ග්‍රාම සංවර්ධන සමිතිය සදහා කොඩි කණු ලබා දීම.</t>
  </si>
  <si>
    <t>K34335225007</t>
  </si>
  <si>
    <t>මහරගම ප්‍රා.ලේ.කොට්ඨාශයේ මාලපල්ල මාකුඹුර ආසිරි අවමංගල්‍යාධාර හා සුභ සාධක සමිතිය ප්‍රවර්ධනය කිරීම</t>
  </si>
  <si>
    <t>H34352325005</t>
  </si>
  <si>
    <t xml:space="preserve">මහරගම ප්‍රා.ලේ කොට්ඨාශයේ නුගගහලන්ද 5 පටුමග සංවර්ධනය කිරීම සදහා </t>
  </si>
  <si>
    <t>H34352325006</t>
  </si>
  <si>
    <t>මහරගම ප්‍රා.ලේ.කොට්ඨාශයේ මහරගම පන්සල පාරේ පන්සල පටුමග අංක 60/38 නිවසෙන් ඇරඹෙන වම් පස ඇති අතුරු මාර්ගය කොන්ක්‍රීට් කිරීම.</t>
  </si>
  <si>
    <t>H34352325002</t>
  </si>
  <si>
    <t>මහරගම ප්‍රා.ලේ.කොට්ඨාශයේ කොට්ටාව මාලපල්ල මාකුඹුර නිදහස් මාවතේ කෙළවර දකුණට පිහිටා ඇති මාර්ගය කොන්ක්‍රීට් කිරීම.</t>
  </si>
  <si>
    <t>F34335226001</t>
  </si>
  <si>
    <t xml:space="preserve">රත්මලාන ප්‍රා.ලේ.කොට්ඨාශයේ ශ්‍රී ජිනරතන මාවත අත්තිඩිය පාර “දකුණු අත්තිඩිය එක්සත් අවමංගල්‍යාධාර සමිතියට“ උපකරණ ලබා දීම.  </t>
  </si>
  <si>
    <t>F34335226002</t>
  </si>
  <si>
    <t>රත්මලාන ප්‍රා.ලේ.කොට්ඨාශයේ වටරප්පල ලියාපදිංචි ග්‍රාම සංවර්ධන සමිතිය සදහා කැනපි හට් හා පුටු ලබා දීම.</t>
  </si>
  <si>
    <t>F34335227002</t>
  </si>
  <si>
    <t xml:space="preserve">දෙහිවල ප්‍රා.ලේ.කොට්ඨාශයේ දෙහිවල හත්බෝධිය ග්‍රාම සංවර්ධන සමිතියට වානේ කබඩ් එකක් හා ප්ලාස්ටික් පුටු ලබා දීම. </t>
  </si>
  <si>
    <t>H34352327001</t>
  </si>
  <si>
    <t xml:space="preserve">ගල්කිස්ස හුළුදාගොඩ පාර අංක 38 ඊ 3 පොදුවත්ත පාර කොන්ක්‍රීට් කිරීම </t>
  </si>
  <si>
    <t>F34335228002</t>
  </si>
  <si>
    <t>මොරටුව ප්‍රා.ලේ. කොට්ඨාශයේ බටහිර ඉදිබැද්ද ග්‍රාම සංවර්ධන සමිතිය සදහා පුටු ලබා දීම.</t>
  </si>
  <si>
    <t>F34335228020</t>
  </si>
  <si>
    <t xml:space="preserve">මොරටුව ප්‍රා.ලේ.කොට්ඨාශයේ අංක:556, එගොඩඋයන ලියාපදිංචි ග්‍රාම සංවර්ධන සමිතිය සදහා කැනපි හට් හා පුටු ලබා දීම.  </t>
  </si>
  <si>
    <t>F34335228018</t>
  </si>
  <si>
    <t>මොරටුව ප්‍රා.ලේ.කොට්ඨාශයේ කටුබැද්ද ලියාපදිංචි ග්‍රාම සංවර්ධන සමිතිය සදහා කැනපි හට් හා පුටු ලබා දීම.</t>
  </si>
  <si>
    <t>H34352328008</t>
  </si>
  <si>
    <t>මොරටුව ප්‍රා.ලේ. කොට්ඨාශයේ මොරටුමුල්ල තාපසාරාම පාර 2වන අතුරු මාර්ගය කොන්ක්‍රීට් කිරීම සදහා</t>
  </si>
  <si>
    <t>H34352328015</t>
  </si>
  <si>
    <t>මොරටුව ප්‍රා.ලේ.කොට්ඨාශයේ කටුකුරුන්ද බොදු කිතු මාවතේ ඉතිරි කොටස මාර්ගය කොන්ක්‍රීට් කිරීම.</t>
  </si>
  <si>
    <t>H34352328017</t>
  </si>
  <si>
    <t xml:space="preserve">මොරටුව ප්‍රා.ලේ.කොට්ඨාශයේ ඉහල ඉදි බැද්ද ජෝන් සැමුවෙල් පාරේ අංක 22/1 සැම්සන් ඔලිවර් ප්‍රනාන්දු මහතාගේ නිවස ඉදිරිපිට පැති බැම්ම සකස් කිරීම. </t>
  </si>
  <si>
    <t>F34335229001</t>
  </si>
  <si>
    <t xml:space="preserve">කැස්බෑව ප්‍රා.ලේ කොට්ඨාශයේ බංගලාවත්ත ජයපුර ග්‍රාම සංවර්ධන සමිතිය සදහා පුටු ලබා ගැනීම සදහා </t>
  </si>
  <si>
    <t>F34335229014</t>
  </si>
  <si>
    <t>කැස්බෑව ප්‍රා.ලේ.කොට්ඨාශයේ පිළියන්දල  මාම්පේ දකුණ ලියාපදිංචි ග්‍රාම සංවර්ධන සමිතිය සදහා කැනපි හට් හා පුටු ලබා දීම.</t>
  </si>
  <si>
    <t>F34335229007</t>
  </si>
  <si>
    <t xml:space="preserve">කැස්බෑව ප්‍රා.ලේ.කොට්ඨාශයේ දම්පෙ ග්‍රාම සංවර්ධන සමිතිය සදහා ප්ලාස්ටික් පුටු ලබා දීම. </t>
  </si>
  <si>
    <t>F34335230002</t>
  </si>
  <si>
    <t>හෝමාගම ප්‍රා.ලේ කොට්ඨාශයේ අම්බලන්ගොඩ ග්‍රාම සංවර්ධන සමිතිය සදහා පුටු ලබා ගැනීම සදහා ( ශ්‍රී සුදර්ශනාරාමය ,අම්බලන්ගොඩ පොල්ගස්ඕවිට )</t>
  </si>
  <si>
    <t>F34335230005</t>
  </si>
  <si>
    <t>හෝමාගම ප්‍රා.ලේ. කොට්ඨාශයේ දොළහේන ග්‍රාම සංවර්ධන සමිති සදහා කැනපි හට් ලබා දීම.</t>
  </si>
  <si>
    <t>H34335230006</t>
  </si>
  <si>
    <t>හෝමාගම ප්‍රා.ලේ. කොට්ඨාශයේ යකහළුව ග්‍රාම සංවර්ධන ශාලාව වැඩ අවසන් කිරීම.</t>
  </si>
  <si>
    <t>F34335230007</t>
  </si>
  <si>
    <t>හෝමාගම ප්‍රා.ලේ. කොට්ඨාශයේ 482/බී පනාගොඩ නගරය, ග්‍රාම සංවර්ධන සමිතිය සදහා ප්ලාස්ටික් පුටු ලබා දීම.</t>
  </si>
  <si>
    <t>H34335230016</t>
  </si>
  <si>
    <t xml:space="preserve">හෝමාගම ප්‍රා.ලේ කොට්ඨාශයේ නියගදගල බහුවිධ කාර්යය ප්‍රජාශාලාව සංවර්ධන කටයුතු සදහා </t>
  </si>
  <si>
    <t>H34352330011</t>
  </si>
  <si>
    <t>හෝමාගම ප්‍රා.ලේ.කොට්ඨාශයේ කිරිවත්තුඩුව මූණමලේ පාර අඹහේන 3 වන පටුමග මාර්ගය සංවර්ධනය කිරීම.</t>
  </si>
  <si>
    <t>F34335231001</t>
  </si>
  <si>
    <t xml:space="preserve">සීතාවක ප්‍රා.ලේ කොට්ඨාශයේ කොස්ගම මැදතාවල්ගොඩ සමගි ග්‍රාමසංවර්ධන සමිතියට ටකරන් මඩුවක් ලබා දීම සදහා </t>
  </si>
  <si>
    <t>F34335231002</t>
  </si>
  <si>
    <t xml:space="preserve">සීතාවක ප්‍රා.ලේ කොට්ඨාශයේ කොස්ගම පහළ කොස්ගම 427 කැළණිමිටියාවත නැගෙනහිර ග්‍රාම සංවර්ධන සමිතියට පුටු ලබා දීම </t>
  </si>
  <si>
    <t>F34335231006</t>
  </si>
  <si>
    <t>සීතාවක ප්‍රා.ලේ. කොට්ඨාශයේ 435 කහටපිටිය ග්‍රාම සංවර්ධන සමිතියට උපකරණ ලබා ගැනීම සදහා</t>
  </si>
  <si>
    <t>F34335231011</t>
  </si>
  <si>
    <t>සීතාවක ප්‍රා.ලේ.කොට්ඨාශයේ මාවතගම නැගෙනහිර ලියාපදිංචි ග්‍රාම සංවර්ධන සමිතිය සදහා කැනපි හට් හා පුටු ලබා දීම.</t>
  </si>
  <si>
    <t>F34335232002</t>
  </si>
  <si>
    <t xml:space="preserve">තිඹිරිගස්යාය ප්‍රා.ලේ.කොට්ඨාශයේ බොරැල්ල ලියාපදිංචි ගෝතමීපුර ප්‍රජා සංවර්ධන සමිතිය සදහා කැනපි හට් හා පුටු ලබා දීම. </t>
  </si>
  <si>
    <t>H34352332001</t>
  </si>
  <si>
    <t>තිඹිරිගස්යාය ප්‍රා.ලේ.කොට්ඨාශයේ කොළඹ 06 කිරුළපන ගල්වල පාර සංවර්ධනය කිරීම.</t>
  </si>
  <si>
    <t>H34335233003</t>
  </si>
  <si>
    <t>පාදුක්ක ප්‍රා.ලේ. කොට්ඨාශයේ බෙරුකැටිය ග්‍රාම සංවර්ධන සමිති ශාලාව වැඩ අවසන් කිරීම.</t>
  </si>
  <si>
    <t>F34335241002</t>
  </si>
  <si>
    <t>පානදුර ප්‍රා.ලේ කොට්ඨාශයේ බෙක්කෙගම ලියාපදිංචි ග්‍රාම සංවර්ධන සමිතිය සදහා පුටු ලබා දීම.</t>
  </si>
  <si>
    <t>F34335241012</t>
  </si>
  <si>
    <t>පානදුර ප්‍රා.ලේ.කොට්ඨාශයේ වාද්දුව උතුරු තල්පිටිය ග්‍රාම සංවර්ධන සමිතියට උපකරණ ලබා දීම.</t>
  </si>
  <si>
    <t>F34335242006</t>
  </si>
  <si>
    <t>කළුතර ප්‍රා.ලේ.කොට්ඨාශයේ පලාතොට ග්‍රාම සංවර්ධන සමිතිය සදහා පුටු ලබා දීම.</t>
  </si>
  <si>
    <t>F34335242007</t>
  </si>
  <si>
    <t>කළුතර ප්‍රා.ලේ.කොට්ඨාශයේ එතනමඩල ග්‍රාම සංවර්ධන සමිතිය සදහා පුටු ලබා දිම.</t>
  </si>
  <si>
    <t>F34335242012</t>
  </si>
  <si>
    <t>කළුතර ප්‍රා.ලේ.කොට්ඨාශයේ ලියාපදිංචි ග්‍රාම සංවර්ධන සමිති සදහා කැනපි හට් ලබා දීම.</t>
  </si>
  <si>
    <t>F34335243001</t>
  </si>
  <si>
    <t>බණ්ඩාරගම ප්‍රා.ලේ. කොට්ඨාශයේ වදුරාමුල්ල සාම මිතුරු කැලගේ සුභ සාධක හා අවමංගල්‍යාධාර සමිතියට ප්ලාස්ටික් පුටු ලබාදීම.</t>
  </si>
  <si>
    <t>F34335243008</t>
  </si>
  <si>
    <t>බණ්ඩාරගම ප්‍රා.ලේ.කොට්ඨාශයේ කොළමැදිරිය උතුර ග්‍රාම සංවර්ධන සමිතිය සදහා පුටු ලබා දීම.</t>
  </si>
  <si>
    <t>F34335243009</t>
  </si>
  <si>
    <t>බණ්ඩාරගම ප්‍රා.ලේ.කොට්ඨාශයේ රයිගම බටහිර ග්‍රාම සංවර්ධන සමිතිය සදහා කැනපි හට් ලබා දීම.</t>
  </si>
  <si>
    <t>H34335244003</t>
  </si>
  <si>
    <t>හොරණ ප්‍රා.ලේ.කොට්ඨාශයේ මාහේන මිණිමුතු ප්‍රජා ශාලාවේ වැඩ නිම කිරීම සදහා ද්‍රව්‍ය ආධාර ලබා දීම.</t>
  </si>
  <si>
    <t>F34335245001</t>
  </si>
  <si>
    <t>මදුරාවල ප්‍රා.ලේකොට්ඨාශයේ අගුරුවාතොට වෙහෙරවත්ත ග්‍රාම සංවර්ධන සමිතියට ප්ලාස්ටික් පුටු ලබා දීම.</t>
  </si>
  <si>
    <t>H34335245003</t>
  </si>
  <si>
    <t>මදුරාවල ප්‍රා.ලේ.කොට්ඨාශයේ මහයාල අලවත්තහේන බහුකාර්ය ගොඩනැගිල්ලේ ඉතිරි වැඩ අවසන් කිරීම හා විදුලිය ලබා දිම.</t>
  </si>
  <si>
    <t>F34335246002</t>
  </si>
  <si>
    <t>බුලත්සිංහල ප්‍රා.ලේ.කොට්ඨාශයේ අතුර ග්‍රාම සංවර්ධන සමිතියට කැනපි හට් ලබා දීම.</t>
  </si>
  <si>
    <t>F34335246006</t>
  </si>
  <si>
    <t>බුලත්සිංහල ප්‍රා.ලේ.කොට්ඨාශයේ ලියාපදිංචි ග්‍රාම සංවර්ධන සමිති සදහා කැනපි හට් ලබා දීම.</t>
  </si>
  <si>
    <t>H34352346003</t>
  </si>
  <si>
    <t xml:space="preserve">බුලත්සිංහල ප්‍රා.ලේ.කොට්ඨාශයේ උදටියාවල ඉන්දික මහතාගේ නිවස දෙසට ඇති පොදු මාර්ගය සංවර්ධනය කිරීම </t>
  </si>
  <si>
    <t>F34335247001</t>
  </si>
  <si>
    <t>දොඩන්ගොඩ ප්‍රා.ලේ.කොට්ඨශයේ බෝමුවල පාලයන්ගොඩ එකමුතු අවමංගල්‍යාධාර හා සුබ සාධක සමිතියට ප්ලාස්ටික් පුටු ලබා දීම.</t>
  </si>
  <si>
    <t>F34335248006</t>
  </si>
  <si>
    <t>බේරුවල ප්‍රා.ලේ.කොට්ඨාශයේ කළුවාමෝදර උතුර ලියාපදිංචි ග්‍රාම සංවර්ධන සමිතිය සදහා උපකරණ ලබා දීම.</t>
  </si>
  <si>
    <t>F34335248014</t>
  </si>
  <si>
    <t>බේරුවල ප්‍රා.ලේ.කොට්ඨාශයේ චීන කොටුව ග්‍රාම සංවර්ධන සමිතිය සදහා කැනපි හට් ලබා දීම.</t>
  </si>
  <si>
    <t>F34335249007</t>
  </si>
  <si>
    <t>මතුගම ප්‍රා.ලේ.කොට්ඨාශයේ ලියාපදිංචි ග්‍රාම සංවර්ධන සමිති සදහා උපකරණ ලබා දීම.</t>
  </si>
  <si>
    <t>F34335250005</t>
  </si>
  <si>
    <t>අගලවත්ත ප්‍රා.ලේ.කොට්ඨාශයේ යුද්ධ හමුදා විශ්‍රාමික නිළධාරී එක්සත් අවමංගල්‍යාධාර හා සුභ  සාධක සංවිධානයට ප්ලාස්ටික් පුටු ලබා දීම.</t>
  </si>
  <si>
    <t>H34352350001</t>
  </si>
  <si>
    <t>අගලවත්ත ප්‍රා.ලේ.කොට්ඨාශයේ කිතුල්ගොඩ පුංචිහේන්කන්ද පාර ඉහළ කොටසේ ඇති ගල කඩා ඉවත් කර මාර්ගය සංවර්ධනය කිරීම.</t>
  </si>
  <si>
    <t>H34352350002</t>
  </si>
  <si>
    <t>අගලවත්ත ප්‍රා.ලේ.කොට්ඨාශයේ පොල්ගම්පොළ විල්ලකුඹුර මාර්ගය සංවර්ධනය කිරීම</t>
  </si>
  <si>
    <t>F34335252004</t>
  </si>
  <si>
    <t>පාලින්දනුවර ප්‍රා.ලේ.කොට්ඨාශයේ ගුරුළුබැද්ද හැඩිගල්ල තරුණ අරුණ ග්‍රාම සංවර්ධන සමිතිය සදහා පුටු ලබා දීම.</t>
  </si>
  <si>
    <t>F34335253001</t>
  </si>
  <si>
    <t>මිල්ලනිය ප්‍රා .ලේ. කොට්ඨාශයේ ඉඹුලහේන ග්‍රාම සංවර්ධන (බප/කලු/මිල්/64313) සමිතිය සදහා ප්ලාස්ටික් පුටු ලබා දීම.</t>
  </si>
  <si>
    <t>F34335253002</t>
  </si>
  <si>
    <t>මිල්ලනිය ප්‍රා.ලේ කොට්ඨාශයේ පැල්පොල කොස්හේනේ මෙත්සරණ සුභසාධක හා අවමංගල්‍යාධාර සමිතියට ප්ලාස්ටික් පුටු ලබාදීම.</t>
  </si>
  <si>
    <t>H34335253009</t>
  </si>
  <si>
    <t>මිල්ලනිය ප්‍රා.ලේ.කොට්ඨාශයේ පැල්පොල ‘සේවා පියස‘ බහුකාර්ය ගොඩනැගිල්ලේ ඉතිරි වැඩ නිම කිරීම.</t>
  </si>
  <si>
    <t>H34352353006</t>
  </si>
  <si>
    <t>මිල්ලනිය ප්‍රා.ලේකොට්ඨාශයේ පාතකඩ කපුහේන මාර්ගයේ ඉතිරි කොටස කොන්ක්‍රීට් කිරීම සදහා</t>
  </si>
  <si>
    <t>F34335264006</t>
  </si>
  <si>
    <t xml:space="preserve">කොළඹ දිස්ත්‍රික්කයේ ලියාපදිංචි ග්‍රාම සංවර්ධන සමිති අවමංගල්‍යාධාර සමිති සදහා කැනපි හට් ලබා දීම_x000D_
</t>
  </si>
  <si>
    <t>F34372562003</t>
  </si>
  <si>
    <t>ප්‍රවාහන  ක්‍රීඩා හා සමුපකාර අමාත්‍යංශය සදහා මහජන ඇමතුම් පද්ධතියක් ලබා ගැනීම</t>
  </si>
  <si>
    <t>ප්‍රවාහන අමාත්‍යාංශ</t>
  </si>
  <si>
    <t>කෘෂිකර්ම,ගොවිජන  සංවර්ධන,සුළු වාරිමාර්ග,කර්මාන්ත හා පරිසර අමාත්‍යාංශය - බස්නාහිර පළාත</t>
  </si>
  <si>
    <t>2013 සංවර්ධන ව්‍යාපෘති යෝජනා</t>
  </si>
  <si>
    <t>සංරචකය  : පළාත් සභා සංවර්ධන ප්‍රදාන</t>
  </si>
  <si>
    <t>‍</t>
  </si>
  <si>
    <t>#</t>
  </si>
  <si>
    <t xml:space="preserve">දෙපාර්තමේන්තුව </t>
  </si>
  <si>
    <t>ව්‍යාපෘතිය</t>
  </si>
  <si>
    <t>වැය ශීර්ෂය</t>
  </si>
  <si>
    <t>ප්‍රතිපාදන වෙන්කිරීම රු.</t>
  </si>
  <si>
    <t>ප්‍රාදේශිය ලේකම් කොට්ඨාශය</t>
  </si>
  <si>
    <t>ගොඩනැගිලි සහ ඉදිකිරිම  2001</t>
  </si>
  <si>
    <t>A 38212733001</t>
  </si>
  <si>
    <t xml:space="preserve">කෘෂිකර්ම දෙපාර්තමේන්තුව </t>
  </si>
  <si>
    <t>පාදුක්ක ප්‍රාදේශිය ලේකම් කොට්ඨාශයේ දඹෝර ගොවිසංවිධානය සදහා ඉදිකරන ප්‍රජා ශාලාවෙහි ඉතිරි වැඩ නිම කිරිම</t>
  </si>
  <si>
    <t>A</t>
  </si>
  <si>
    <t>පළාත් කෘෂිකර්ම අධ්‍යක්ෂ</t>
  </si>
  <si>
    <t>A 38212162001</t>
  </si>
  <si>
    <t>වාරිමාර්ග</t>
  </si>
  <si>
    <t>බස්නාහිර පළාතතුළ ඇති පැති බැමි ඉදිකිරීම හා ප්‍රතිසංස්කරණය කිරීම</t>
  </si>
  <si>
    <t>I</t>
  </si>
  <si>
    <t>පළාත් වාරිමාර්ග අධ්‍යක්ෂ</t>
  </si>
  <si>
    <t>A 38212162002</t>
  </si>
  <si>
    <t>බස්නාහිර පළාතතුළ ඇති ට්‍රැක්ටර් පැන්නුම් ඉදිකිරීම ප්‍රතිසංස්කරණය කිරීම</t>
  </si>
  <si>
    <t>A 38212162041</t>
  </si>
  <si>
    <t>බස්නාහිර පළාතේ කුඩා වැව් ප්‍රතිසංස්කරණය කිරිම</t>
  </si>
  <si>
    <t>I 3</t>
  </si>
  <si>
    <t>කළුතර පොදු</t>
  </si>
  <si>
    <t>A 38222162037</t>
  </si>
  <si>
    <t>කර්මාන්ත දෙපාර්තමේන්තුව</t>
  </si>
  <si>
    <t xml:space="preserve">කර්මාන්ත දෙපාර්තමේන්තුව යටතේ ඇති නිෂ්පාදන හා පුහුණු මධ්‍යස්ථාන පුනරුත්ථාපනය හා නවීකරණය </t>
  </si>
  <si>
    <t>IN 4</t>
  </si>
  <si>
    <t>පළාත් කර්මාන්ත අධ්‍යක්ෂ</t>
  </si>
  <si>
    <t>A 38221321001</t>
  </si>
  <si>
    <t>කර්මාන්ත සංවර්ධන අධිකාරිය</t>
  </si>
  <si>
    <t>කොළඹ ප්‍රාදේශිය ලේකම් කොට්ඨාශයේ කර්මාන්ත ක්ෂේත්‍රයේ නියැලෙන කර්මාන්තකරුවන් දිරිගැන්වීම සදහා ඉදිකල පුහුණු මධ්‍යස්ථානය වැඩිදියුණු කිරිම</t>
  </si>
  <si>
    <t>IDA 5</t>
  </si>
  <si>
    <t xml:space="preserve">කොළඹ </t>
  </si>
  <si>
    <t>සභාපති, කර්මාන්ත සංවර්ධන අධිකාරිය</t>
  </si>
  <si>
    <t>A 38233164001</t>
  </si>
  <si>
    <t>පරිසර</t>
  </si>
  <si>
    <t>කොළඹ දිස්ත්‍රික්කයතුල ඇති අපවහන පද්ධති ප්‍රතිසංස්කරණය කිරීම</t>
  </si>
  <si>
    <t>E 1</t>
  </si>
  <si>
    <t>කොළඹ පොදු</t>
  </si>
  <si>
    <t>A 38233163001</t>
  </si>
  <si>
    <t>ගම්පහ දිස්ත්‍රික්කයතුල ඇති අපවහන පද්ධති ප්‍රතිසංස්කරණය කිරීම</t>
  </si>
  <si>
    <t>E</t>
  </si>
  <si>
    <t>ගම්පහ පොදු</t>
  </si>
  <si>
    <t>A 38233165002</t>
  </si>
  <si>
    <t>කළුතර දිස්ත්‍රික්කයතුල ඇති අපවහන පද්ධති ප්‍රතිසංස්කරණය කිරීම</t>
  </si>
  <si>
    <t>2001 එකතුව</t>
  </si>
  <si>
    <t>වැය විෂය සදහා වෙන්කල මුදල</t>
  </si>
  <si>
    <t>ඉතිරි මුදල</t>
  </si>
  <si>
    <t>වෙනත් මූලධන වත්කම් වාරිමාර්ග හා මාර්ග  2004</t>
  </si>
  <si>
    <t>D 38212162005</t>
  </si>
  <si>
    <t>බස්නාහිර පළාත තුල ඇති වාරිමාර්ග පද්ධති ප්‍රතිසංස්කරණය කිරීම</t>
  </si>
  <si>
    <t>I 1</t>
  </si>
  <si>
    <t>D 38212162006</t>
  </si>
  <si>
    <t>බස්නාහිර පළාත තුල ඇති ඇල මාර්ග ප්‍රතිසංස්කරණය කිරිම</t>
  </si>
  <si>
    <t xml:space="preserve">I </t>
  </si>
  <si>
    <t>බස්නාහිර පළාත තුල ඇති සුළු වාරිමාර්ග පද්ධති ප්‍රතිසංස්කරණය කිරිම අවිච්ඡේද</t>
  </si>
  <si>
    <t>I C1</t>
  </si>
  <si>
    <t>D 38212562007</t>
  </si>
  <si>
    <t>කෘෂිකර්ම</t>
  </si>
  <si>
    <t>බස්නාහිර පළාත තුල ඇති කෘෂිකර්ම ඵලදායිත්වයෙන් යුත් මාර්ග ප්‍රතිසංස්කරණය</t>
  </si>
  <si>
    <t>A4</t>
  </si>
  <si>
    <t>2004 - එකතුව</t>
  </si>
  <si>
    <t>PDG - 2013</t>
  </si>
  <si>
    <t>යන්ත්‍ර සහ යන්ත්‍රෝපකරණ  2103</t>
  </si>
  <si>
    <t>G 38212764002</t>
  </si>
  <si>
    <t>කොළඹ දිස්ත්‍රික්කයේ කෘෂිකාර්මික කටයුතුවල නිරතවන්නන් සදහා කෘෂි උපකරණ සැපයීම</t>
  </si>
  <si>
    <t>A1</t>
  </si>
  <si>
    <t>G 38212763002</t>
  </si>
  <si>
    <t>ගම්පහ දිස්ත්‍රික්කයේ කෘෂිකාර්මික කටයුතුවල නිරතවන්නන් සදහා කෘෂි උපකරණ සැපයීම</t>
  </si>
  <si>
    <t>G 38212765002</t>
  </si>
  <si>
    <t>කළුතර දිස්ත්‍රික්කයේ කෘෂිකාර්මික කටයුතුවල නිරතවන්නන් සදහා කෘෂි උපකරණ සැපයීම</t>
  </si>
  <si>
    <t>G 38212762035</t>
  </si>
  <si>
    <t xml:space="preserve">බස්නාහිර පළාතතුළ කෘෂිකාර්මික කටයුතුවල නියැලෙන ගොවීන්ට කෘෂි උපකරණ සැපයීම </t>
  </si>
  <si>
    <t>G 38212762008</t>
  </si>
  <si>
    <t xml:space="preserve"> ප්‍රජාව වෙත කෘෂිකර්මය පිළිබද තාක්ෂණික දැනුම ඵලදායීව ලබාදීම වෙනුවෙන් බස්නාහිර පළාතේ කෘෂි උපදේශක කාර්යාල පුහුණු මධ්‍යස්ථාන හා තොරතුරු මධ්‍යස්ථාන සදහා ප්‍රක්ෂේපන යන්ත්‍ර හා ලැප්ටොප් පරිගණක (Multimedia Projectors and Laptops) ලබාදීම </t>
  </si>
  <si>
    <t>G 38221362009</t>
  </si>
  <si>
    <t>සුළු හා මධ්‍ය පරිමාණ කර්මාන්ත සංවර්ධනය සදහා ගෝලිය තරඟකාරිත්වයට ගැලපෙන පාඨමාලා ක්‍රියාත්මක කිරිම සහ පවතින පාඨමාලාවන්හි ගුණාත්මක භාවය වර්ධනය සඳහා උපකරණ මිලදී ගැනීම</t>
  </si>
  <si>
    <t>IN</t>
  </si>
  <si>
    <t>G 38221362034</t>
  </si>
  <si>
    <t>පළාතේ ත්‍රීරෝද රථ සේවාව කර්මාන්ත ක්ෂේත්‍රයේ සේවා අංශයේ ප්‍රජා හිතකර ස්වයං රැකියාවක් බවට පත් කිරීම</t>
  </si>
  <si>
    <t>IDA 2</t>
  </si>
  <si>
    <t>සභාපති කර්මාන්ත සංවර්ධන අධිකාරිය</t>
  </si>
  <si>
    <t>G38212762039</t>
  </si>
  <si>
    <t>කෘෂිකාර්මික කටයුතු යාන්ත්‍රීකරණය අදියර - 02</t>
  </si>
  <si>
    <t>G 38221362010</t>
  </si>
  <si>
    <t>පළාත් ක්ෂුද්‍ර හා සුළු කර්මාන්ත කරුවන් යාන්ත්‍රීකරණයට යොමු කිරීම තුළින් නිෂ්පාදන කාර්යක්ෂමතාවය තහවුරු කිරීමට අවශ්‍ය උපකරණ ලබාදීම</t>
  </si>
  <si>
    <t>IDA 1</t>
  </si>
  <si>
    <t>2103 -  එකතුව</t>
  </si>
  <si>
    <t>ගොඩනැගිලි සහ ඉදිකිරිම  2104</t>
  </si>
  <si>
    <t>H 3821216244</t>
  </si>
  <si>
    <t>බස්නාහිර පළාත තුල ඇති වාරිමාර්ග පද්ධති ප්‍රතිසංස්කරණය කිරීම - අදියර 2</t>
  </si>
  <si>
    <t>A3</t>
  </si>
  <si>
    <t>H 3821216245</t>
  </si>
  <si>
    <r>
      <t>බස්නාහිර</t>
    </r>
    <r>
      <rPr>
        <b/>
        <sz val="12"/>
        <color indexed="8"/>
        <rFont val="Iskoola Pota"/>
        <family val="2"/>
      </rPr>
      <t xml:space="preserve"> </t>
    </r>
    <r>
      <rPr>
        <sz val="12"/>
        <color indexed="8"/>
        <rFont val="Iskoola Pota"/>
        <family val="2"/>
      </rPr>
      <t>පළාත තුළ ඇති පැති බැමි ඉදිකිරීම හා ප්‍රතිසංස්කරණය කිරීම - අදියර 2</t>
    </r>
  </si>
  <si>
    <t>IN 8</t>
  </si>
  <si>
    <t>සාමාන්‍යාධිකාරි පළාත් මාර්ග සංවර්ධන අධිකාරිය</t>
  </si>
  <si>
    <t>H 38221112001</t>
  </si>
  <si>
    <t>මැටි කර්මාන්ත ක්ෂේත්‍රය ප්‍රචලිත කිරිම සහ දැනුම වර්ධනය උ‍දෙසා බියගම මැටි කෞතුකාගාරයක් ස්ථාපිත කිරිම  - අදියර 11</t>
  </si>
  <si>
    <t>IN 2</t>
  </si>
  <si>
    <t xml:space="preserve">2104 - එකතුව </t>
  </si>
  <si>
    <t>ඉඩම් හා ඉඩම් වැඩිදියුණු කිරීම  2105</t>
  </si>
  <si>
    <t>J 38233362011</t>
  </si>
  <si>
    <t>ජෛව විවිධත්වය සුරැකීම සදහා දුර්ලභ ගණයේ ශාක සංරක්ෂණය කිරීම වෙනුවෙන් ආගමික ස්ථානවල අටවිසි බො පැල රෝපණය කිරීම - අදියර 2</t>
  </si>
  <si>
    <t>E 5</t>
  </si>
  <si>
    <t>2105  එකතුව</t>
  </si>
  <si>
    <t>ප්‍රා.ලේකම් කොට්ඨාශය</t>
  </si>
  <si>
    <t>පුහුණු හා ධාරිතා සංවර්ධනය 2401</t>
  </si>
  <si>
    <t>K 38221262012</t>
  </si>
  <si>
    <t>කර්මාන්ත</t>
  </si>
  <si>
    <t xml:space="preserve">කර්මාන්ත දෙපාර්තමේන්තුව යට‍තේ ඇති පුහුණු ආයතනවල පුහුණුව අවසන් කල පුහුණුලාභීන්ගේ කුසලතා හා ආකල්ප සංවර්ධනය කිරීම සදහා වන පුහුණුවන්නන් දිරිමත් කිරිමේ වැඩ සටහන </t>
  </si>
  <si>
    <t>K 38222262038</t>
  </si>
  <si>
    <t>කර්මාන්ත දෙපාර්තමේන්තුව සදහා ඵලදායිතා සංකල්ප ප්‍රවර්ධනයට අවශ්‍ය පහසුකම් සංවර්ධනය</t>
  </si>
  <si>
    <t>K 38221262013</t>
  </si>
  <si>
    <t>ඵලදායිතා ක්‍රමවේදයන්ට අනුකූල විම සඳහා කර්මාන්ත දෙපාර්තමෙන්තුවේ ලේඛනාගාරය නවිකරණය කිරිම සහ දිස්ත්‍රික් සම්බන්ධීකරණ කාර්යාලය හා උපකරණ ගබඩාව සදහා පහසුකම් සංවර්ධනය</t>
  </si>
  <si>
    <t>IN 6</t>
  </si>
  <si>
    <t>K 38221262014</t>
  </si>
  <si>
    <t>ගෝලිය තරඟකාරිත්වයට  ගැලපෙන පාඨමාලා ක්‍රියාත්මක කිරිම සහ පවතින පාඨමාලාවන්හි ගුණාත්මක භාවය වර්ධනය සඳහා පුහුණු  පහසුකම් ලබාදීම</t>
  </si>
  <si>
    <t>K 38221262015</t>
  </si>
  <si>
    <t>බස්නාහිර පළාතේ සුළු හා මධ්‍ය පරිමාණ කර්මාන්තකරුවන් සදහා ව්‍යාවසායකත්ව සංවර්ධන වැඩසටහන් 3 ක් ක්‍රියාත්මක කිරීම-2013</t>
  </si>
  <si>
    <t>IDA 4</t>
  </si>
  <si>
    <t>K 38272362016</t>
  </si>
  <si>
    <t>අමාත්‍යාංශ පොදු</t>
  </si>
  <si>
    <t>අමාත්‍යාංශයීය කාර්යභාරය පිළිබදව ප්‍රජාව දැනුවත් කිරීම සදහා ප්‍රකාශනයක් මුද්‍රණය කිරීම හා වැඩසටහන් පැවැත්වීම</t>
  </si>
  <si>
    <t>M</t>
  </si>
  <si>
    <t>K 38272362017</t>
  </si>
  <si>
    <t xml:space="preserve">අමාත්‍යාංශය සදහා වෙබ් අඩවියක් සකස් කිරීම </t>
  </si>
  <si>
    <t>K 38272362018</t>
  </si>
  <si>
    <t>අමාත්‍යාංශයේ  හා ඒ යටතේ පවතින ආයතන අතර ඵලදායිතා ප්‍රවර්ධන වැඩසටහන ක්‍රියාත්මක කිරීම</t>
  </si>
  <si>
    <t>K 38272362046</t>
  </si>
  <si>
    <t>අමාත්‍යාංශ හා දෙපාර්තමේන්තු කාර්ය මණ්ඩල ධාරිතා ප්‍රවර්ධන වැඩසටහන් පැවැත්වීම</t>
  </si>
  <si>
    <t>K 38272362040</t>
  </si>
  <si>
    <t>සේවා කාර්යක්ෂමතාවය වර්ධනය ස‍ඳහා අමාත්‍යාංශයේ ධාරිතා සංවර්ධනය</t>
  </si>
  <si>
    <t>K 38233264003</t>
  </si>
  <si>
    <t>පරිසරය සුරැකීම පිළිබදව පාසල් ශිෂ්‍ය ප්‍රජාවගේ දැනුම වර්ධනය කිරීම- කොළඹ දිස්ත්‍රික්කය</t>
  </si>
  <si>
    <t>K 38233263003</t>
  </si>
  <si>
    <t>පරිසරය සුරැකීම පිළිබදව පාසල් ශිෂ්‍ය ප්‍රජාවගේ දැනුම වර්ධනය කිරීම- ගම්පහ දිස්ත්‍රික්කය</t>
  </si>
  <si>
    <t>K 38233265004</t>
  </si>
  <si>
    <t>පරිසරය සුරැකීම පිළිබදව පාසල් ශිෂ්‍ය ප්‍රජාවගේ දැනුම වර්ධනය කිරීම- කළුතර දිස්ත්‍රික්කය</t>
  </si>
  <si>
    <t>K 38212762019</t>
  </si>
  <si>
    <t>බස්නාහිර පළාත තුළ කෘෂිකාර්මික ක‍ටයුතු ප්‍රවර්ධනය කිරීමේ අරමුණින් දැනුවත් කිරීමේ වැඩසටහන් පැවැත්වීම</t>
  </si>
  <si>
    <t>K 38212764004</t>
  </si>
  <si>
    <t>පාසල් කෘෂි සමාජ වැඩසටහන  කොළඹ දිස්ත්‍රික්කය</t>
  </si>
  <si>
    <t>A2</t>
  </si>
  <si>
    <t>K 38212763004</t>
  </si>
  <si>
    <t>පාසල් කෘෂි සමාජ වැඩසටහන  ගම්පහ දිස්ත්‍රික්කය</t>
  </si>
  <si>
    <t>K 38212765005</t>
  </si>
  <si>
    <t>පාසල් කෘෂි සමාජ වැඩසටහන  කළුතර  දිස්ත්‍රික්කය</t>
  </si>
  <si>
    <t>K 38212762036</t>
  </si>
  <si>
    <t>පාසල් කෘෂි සමාජ වැඩසටහන  පළාතට පොදු</t>
  </si>
  <si>
    <t>K 38272362047</t>
  </si>
  <si>
    <t xml:space="preserve">බස්නාහිර පළාතේ ව්‍යාප්ති කාරකයින්ගේ දැනුම හුරුව ආකල්ප සංවර්ධනය </t>
  </si>
  <si>
    <t>K 38212162020</t>
  </si>
  <si>
    <t>වාරිමාර්ග දත්ත පද්ධතියක් සකස් කිරීම අදියර - 11</t>
  </si>
  <si>
    <t>I 2</t>
  </si>
  <si>
    <t>K 38212762021</t>
  </si>
  <si>
    <t>කෘෂි සේවා අධිකාරිය</t>
  </si>
  <si>
    <t>කෘෂි සේවා අධිකාරියට අදාල වෙබ් අඩවියක් හා දත්ත පද්ධතියක් ස්ථාපිත කිරීම</t>
  </si>
  <si>
    <t>ASA 4</t>
  </si>
  <si>
    <t>සභාපති කෘෂි සේවා අධිකාරිය</t>
  </si>
  <si>
    <t>K 38212762022</t>
  </si>
  <si>
    <t xml:space="preserve">සාම්ප්‍රදායික  කෘෂිකර්ම දැනුම එක්රැස් කිරීම සදහා පුහුණු  වැඩමුළු පැවැත්වීම </t>
  </si>
  <si>
    <t>AS 2</t>
  </si>
  <si>
    <t>K38221262050</t>
  </si>
  <si>
    <t>2401 - මුළු එකතුව</t>
  </si>
  <si>
    <t>වෙනත් ආයෝජන 2502</t>
  </si>
  <si>
    <t>N 38221362024</t>
  </si>
  <si>
    <t>බිඳුණු පුටුවට දෑතේ සවිය වැඩ සටහන - 2013</t>
  </si>
  <si>
    <t>IN 3</t>
  </si>
  <si>
    <t>N 38272362048</t>
  </si>
  <si>
    <t>කෙටිකාලීන පුහුණූ පාඨමාලා ක්‍රියාත්මක කිරීම තුලින් රැකියා විරහිත කාන්තාවන් ස්ව්‍යංරැකියා ලාභීන් ලෙස සංවර්ධනය කිරීම</t>
  </si>
  <si>
    <t>N 38221362025</t>
  </si>
  <si>
    <t xml:space="preserve">හස්ත කර්මාන්ත, කුඩා කර්මාන්ත හා පේෂ කර්මාන්ත ශිල්පින්ගේ කුසලතා සංවර්ධනය පිණිස  වැඩ සටහන් පැවැත්විම හා ඔවුන්ගේ නිර්මාණ එලි දැක්වීම සඳහා ප්‍රදර්ශණ සහ අලෙවිකුටි පහසුකම් සැපයිම </t>
  </si>
  <si>
    <t>IN 7</t>
  </si>
  <si>
    <t>N 38212762042</t>
  </si>
  <si>
    <t>පළාතේ ත්‍රී රෝද රත සේවාව ප්‍රවාහන  ක්ෂේත්‍රයේ තිරසාර ස්වයං රැකියාවක් ලෙස බිහිකිරීම හා ප්‍රවර්ධනය කිරීම (රිය අභිමානී)</t>
  </si>
  <si>
    <t xml:space="preserve">සභාපති කර්මාන්ත සංවර්ධන අධිකාරිය </t>
  </si>
  <si>
    <t>N 38233362026</t>
  </si>
  <si>
    <t>බලශක්ති සංරක්ෂණය තුළින් පරිසරය සුරුකීම සදහා පළාතේ ජනතාව හුරුකිරීම</t>
  </si>
  <si>
    <t>E 6</t>
  </si>
  <si>
    <t>N 38233362027</t>
  </si>
  <si>
    <t xml:space="preserve">පොලිතීන් භාවිතය අවම කිරීම සඳහා බස්නාහිර පළාත තුල ප්‍රජා සංවිධාන සදහා පරිසර හිතකාමි සැරසිලි ලබාදීම </t>
  </si>
  <si>
    <t>E 2</t>
  </si>
  <si>
    <t>N 38233362028</t>
  </si>
  <si>
    <t>බස්නාහිර පළාතේ ප්‍රජාව පරිසර සංරක්ෂණය වෙත යොමු කිරීම සදහා පරිසර විෂයට අදාල දින සැමරීම</t>
  </si>
  <si>
    <t>E 4</t>
  </si>
  <si>
    <t>N 38233362029</t>
  </si>
  <si>
    <t xml:space="preserve">දේශගුණ හා සංවර්ධන දැනුම් ජාලය CDKN (Climate and Development Knowledge Network) මුල්‍ය හා තාක්ෂණික ආධාර යටතේ ක්‍රියාත්මක වන පළාත් ව්‍යාපෘතිය </t>
  </si>
  <si>
    <t>E 7</t>
  </si>
  <si>
    <t>N 38233362030</t>
  </si>
  <si>
    <t>දේශගුණ වෙනස්වීම් නිසා සිදුවන අහිතකර ප්‍රතිඵල සදහා අනුගතවීමේ හා අවමකිරීමේ RUAF ආධාර යටතේ ක්‍රියාත්මක වන ව්‍යාපෘති සදහා සම්බන්ධීකරණ කටයුතු කිරිම</t>
  </si>
  <si>
    <t>E 8</t>
  </si>
  <si>
    <t>N 38212763005</t>
  </si>
  <si>
    <t>ගම්පහ දිස්ත්‍රික්කය තුල ගොවීන් දැනුවත් කිරීම සදහා වැඩසටහන් පැවැත්වීම</t>
  </si>
  <si>
    <t>N 38212765006</t>
  </si>
  <si>
    <t xml:space="preserve">කෘෂිකර්මික දැනුම ප්‍රචලිත කිරීම සදහා කළුතර, පමුණුගම ගොවිජන සේවා මධ්‍යස්ථානයෙහි ආදර්ශ ගෙවත්තක් ඉදිකිරීම </t>
  </si>
  <si>
    <t>N 38212747001</t>
  </si>
  <si>
    <t>බෝඹුවල සේවා සංස්කරණ අභ්‍යාස ආයතනයේ ධාරිතා සංවර්ධනය</t>
  </si>
  <si>
    <t>N 38212762031</t>
  </si>
  <si>
    <t>සාම්ප්‍රදායික  කෘෂිකර්ම දැනුම එක්රැස් කර එම තොරතුරු විශ්ලේෂණය කර ලේඛණගත කිරීම</t>
  </si>
  <si>
    <t>ASA</t>
  </si>
  <si>
    <t>N 38212762032</t>
  </si>
  <si>
    <t xml:space="preserve">පළාතතුළ එළවළු හා පලතුරු පැල නිෂ්පාදනය කර ප්‍රජාව අතර බෙදාහැරීම </t>
  </si>
  <si>
    <t>N 38212762033</t>
  </si>
  <si>
    <t>පළාතතුළ බිත්තර වී නිෂ්පාදනය සදහා ප්‍රජාව පෙළඹවීම</t>
  </si>
  <si>
    <t>බස්නාහිර පළාත් සභා සංවර්ධන වැඩ සටහන</t>
  </si>
  <si>
    <t>පළාත් අමාත්‍යාශය:- කෘෂිකර්ම ගොවිජන සංවර්ධන,සුළු වාරිමාර්ග කර්මාන්ත සහ පරිසර අමාත්‍යාශය</t>
  </si>
  <si>
    <t>මුදල් මුලාශ්‍රය :- පළාත් නිස්චිත සංවර්ධන ප්‍රධාන</t>
  </si>
  <si>
    <t>2013.12.31 දිනට ප්‍රගතිය</t>
  </si>
  <si>
    <t>වෙන්කර ඇති මුදල:-  රු මිලියන 45,000,000.00</t>
  </si>
  <si>
    <t>වැය විෂය</t>
  </si>
  <si>
    <t>වැය ශිර්ෂය</t>
  </si>
  <si>
    <t>වෙන්කර ඇති මුදල</t>
  </si>
  <si>
    <t>සමුච්චිත එකතුව</t>
  </si>
  <si>
    <t>ව්‍යාපෘති සංඛ්‍යාව</t>
  </si>
  <si>
    <t>ශේෂය</t>
  </si>
  <si>
    <t>ගොඩනැගිලි හා ඉදිකිරීම්</t>
  </si>
  <si>
    <t>2001 A</t>
  </si>
  <si>
    <t>යන්ත්‍ර හා යන්ත්‍රෝපකරණ</t>
  </si>
  <si>
    <t>2103 G</t>
  </si>
  <si>
    <t>ඉඩම් හා ඉඩම් වැඩිදියුණු කිරීම</t>
  </si>
  <si>
    <t>2105 J</t>
  </si>
  <si>
    <t>පුහුණු හා ධරිතා සංවර්ධනය</t>
  </si>
  <si>
    <t>2401 K</t>
  </si>
  <si>
    <t>වෙනත් ආයෝජන</t>
  </si>
  <si>
    <t>2502 N</t>
  </si>
  <si>
    <t>වෙනත් මුලධන වත්කම්</t>
  </si>
  <si>
    <t>2004 D</t>
  </si>
  <si>
    <r>
      <t xml:space="preserve">ගොඩනැගිලි හා ඉදිකිරීම්      </t>
    </r>
    <r>
      <rPr>
        <sz val="9"/>
        <color theme="1"/>
        <rFont val="Calibri"/>
        <family val="2"/>
        <scheme val="minor"/>
      </rPr>
      <t>(මුලධන වත්කම් පුනරුත්ථාපනය හා වැඩි දියුණුකිරීම)</t>
    </r>
  </si>
  <si>
    <r>
      <t xml:space="preserve">ගොඩනැගිලි හා ඉදිකිරීම්     </t>
    </r>
    <r>
      <rPr>
        <sz val="9"/>
        <color theme="1"/>
        <rFont val="Calibri"/>
        <family val="2"/>
        <scheme val="minor"/>
      </rPr>
      <t>(මුලධන වත්කම් අත්පත් කර ගැනීම)</t>
    </r>
  </si>
  <si>
    <t>2104 H</t>
  </si>
  <si>
    <t>පුහුණු හා ධාරිතා සංවර්ධනය</t>
  </si>
  <si>
    <t>එකතුව</t>
  </si>
  <si>
    <t>පළාත් අමාත්‍යාශය:- කෘෂිකර්ම කර්මාන්ත පරිසර අමාත්‍යාශය</t>
  </si>
  <si>
    <t>මුදල් මුලාශ්‍රය :- පළාත් සංවර්ධන ප්‍රධාන</t>
  </si>
  <si>
    <t>වෙන්කර ඇති මුදල: -         250,000,000.00</t>
  </si>
  <si>
    <t>පරිපුරක ඇස්තමේන්තුව      50,000,000.00</t>
  </si>
  <si>
    <t>(පරිපුරක)               7,000,000.00</t>
  </si>
  <si>
    <t>(පරිපුරක)                40,000,000.00</t>
  </si>
  <si>
    <t>(පරිපූරක)                  3,000,000.00</t>
  </si>
  <si>
    <t xml:space="preserve">උපමාන පාදක  ප්‍රදාන </t>
  </si>
  <si>
    <t>උපමාන පාදක ප්‍රදාන 2013</t>
  </si>
  <si>
    <t>යෝජක ගරු පළාත් සභා මන්ත්‍රී / මන්ත්‍රිණී</t>
  </si>
  <si>
    <t>අමාත්‍යංශය</t>
  </si>
  <si>
    <t>G312223252005</t>
  </si>
  <si>
    <t>මහරගම ප්‍රා.ලේ කොට්ඨාශයේ අංක 12, මහසෙන් මාවත,රජමහවිහාර පාර, මිරිහාන, කෝට්ටේ පදිංචි අඩු ආදායම්ලාභී උපුල් ප්‍රියන්ත යන අයට ස්වයං රැකියා උපකරණ ලබාදීම 25000/-</t>
  </si>
  <si>
    <t>ගරු ඉසුර දේවප්‍රිය මැතිතුමා</t>
  </si>
  <si>
    <t>අවලංගු</t>
  </si>
  <si>
    <t>කෘෂිකර්ම අමාත්‍යංශය</t>
  </si>
  <si>
    <t>32 - තිඹිරිගස්යාය</t>
  </si>
  <si>
    <t>G31222332001</t>
  </si>
  <si>
    <t>තිඹිරිගස්යාය ප්‍රා.ලේ කොට්ඨාශයේ කොළඹ 08, බොරැල්ල සීවලී පුර, ඊ 2 කලාපය, 66/88 පදිංචි අඩු ආදායම්ලාභී එච්.ජී.සරත් විජේසූරිය මහතාට ස්වයං රැකියා උපකරණ ලබාදීම</t>
  </si>
  <si>
    <t>ගරු ශිරාල් ලක්තිලක මැතිතුමා</t>
  </si>
  <si>
    <t>K31222232002</t>
  </si>
  <si>
    <t>තිඹිරිගස්යාය ප්‍රා.ලේ කොට්ඨාශයේ ස්වයං රැකියා අපේක්ෂිත අඩු ආදායම්ලාභීන් සඳහා  ස්වයං රැකියා ප්‍රවර්ධන වැඩසටහනක් පැවැත්වීම</t>
  </si>
  <si>
    <t>ගරු නිසාමිඩීන් මොහොමඩ් මැතිතුමා</t>
  </si>
  <si>
    <t>F31222332003</t>
  </si>
  <si>
    <t xml:space="preserve">තිඹිරිගස්යාය ප්‍රා.ලේ කොට්ඨාශයේ, කොළඹ 09, මහවැලි පටුමග, 117/40/2, හි පදිංචි අඩු ආදායම්ලාභී ටී. එච්. එම්. ඉම්ටියාස් යන අයට ස්වයං රැකියා උපකරණ ලබා දීම. </t>
  </si>
  <si>
    <t>F31222332004</t>
  </si>
  <si>
    <t>තිඹිරිගස්යාය ප්‍රා.ලේ කොට්ඨාශයේ, අඩු ආදායම්ලාභීන් සඳහා ස්වයං රැකියා උපකරණ ලෙස මහන මැෂින් ලබා දීම. (නාම ලේඛන අමුණා ඇත.)</t>
  </si>
  <si>
    <t>ගරු එන්. කුමරගුරුබරන් මැතිතුමා</t>
  </si>
  <si>
    <t>F31222332005</t>
  </si>
  <si>
    <r>
      <t>තිඹිරිගස්යාය ප්‍රා.ලේ කොට්ඨාශයේ, අඩු ආදායම්ලාභීන් සඳහා ස්වයං රැකියා උපකරණ ලබා දීම.</t>
    </r>
    <r>
      <rPr>
        <sz val="11"/>
        <color rgb="FFFF0000"/>
        <rFont val="Calibri"/>
        <family val="2"/>
        <scheme val="minor"/>
      </rPr>
      <t>(නාම ලේඛන අමුණා ඇත.)</t>
    </r>
  </si>
  <si>
    <t>ගරු ප්‍රිම්ලස් කොස්තා මැතිතුමා</t>
  </si>
  <si>
    <t>K31222232006</t>
  </si>
  <si>
    <t>තිඹිරිගස්යාය ප්‍රා.ලේ කොට්ඨාශයේ, අරපිරිමැස්මෙන් විදුලිය භාවිතය ප්‍රවර්ධනය කිරීමේ වැඩසටහනක් පැවැත්වීම.</t>
  </si>
  <si>
    <t>ගරු එම්. නවුසර් ෆවුසි මැතිතුමා</t>
  </si>
  <si>
    <t>2013.11.14</t>
  </si>
  <si>
    <t>G31222332007</t>
  </si>
  <si>
    <r>
      <t>තිඹිරිගස්යාය</t>
    </r>
    <r>
      <rPr>
        <sz val="11"/>
        <color theme="1"/>
        <rFont val="Calibri"/>
        <family val="2"/>
        <scheme val="minor"/>
      </rPr>
      <t xml:space="preserve"> ප්‍රා.ලේ කොට්ඨාශයේ කොළඹ 10, මාළිගාකන්ද පාර, 236 පදිංචි අඩු ආදායම්ලාභී කේ.ඒ. අමිලා ධම්මිකා යන අයට හා 470/16, දෙමටගොඩ පාර, කොළඹ 09 පදිංචි අඩු ආදායම්ලාභී  ඩබ්.එල්.කාංචනා හංසමාලි මහත්මියට ස්වයංරැකියා ආධාර ලෙස මහන මැෂින් ලබාදීම.</t>
    </r>
  </si>
  <si>
    <t>K31222332008</t>
  </si>
  <si>
    <r>
      <t>තිඹිරිගස්යාය</t>
    </r>
    <r>
      <rPr>
        <sz val="11"/>
        <color rgb="FF000000"/>
        <rFont val="Calibri"/>
        <family val="2"/>
      </rPr>
      <t xml:space="preserve"> </t>
    </r>
    <r>
      <rPr>
        <sz val="11"/>
        <color rgb="FF000000"/>
        <rFont val="Iskoola Pota"/>
        <family val="2"/>
      </rPr>
      <t>ප්‍රා.ලේ. කොට්ඨාශයේ, නාරාහේන්පිට, දාබරේ මාවත, අංක 45ඒ හි පදිංචි අඩු ආදායම්ලාභී පී.එල් ටී.කේ. පෙරේරා  යන අයට මහන මැෂිමක් ලබා දීම.</t>
    </r>
  </si>
  <si>
    <t>ගරු ජයන්ත ද සිල්වා මැතිතුමා</t>
  </si>
  <si>
    <t>2013.12.03</t>
  </si>
  <si>
    <t>බස්නාහිර පළාත්  සංවර්ධන ( විශේෂ )  වැඩසටහන - 2013</t>
  </si>
  <si>
    <t>පළාත් අමාත්‍යාංශය : අධ්‍යාපන, පළාත් පාලන, මිනිස්බල හා රැකීරක්ෂා</t>
  </si>
  <si>
    <t>ප්‍රා.ලේ. කොට්ඨාශය - දිවුලපිටිය - 01</t>
  </si>
  <si>
    <t>පළාත් අමාත්‍යාංශය : කෘෂිකර්ම, ගොවිජන සංවර්ධන හා කර්මාන්ත</t>
  </si>
  <si>
    <t xml:space="preserve">ව්‍යාපෘති අංකය </t>
  </si>
  <si>
    <t>අනුමත මුදල රු.</t>
  </si>
  <si>
    <t xml:space="preserve">ව්‍යාපෘති බලධාරියා </t>
  </si>
  <si>
    <t xml:space="preserve">ක්‍රියාත්මක බලධාරියා </t>
  </si>
  <si>
    <t>යෝජක ගරු පළාත් සභා මන්ත්‍රී</t>
  </si>
  <si>
    <t xml:space="preserve">කාර්යාලීය සටහන් </t>
  </si>
  <si>
    <t>F39161201001</t>
  </si>
  <si>
    <t xml:space="preserve">දිවුලපිටිය    ප්‍රා.ලේ‍.‍ කොට්ඨාශයේ  ඉහල මඩම්පැල්ල රණසිංහ මහා විද්‍යාලයට ශිෂ්‍ය  නායක නිල කබා ලබා දීම </t>
  </si>
  <si>
    <t xml:space="preserve">පළාත් අධ්‍යාපන අධ්‍යක්ෂ </t>
  </si>
  <si>
    <t>කලාප අධ්‍යාපන අධ්‍යක්ෂ - මිනුවන්ගොඩ</t>
  </si>
  <si>
    <t xml:space="preserve">දර්ශන මල්ලව මැතිතුමා </t>
  </si>
  <si>
    <t>07/25</t>
  </si>
  <si>
    <t>H39212101001</t>
  </si>
  <si>
    <t xml:space="preserve">දිවුලපිටිය ප්‍රා.ලේ‍.‍ කොට්ඨාශයේ  අංක : 49/ඒ, බටහිර උල්ලලපොල, පන්ලියද්ද කුඹුරු යායට ට්‍රැක්ටර් පැන්නුමක් ඉදිකිරීම    </t>
  </si>
  <si>
    <t xml:space="preserve">අමාත්‍යාංශ ලේකම් </t>
  </si>
  <si>
    <t xml:space="preserve">චන්දන ජයකොඩි මැතිතුමා </t>
  </si>
  <si>
    <t>08/16</t>
  </si>
  <si>
    <t>H39135201002</t>
  </si>
  <si>
    <t xml:space="preserve">දිවුලපිටිය  ප්‍රා.ලේ‍.‍ කොට්ඨාශයේ  උතුරු අධිකාරිමුල්ල ප්‍රජා ශාලාවේ ඉතිරි වැඩ කටයුතු සිදු කිරීම   </t>
  </si>
  <si>
    <t xml:space="preserve">පලාත් පාලන කොමසාරිස් </t>
  </si>
  <si>
    <t xml:space="preserve">ප්‍රාදේශීය  සභාව </t>
  </si>
  <si>
    <t>J39212101002</t>
  </si>
  <si>
    <t xml:space="preserve">දිවුලපිටිය ප්‍රා.ලේ‍.‍ කොට්ඨාශයේ   42 - හල්පේ ග්‍රාම නිලධාරි වසමේ  කුඹුරු යායේ  ඇල මාර්ගය පිලිසකර කර සංවර්ධනය   කිරීම </t>
  </si>
  <si>
    <t>09/11</t>
  </si>
  <si>
    <t>H39135201003</t>
  </si>
  <si>
    <t xml:space="preserve">දිවුලපිටිය  ප්‍රා.ලේ‍.‍ කොට්ඨාශයේ  මිරිස්වත්ත ග්‍රා.නි. වසමේ ද සිල්වා මාවත ප්‍රජා ශාලාවේ ඉතිරි වැඩ කටයුතු සිදු කිරීම </t>
  </si>
  <si>
    <t>G39222301003</t>
  </si>
  <si>
    <t xml:space="preserve">දිවුලපිටිය   ප්‍රා.ලේ‍.‍ කොට්ඨාශයේ  අංක : 62/ඒ/1, හොරගස්මුල්ල, දිවුලපිටිය පදිංචි කුමුදුනී රුවන් කුමාරි  මහත්මිය හා අංක : 62/3, කොරයාමාවත, හොරගස්මුල්ල, දිවුලපිටිය  පදිංචි වසන්තමාලා මුණසිංහ  මහත්මිය යන අඩු ආදායම් ලාභීන්ට ස්වයං රැකියා උපකරණ ආධාර ලෙස මහන මැෂින් ලබා දීම - එක් අයකුට රු. 22000/- බැගින් </t>
  </si>
  <si>
    <t xml:space="preserve">චන්ද්‍රිකා සකලසූරිය මැතිණිය </t>
  </si>
  <si>
    <t>09/23</t>
  </si>
  <si>
    <t>H39135201004</t>
  </si>
  <si>
    <t xml:space="preserve">දිවුලපිටිය  ප්‍රා.ලේ‍.‍ කොට්ඨාශයේ  කඩවල, ගුරුගේවත්ත  ප්‍රජා ශාලාවේ ඉතිරි වැඩ කටයුතු සිදු කිරීම   </t>
  </si>
  <si>
    <t>F39222301004</t>
  </si>
  <si>
    <t>දිවුලපිටිය   ප්‍රා.ලේ‍.‍ කොට්ඨාශයේ  අංක : 434, දිවුලපිටිය  පදිංචි අඩු ආදායම් ලාභී  ඩී. උදයංගනී වික්‍රමරත්න   මහත්මියට ස්වයං රැකියා උපකරණ ආධාර ලෙස මහන මැෂිමක් ලබා දීම</t>
  </si>
  <si>
    <t>H39135201005</t>
  </si>
  <si>
    <t>දිවුලපිටිය  ප්‍රා.ලේ‍.‍ කොට්ඨාශයේ  නැගෙනහිර බෝමුගම්මන   ප්‍රජා ශාලාවේ ඉතිරි වැඩ කටයුතු සිදු කිරීම</t>
  </si>
  <si>
    <t>F39222301005</t>
  </si>
  <si>
    <t xml:space="preserve">දිවුලපිටිය   ප්‍රා.ලේ‍.‍ කොට්ඨාශයේ  අංක : 135/ඒ, උතුරු කටුවැල්ලේගම පදිංචි අඩු ආදායම් ලාභී කේ.ඩී. සුරම්‍යා ප්‍රියදර්ශනී මහත්මියට ස්වයං රැකියා උපකරණ ආධාර ලෙස මහන මැෂිමක් ලබා දීම  </t>
  </si>
  <si>
    <t>11/04</t>
  </si>
  <si>
    <t>H39135201006</t>
  </si>
  <si>
    <t xml:space="preserve">දිවුලපිටිය  ප්‍රා.ලේ‍.‍ කොට්ඨාශයේ  අංක : 53/ඒ, පරගොඩ දකුණ ග්‍රාම නිලධාරි වසමේ කරවිලකුඹුර   ප්‍රජා ශාලාවේ ඉතිරි වැඩ කටයුතු සිදු කිරීම   </t>
  </si>
  <si>
    <t>H39152301007</t>
  </si>
  <si>
    <t>දිවුලපිටිය  ප්‍රා.ලේ‍.‍ කොට්ඨාශයේ  පරගොඩ බානගලවත්ත  පොදු මාර්ගය බොරළු දමා සංවර්ධනය කිරීම</t>
  </si>
  <si>
    <t>F39161201008</t>
  </si>
  <si>
    <t xml:space="preserve">දිවුලපිටිය   ප්‍රා.ලේ‍.‍ කොට්ඨාශයේ  දාගොන්න රෝමානූ කතෝලික ප්‍රාථමික විද්‍යාලයට මල්ටි මීඩීයා ප්‍රොජෙක්ටරයක් ලබා දීම සඳහා ඉතිරි මුදල </t>
  </si>
  <si>
    <t>කලාප අධ්‍යාපන අධ්‍යක්ෂ මිනුවන්ගොඩ</t>
  </si>
  <si>
    <t>H39135201009</t>
  </si>
  <si>
    <t>දිවුලපිටිය   ප්‍රා.ලේ‍.‍ කොට්ඨාශයේ  අගලගෙදර ප්‍රජා ශාලාවේ ඉතිරි වැඩ කටයුතු සිදු කිරීම</t>
  </si>
  <si>
    <t>H39152301010</t>
  </si>
  <si>
    <t xml:space="preserve">දිවුලපිටිය   ප්‍රා.ලේ‍.‍ කොට්ඨාශයේ  අංක : 224, පින්නකැලේවත්ත, දිවුලපිටිය පදිංචි සුසන්ත රාජපක්ෂ මහතාගේ නිවසට යන පොදු මාර්ගය කොන්ක්‍රීට් කිරීම </t>
  </si>
  <si>
    <t>K39135101011</t>
  </si>
  <si>
    <t xml:space="preserve">ලෝක ළමා දිනය වෙනුවෙන් දිවුලපිටිය    ප්‍රා.ලේ‍.‍ කොට්ඨාශයේ  පෙර පාසල් දරුවන් හා දෙමාපියන් දැනුවත් කිරීමේ වැඩසටහනක් පැවැත්වීම </t>
  </si>
  <si>
    <t>K39135101012</t>
  </si>
  <si>
    <t xml:space="preserve">වැඩිහිටි දිනය වෙනුවෙන් දිවුලපිටිය    ප්‍රා.ලේ‍.‍ කොට්ඨාශයේ  ජ්‍යෙෂ්ඨ පුරවැසියන් ඇගයීමේ වැඩසටහනක් පැවැත්වීම </t>
  </si>
  <si>
    <t>F39135101013</t>
  </si>
  <si>
    <t xml:space="preserve">දිවුලපිටිය    ප්‍රා.ලේ‍.‍ කොට්ඨාශයේ  කිතුල්වල, ගිණිදම්මන, මීරීගම පිහිටි තුල්සි පෙර පාසල සඳහා උපකරණ ලබා දීම </t>
  </si>
  <si>
    <t>F39161201014</t>
  </si>
  <si>
    <t xml:space="preserve">දිවුලපිටිය    ප්‍රා.ලේ‍.‍ කොට්ඨාශයේ  මැල්ලවගෙදර මහා විද්‍යාලයේ කාන්තා ක්‍රිකට් කණ්ඩායම සඳහා ක්‍රීඩා උපකරණ ලබා දීම </t>
  </si>
  <si>
    <t xml:space="preserve">අවලංගු කළා </t>
  </si>
  <si>
    <t>F39161201015</t>
  </si>
  <si>
    <t xml:space="preserve">දිවුලපිටිය    ප්‍රා.ලේ‍.‍ කොට්ඨාශයේ  නම් කරන ලද පාසල් සඳහා සංගීත උපකරණ ලබා දීම ( පාසල් නාම ලේඛණය අමුණා ඇත ) </t>
  </si>
  <si>
    <t>H39163401017</t>
  </si>
  <si>
    <t xml:space="preserve">දිවුලපිටිය   ප්‍රා.ලේ. කොට්ඨාශයේ  බල්ලපාන සෙක්කුවත්ත ක්‍රීඩා පිටියේ ලමා උද්‍යානය සැකසීම ( ප්‍රා.ස.  සතු ඉඩමේ පිහිටි ) </t>
  </si>
  <si>
    <t>කෝකිලා ගුණවර්ධන මැතිණිය</t>
  </si>
  <si>
    <t>10/01</t>
  </si>
  <si>
    <t>19135201026</t>
  </si>
  <si>
    <t>දිවුලපිටිය ප්‍රා.ලේ‍.‍ කොට්ඨාශයේ   ඉහල මඩම්පැල්ල සූරිය උදාන ගම්මානයේ ප්‍රජා ශාලාව ප්‍රතිසංස්කරණය කිරීම</t>
  </si>
  <si>
    <t xml:space="preserve">ප්‍රාදේශීය    සභාව </t>
  </si>
  <si>
    <t>19135201027</t>
  </si>
  <si>
    <t xml:space="preserve">දිවුලපිටිය ප්‍රා.ලේ‍.‍ කොට්ඨාශයේ  ඉහල මඩම්පැල්ල සූරිය උදාන ගම්මානයේ පොදු නාන ළිඳ ප්‍රතිසංස්කරණය කිරීම </t>
  </si>
  <si>
    <t>19135201028</t>
  </si>
  <si>
    <t xml:space="preserve">දිවුලපිටිය   ප්‍රා.ලේ‍.‍ කොට්ඨාශයේ  කිතුල්වල - බටදොලේ  ප්‍රජා ශාලාවේ ඉතිරි වැඩ කිරීම </t>
  </si>
  <si>
    <t xml:space="preserve">කාමල් කුරුප්පු මැතිතුමා </t>
  </si>
  <si>
    <t>19161201029</t>
  </si>
  <si>
    <t xml:space="preserve">දිවුලපිටිය  ප්‍රා.ලේ‍.‍ කොට්ඨාශයේ  මිනු/දොරොව්ව මහා විද්‍යාලයට ශබ්ද වාහිනී යන්ත්‍රයක් ලබා දීම </t>
  </si>
  <si>
    <t xml:space="preserve">පළාත් අධ්‍යාපන අධක්ෂ </t>
  </si>
  <si>
    <t>19135201030</t>
  </si>
  <si>
    <t xml:space="preserve">දිවුලපිටිය ප්‍රා.ලේ‍.‍ කොට්ඨාශයේ  අධිකාරිමුල්ල නව ප්‍රජා ශාලාව ඉදිකිරීම - මූලික අදියර </t>
  </si>
  <si>
    <t>19135101031</t>
  </si>
  <si>
    <t>දිවුලපිටිය  ප්‍රා.ලේ‍.‍ කොට්ඨාශයේ  නම් කරන ලද පෙර පාසල් සඳහා උපකරණ ලබා දීම ( නාම ලේඛණ අමුණා ඇත )</t>
  </si>
  <si>
    <t>19135201032</t>
  </si>
  <si>
    <t>දිවුලපිටිය  ප්‍රා.ලේ‍.‍ කොට්ඨාශයේ  58/ඒ  ග්‍රාම නිලධාරි වසමේ අඩක් නිම කර ඇති  ප්‍රජා ශාලාවේ ඉතිරි වැඩ කිරීම</t>
  </si>
  <si>
    <t>19135201033</t>
  </si>
  <si>
    <t>දිවුලපිටිය  ප්‍රා.ලේ‍.‍ කොට්ඨාශයේ  කළුමඩ ග්‍රාම නිලධාරි වසමේ බදුවත්ත ප්‍රජා ශාලාවේ ඉතිරි වැඩ  කිරීම</t>
  </si>
  <si>
    <t>19135201034</t>
  </si>
  <si>
    <t>දිවුලපිටිය  ප්‍රා.ලේ‍.‍ කොට්ඨාශයේ  සිරිගපාත ජනපදය ප්‍රජා ශාලාවේ ඉතිරි වැඩ  කිරිම</t>
  </si>
  <si>
    <t>19161101035</t>
  </si>
  <si>
    <t xml:space="preserve">දිවුලපිටිය ප්‍රා.ලේ‍.‍ කොට්ඨාශයේ  මිනු/කුමාරතුංග මුනිදාස විද්‍යාලයේ ගේට්ටුව හා ආරක්ෂිත වැට ප්‍රතිසංස්කරණය කිරීම </t>
  </si>
  <si>
    <t>19135201036</t>
  </si>
  <si>
    <t xml:space="preserve">දිවුලපිටිය  ප්‍රා.ලේ‍.‍ කොට්ඨාශයේ  ගල්කන්ද පොදු වෙළඳපොල සඳහා ජලය ලබා දීම </t>
  </si>
  <si>
    <t>ලයනල් ජයසිංහ මැතිතුමා</t>
  </si>
  <si>
    <t>19152301037</t>
  </si>
  <si>
    <t xml:space="preserve">දිවුලපිටිය   ප්‍රා.ලේ‍.‍ කොට්ඨාශයේ  අකරගම, හොරගොල්ල, දලවල පාර එච්. අනුර කුමාර මහතාගේ නිවස ඉදිරිපිටින් දිවෙන පොදු  මාර්ගයේ ඉතිරි කොටස කොන්ක්‍රීට්  දමා සංවර්ධනය කිරීම </t>
  </si>
  <si>
    <t xml:space="preserve">එම් ෂාෆී රහීම්   මැතිතුමා </t>
  </si>
  <si>
    <t>19161201038</t>
  </si>
  <si>
    <t xml:space="preserve">දිවුලපිටිය  ප්‍රා.ලේ‍.‍ කොට්ඨාශයේ  මිනු/හගවත්ත ප්‍රාථමික විද්‍යාලයට ජල පහසුකම් ලබා දීම </t>
  </si>
  <si>
    <t>19161101039</t>
  </si>
  <si>
    <t xml:space="preserve">දිවුලපිටිය  ප්‍රා.ලේ‍.‍ කොට්ඨාශයේ  වේරගොඩමුල්ල  මහා විද්‍යාලයේ පිවිසුම් වහලය පිලිසකර කිරීමේ ඉතිරි වැඩ කටයුතු කිරීම </t>
  </si>
  <si>
    <t>ප්‍රා.ලේ. කොට්ඨාශය - කටාන - 02</t>
  </si>
  <si>
    <t>H39141202001</t>
  </si>
  <si>
    <t xml:space="preserve">කටාන ප්‍රා.ලේ‍.‍ කොටිඨාශයේ  අංක : 124/114, ගෝනමඩිත්ත ජනපදය, හීනැටියන, මිනුවන්ගොඩ  පදිංචි අඩු ආදායම් ලාභී පාසල් අධ්‍යාපනය ලබන දරුවන් සිටින  දිනයාදුර  ප්‍රේමවතී  මහත්මියගේ  නිවසට විදුලිය ලබා දීම </t>
  </si>
  <si>
    <t>ලංකා විදුලි බල මණ්ඩලය</t>
  </si>
  <si>
    <t xml:space="preserve">ලලිත් වනිගරත්න මැතිතුමා </t>
  </si>
  <si>
    <t>07/10</t>
  </si>
  <si>
    <t>G39222302001</t>
  </si>
  <si>
    <t xml:space="preserve">කටාන ප්‍රා.ලේ‍.‍  කොටිඨාශයේ  අංක : 229/1, වැලිහේන, කොච්චිකඩේ පදිංචි  ජයකොඩිගේ තිලකසිරි මහතා හා අංක : 495/10/ඒ, වැලිහේන, කොච්චිකඩේ පදිංචි  ඩබ්. වින්සන් ප්‍රනාන්දු  මහතා යන අඩු ආදායම් ලාභීන්ට ස්වයං රැකියාවක් ලෙස තණකොළ කැපීම කිරීමට  අවශ්‍ය ස්වයං රැකියා උපකරණ ආධාර ලෙස තණකොළ කපන යන්ත්‍රයක් බැගින් ලබා දීම - එක් අයකුට රු. 17500/- බැගින්  </t>
  </si>
  <si>
    <t>08/19</t>
  </si>
  <si>
    <t>F39135102002</t>
  </si>
  <si>
    <t xml:space="preserve">කටාන ප්‍රා.ලේ‍.‍ කොටිඨාශයේ  කටියල, දෙමංහන්දිය ලිට්ල් රෝස් පෙර පාසලට උපකරණ ලබා දීම </t>
  </si>
  <si>
    <t>G39222302002</t>
  </si>
  <si>
    <t xml:space="preserve">කටාන ප්‍රා.ලේ‍.‍  කොටිඨාශයේ  අංක : 241, ජෙනිටස්පුරය, උතුරු කදිරාන පදිංචි අඩු ආදායම් ලාභී රංජිත් ප්‍රේමතිලක මහතාට ස්වයං රැකියා උපකරණ ආධාර  ලබා දීම </t>
  </si>
  <si>
    <t>H39135202003</t>
  </si>
  <si>
    <t xml:space="preserve">කටාන   ප්‍රා.ලේ.  කොට්ඨාශයේ  කටාන ප්‍රා.ස. ට අයත් රංවිමන පොදු සුසාන භූමියේ වැසි ආවරණය සංවර්ධන කටයුතු සිදු කිරීම </t>
  </si>
  <si>
    <t xml:space="preserve">ආනන්ද හරිස්චන්ද්‍ර ද සිල්වා   මැතිතුමා </t>
  </si>
  <si>
    <t>07/23</t>
  </si>
  <si>
    <t>G39222302003</t>
  </si>
  <si>
    <t xml:space="preserve">කටාන ප්‍රා.ලේ‍.‍  කොටිඨාශයේ  අංක : 33/2, දකුණු  කදිරාන, ජයබිම  පදිංචි අඩු ආදායම් ලාභී ආර්.ඒ.කේ. නිශාන්ත මහතාට  ස්වයං රැකියා උපකරණ ආධාර ලෙස ඩ්‍රිල් මැෂික්  එකක් ලබා දීම </t>
  </si>
  <si>
    <t>H39163402004</t>
  </si>
  <si>
    <t xml:space="preserve">කටාන   ප්‍රා.ලේ.  කොට්ඨාශයේ  කටාන ප්‍රා.ස.ට අයත් ඒන්ජල් පාර්ක් ක්‍රීඩා පිටිය සංවර්ධනය කිරීම </t>
  </si>
  <si>
    <t xml:space="preserve">නිමල් ලාන්සා මැතිතුමා </t>
  </si>
  <si>
    <t>අවලංගු කළා</t>
  </si>
  <si>
    <t>G39222302004</t>
  </si>
  <si>
    <t xml:space="preserve">කටාන ප්‍රා.ලේ‍.‍  කොටිඨාශයේ  අංක : 387, ග්‍රාමාලෝක මාවත, කේ.සී. පුරය, තිඹිරිගස්කටුව  පදිංචි අඩු ආදායම් ලාභී අජිත් ජයනන්දන මහතාට  ස්වයං රැකියා උපකරණ ආධාර ලෙස කම්ප්‍රේෂර් යන්ත්‍රයක්  ලබා දීම </t>
  </si>
  <si>
    <t>H39163402005</t>
  </si>
  <si>
    <t xml:space="preserve">කටාන   ප්‍රා.ලේ.  කොට්ඨාශයේ  කටාන ප්‍රා.ස.ට අයත් කදිරාන රුක්මල් පෙදෙස  ක්‍රීඩා පිටිය සංවර්ධනය කිරීම </t>
  </si>
  <si>
    <t>G39222302005</t>
  </si>
  <si>
    <t xml:space="preserve">කටාන ප්‍රා.ලේ‍.‍  කොටිඨාශයේ  නම් කරන ලද  අඩු ආදායම් ලාභීන්ට ස්වයං රැකියාවක් ලෙස පෙදරේරු කර්මාන්තයේ යෙදීමට අවශ්‍ය ස්වයං රැකියා උපකරණ ආධාර ලෙස පෙදරේරු උපකරණ කට්ටල ලබා දීම ( නාම ලේඛණ අමුණා ඇත ) </t>
  </si>
  <si>
    <t>J39134202006</t>
  </si>
  <si>
    <t xml:space="preserve">කටාන   ප්‍රා.ලේ.  කොට්ඨාශයේ  ගෝල්ඩබ් ගේට්, උතුරු කදිරාන ජල ව්‍යාපෘතිය සිදු කිරීම </t>
  </si>
  <si>
    <t>ජාතික ජල සම්පාදන මණඩලය</t>
  </si>
  <si>
    <t>G39222302006</t>
  </si>
  <si>
    <t xml:space="preserve">කටාන ප්‍රා.ලේ‍.‍  කොටිඨාශයේ  අමන්දොළුව, සීදූව පදිංචි   අඩු ආදායම් ලාභීන්ට  ස්වයං රැකියා උපකරණ ආධාර   ලබා දීම ( නාම ලේඛණ අමුණා ඇත ) </t>
  </si>
  <si>
    <t>H39135202007</t>
  </si>
  <si>
    <t xml:space="preserve">කටාන ප්‍රා.ලේ‍.‍ කොටිඨාශයේ  කදිරාන, රවි රංජිත් ගම්මානයේ  ප්‍රජා ශාලාවේ ඉතිරි සංවර්ධන කටයුතු සිදු කිරීම </t>
  </si>
  <si>
    <t>G39222302007</t>
  </si>
  <si>
    <t xml:space="preserve">කටාන  ප්‍රා.ලේ‍.‍  කොටිඨාශයේ  අංක : 291/1/ඒ, ද/වැලිහේන, කොච්චිකඩේ  පදිංචි අඩු ආදායම් ලාභී  සුදත්  රොහාන් ජයසිරි මහතාට   ස්වයං රැකියාවක් ලෙස කොහු/ඉදල්  නිශ්පාදනය කරගෙන යාමට අවශ්‍ය ස්වයං රැකියා උපකරණ ආධාර  ලබා දීම </t>
  </si>
  <si>
    <t>09/18</t>
  </si>
  <si>
    <t>K39122202008</t>
  </si>
  <si>
    <t>කටාන ප්‍රා.ලේ‍.‍ කොටිඨාශයේ  අංක : 212/1, වැලිහේන, කොච්චිකඩේ පදිංචි අඩු ආදායම් ලාභී නිරෝෂන් සංජීව මහතාට බර වාහන පිළිබඳ රියදුරු  පුහුණු වැඩසටහනක් පැවැත්වීම</t>
  </si>
  <si>
    <t>K39222302008</t>
  </si>
  <si>
    <t>කටාන  ප්‍රා.ලේ‍.‍  කොටිඨාශයේ  අඩු ආදායම් ලාභීන් සඳහා ස්වයං රැකියා උපකරණ ආධාර ලබා දීමේ වැඩසටහනක් පැවැත්වීම ( නාම ලේඛණ අමුණා ඇත )</t>
  </si>
  <si>
    <t>10/07</t>
  </si>
  <si>
    <t>H39141202009</t>
  </si>
  <si>
    <t xml:space="preserve">කටාන ප්‍රා.ලේ‍.‍ කොටිඨාශයේ  අංක : 228, වැලිහේන, කොච්චිකඩේ  පදිංචි අඩු ආදායම් ලාභී පාසල් අධ්‍යාපනය ලබන දරුවන් සිටින  දිහෙලන් ප්‍රනාන්දු සවරිපුල්ලේ මහත්මියගේ   නිවසට විදුලිය ලබා දීම </t>
  </si>
  <si>
    <t>F39222302009</t>
  </si>
  <si>
    <t xml:space="preserve">කටාන  ප්‍රා . ලේ  කොටිඨාශයේ  අංක : 249/2, වසන්ත උයන, කඳවල, කටාන පදිංචි අඩු ආදායම් ලාභී කේ. විජිත් නිශාන්ත මහතාට ස්වයං රැකියාවක් ලෙස එළවළු විකිණීමට අවශ්‍ය  ස්වයං රැකියා උපකරණ ආධාර ලෙස කරත්තයක් ලබා දීම    </t>
  </si>
  <si>
    <t>F39161202010</t>
  </si>
  <si>
    <t xml:space="preserve">කටාන ප්‍රා.ලේ‍.‍ කොටිඨාශයේ  මීග/කිඹුලාපිටිය මහා විදුහලේ ප්‍රධාන ශාලාවට පුටු ලබා දීම </t>
  </si>
  <si>
    <t>කලාප අධ්‍යාපන අධ්‍යක්ෂ මීගමුව</t>
  </si>
  <si>
    <t>F39222302010</t>
  </si>
  <si>
    <t xml:space="preserve">කටාන  ප්‍රා . ලේ  කොටිඨාශයේ  අංක : 241, කොස්ගස් හන්දිය, කටාන පදිංචි අඩු ආදායම් ලාභී සුබ්‍රමනියම් පරන්ජෝති මහත්මියට ස්වයං රැකියාවක් ලෙස එළවළු විකිණීමට අවශ්‍ය  ස්වයං රැකියා උපකරණ ආධාර ලෙස කරත්තයක් ලබා දීම </t>
  </si>
  <si>
    <t>F39161202011</t>
  </si>
  <si>
    <t xml:space="preserve">කටාන ප්‍රා.ලේ‍.‍ කොටිඨාශයේ  මීග/ඇත්ගාල කනිෂ්ඨ විදුහලේ ගෘහ විද්‍යාගාරයට අවශ්‍ය  උපකරණ ලබා දීම  </t>
  </si>
  <si>
    <t>09/06</t>
  </si>
  <si>
    <t>F39222302011</t>
  </si>
  <si>
    <t xml:space="preserve">කටාන  ප්‍රා.ලේ‍.‍  කොටිඨාශයේ  අංක : 375/බී, ජයමාවක, ආඩිඅම්බලම පදිංචි අඩු ආදායම් ලාභී එම්.එල් කරුණාරත්න මහතාට ස්වයං රැකියා උපකරණ ආධාර ලෙස ජංගම අත් කරත්තයක් ලබා දීම </t>
  </si>
  <si>
    <t>H39152302012</t>
  </si>
  <si>
    <t>කටාන   ප්‍රා.ලේ.  කොට්ඨාශයේ  මහිමන්ගොඩැල්ල කතෝලිත පල්ලිය අසල කාණු පද්ධතිය සැකසීම</t>
  </si>
  <si>
    <t>F39222302012</t>
  </si>
  <si>
    <t xml:space="preserve">කටාන  ප්‍රා.ලේ‍.‍  කොටිඨාශයේ  අංක : 4, කොරයාවත්ත, බම්බුකුලිය, කොච්චිකඩේ  පදිංචි අඩු ආදායම් ලාභී  නීල් ඇන්ටනී  මහතාට ස්වයං රැකියා උපකරණ ආධාර ලෙස චේන්ෂෝ යන්ත්රරයක්  ලබා දීම </t>
  </si>
  <si>
    <t>10/15</t>
  </si>
  <si>
    <t>H39141202013</t>
  </si>
  <si>
    <t xml:space="preserve">කටාන   ප්‍රා.ලේ.  කොට්ඨාශයේ  අංක : 261/04, ජෙනුඉන් පාර්ක්, ජයරත්න පාර, මීගමුව පදිංචි අඩු ආදායම් ලාභී පාසල් අධ්‍යාපනය ලබන දරුවන් සිටින ටී.එම්.පී. සීනර් මහත්මියගේ නිවසට විදුලිය ලබා දීම </t>
  </si>
  <si>
    <t>F39222302013</t>
  </si>
  <si>
    <t>කටාන  ප්‍රා.ලේ‍.‍  කොටිඨාශයේ  අංක : 120/12, ෆාම් ගාර්ඩ්න්, අක්කරපහ   පදිංචි අඩු ආදායම් ලාභී යූ.එම්. අමරජීව  මහතාට  ස්වයං රැකියා උපකරණ ආධාර ලෙස  වඩු කාර්මික උපකරණ   ලබා දීම</t>
  </si>
  <si>
    <t>H39141202014</t>
  </si>
  <si>
    <t xml:space="preserve">කටාන  ප්‍රා  . ලේ  කොටිඨාශයේ   අංක : 154/4,  බම්බුකුලිය, කොච්චිකඩේ  පදිංචි අඩු ආදායම් ලාභී පාසල් අධ්‍යාපනය ලබන දරුවන් සිටින චන්දන සම්පත්  මහතාගේ නිවසට විදුලිය ලබා දීම </t>
  </si>
  <si>
    <t>F39222302014</t>
  </si>
  <si>
    <t xml:space="preserve">කටාන  ප්‍රා . ලේ  කොටිඨාශයේ  අංක : 366, කිඹුලාපිටිය පාර, කදිරාණ, මීගමුව පදිංචි අඩු ආදායම් ලාභී ඩේමියන් ඌවගේ මහතාට ස්වයං රැකියා උපකරණ ආධාර ලෙස තණකොළ කපන මැෂිමක් ලබා දීම </t>
  </si>
  <si>
    <t>11/01</t>
  </si>
  <si>
    <t>H39152302015</t>
  </si>
  <si>
    <t xml:space="preserve">කටාන   ප්‍රා.ලේ.  කොට්ඨාශයේ  අංක : 75-20-ඒ, ශාන්ත ලාසරස් පාර, මීගමුව පදිංචි ෆුක්රා  මහත්මියගේ නිවස ඉදිරිපිට පොදු මාර්ගය සංවර්ධනය කිරීම </t>
  </si>
  <si>
    <t>11/05</t>
  </si>
  <si>
    <t>F39222302015</t>
  </si>
  <si>
    <t xml:space="preserve">කටාන  ප්‍රා . ලේ  කොටිඨාශයේ  අංක : 384/1, කිඹුලාපිටිය පාර, මීගමුව පදිංචි අඩු ආදායම් ලාභී එස්.එම්. මනෝරි ද සිල්වා මහත්මියට ස්වයං  රැකියාවක් ලෙස එළවළු කඩයක් පවත්වාගෙන යාමට අවශ්‍ය   උපකරණ ආධාර  ලබා දීම    </t>
  </si>
  <si>
    <t>H39141202016</t>
  </si>
  <si>
    <t xml:space="preserve">කටාන   ප්‍රා.ලේ.  කොට්ඨාශයේ  අංක : 49/12, පත්තායම්වත්ත, කිඹුලාපිටිය  පදිංචි අඩු ආදායම් ලාභී පාසල් අධ්‍යාපනය ලබන දරුවන් සිටින එල්. සුනිමල් ප්‍රීතිරාජ් මහතාගේ  නිවසට විදුලිය ලබා දීම </t>
  </si>
  <si>
    <t>F39222302016</t>
  </si>
  <si>
    <t>කටාන   ප්‍රා.ලේ‍.‍  කොටිඨාශයේ  අංක : ආර්/10, ජයරත්න, රබර්වත්ත, මීගමුව පදිංචි අඩු ආදායම් ලාභී එම්.කේ. පාතුම්මා බිබි මහත්මියට ස්වයං රැකියා උපකරණ ආධාර ලබා දීම</t>
  </si>
  <si>
    <t>11/28</t>
  </si>
  <si>
    <t>F39161202017</t>
  </si>
  <si>
    <t xml:space="preserve">කටාන ප්‍රා.ලේ‍.‍ කොටිඨාශයේ  මීග/බෞද්ධ ප්‍රාථමික විද්‍යාලයේ කාර්යාලයට   උපකරණ ලබා දීම  </t>
  </si>
  <si>
    <t>12/10</t>
  </si>
  <si>
    <t>ප්‍රා.ලේ. කොට්ඨාශය - මීගමුව - 03</t>
  </si>
  <si>
    <t>H39141203001</t>
  </si>
  <si>
    <t xml:space="preserve">මීගමුව   ප්‍රා.ලේ‍.‍ කොට්ඨාශයේ  වරපනම් අංක : 119/42, පල්ලිය පාර, පිටිපන වීදීය මාර්ගයේ  විදුලිය දීර්ඝ කිරීම </t>
  </si>
  <si>
    <t>G39222303001</t>
  </si>
  <si>
    <t>මීගමුව   ප්‍රා.ලේ‍.‍ කොට්ඨාශයේ  අංක : 76/බී, හලාවත පාර, කට්ටුව, මීගමුව පදිංචි අඩු ආදායම් ලාභී ඩබ්. අරුණ ශාන්ත මහතාට ස්වයං රැකියාවක් ලෙස ග්‍රීල් වැඩ කර්මාන්තය කිරීමට අවශ්‍ය ස්වයං රැකියා උපකරණ ආධාර ලෙස ඊට අදාල උපකරණ ලබා දීම</t>
  </si>
  <si>
    <t>H39141203002</t>
  </si>
  <si>
    <t xml:space="preserve">මීගමුව   ප්‍රා.ලේ‍.‍ කොට්ඨාශයේ  වරිපනම් අංක : 35/1, ලූර්දු මාවත අතුරු මාර්ගයේ  විදුලිය දීර්ඝ කිරීම </t>
  </si>
  <si>
    <t>G39222303002</t>
  </si>
  <si>
    <t xml:space="preserve">මීගමුව   ප්‍රා.ලේ‍.‍ කොට්ඨාශයේ  අංක : 38/ඒ, ශා.ජූඩ්  පෙදෙස, තලාදූව, මීගමුව පදිංචි කේ.සී.පී. ප්‍රනාන්දු මහතා හා අංක : 297/31, අඩි හැට පාර, දළුපත, මීගමුව පදිංචි එච්.එම්. ධම්මික අප්පුහාමි මහතා යන අඩු ආදායම් ලාභීන්ට ස්වයං රැකියා උපකරණ ආධාර ලෙස සංගීත භාණ්ඩ ලබා දීම - එක් අයකුට රු. 35000/- බැගින් </t>
  </si>
  <si>
    <t>H39141203003</t>
  </si>
  <si>
    <t xml:space="preserve">මීගමුව  ප්‍රා  . ලේ  කොටිඨාශයේ   අංක : 646/ඒ/2,  දළුවකොටුව, කොච්චිකඩේ  පදිංචි අඩු ආදායම් ලාභී පාසල් අධ්‍යාපනය ලබන දරුවන් සිටින ඩබ්.එම්.එස්. තරංග මහතාගේ නිවසට විදුලිය ලබා දීම </t>
  </si>
  <si>
    <t>G39222303003</t>
  </si>
  <si>
    <t xml:space="preserve">මීගමුව   ප්‍රා.ලේ‍.‍ කොට්ඨාශයේ  අංක : 107/1, අඩි හැට පාර, දළුපත, මීගමුව පදිංචි අඩු ආදායම් ලාභී ඩබ්.එස් ප්‍රනාන්දු මහතාට ස්වයං රැකියාවක් ලෙස ජංගම වෙළඳාම කිරීමට අවශ්‍ය ස්වයං රැකියා උපකරණ ආධාර ලෙස කරත්තයක් ලබා දීම </t>
  </si>
  <si>
    <t>H39132103004</t>
  </si>
  <si>
    <t xml:space="preserve">මීගමුව  ප්‍රා.ලේ‍.‍ කොට්ඨාශයේ  අංක : 75/20/ඒ, ශාන්ත ලාසරස් පාර, මීගමුව පදිංචි ෆුක්රා  මහත්මියගේ නිවස ඉදිරිපිට පොදු මාර්ගය සංවර්ධනය කිරීම </t>
  </si>
  <si>
    <t xml:space="preserve">මහ නගර  සභාව </t>
  </si>
  <si>
    <t>F39222303004</t>
  </si>
  <si>
    <t xml:space="preserve">මීගමුව   ප්‍රා.ලේ‍.‍ කොට්ඨාශයේ  අංක : 286/10, ලුවිස් පෙදෙස, මීගමුව පදිංචි අඩු ආදායම් ලාභී ඩබ්.එල් ප්‍රනාන්දු මහත්මියට    ස්වයං රැකියාවක් ලෙස කොළකැඳ  විකිණීමට අවශ්‍ය  ස්වයං රැකියා උපකරණ ආධාර ලෙස කරත්තයක් ලබා දීම </t>
  </si>
  <si>
    <t>10/08</t>
  </si>
  <si>
    <t>H39132103005</t>
  </si>
  <si>
    <t>මීගමුව  ප්‍රා.ලේ‍.‍ කොට්ඨාශයේ  අංක : 28/11, රමුමානා පටුමග, මිගමුව පදිංචි රහ්මතුල්ලා මහතාගේ නිවස ඉදිරිපිට සිට අංක : 28/13, රහුමානා පටුමග පදිංචි රස්මියා මහත්මියගේ නිවස දක්වා පොදු  මාර්ගය සංවර්ධනය කිරීම</t>
  </si>
  <si>
    <t>F39222303005</t>
  </si>
  <si>
    <t xml:space="preserve">මීගමුව   ප්‍රා.ලේ‍.‍ කොට්ඨාශයේ  අංක : 10, කීර්තිසිංහ පාර, මීගමුව පදිංචි අඩු ආදායම් ලාභී එච්.ඊ.එස්. පෙරේරා මහතාට   ස්වයං රැකියා උපකරණ ආධාර ලෙස මහන  මැෂිමක්  ලබා දීම </t>
  </si>
  <si>
    <t>H39132103006</t>
  </si>
  <si>
    <t xml:space="preserve">මීගමුව  ප්‍රා.ලේ‍.‍ කොට්ඨාශයේ  මීගමුව මහ රෝහලේ මෘත ශරීරාගාරයට යන මාර්ගය සංවර්ධනය කිරීම </t>
  </si>
  <si>
    <t>F39222303006</t>
  </si>
  <si>
    <t xml:space="preserve">මීගමුව  ප්‍රා.ලේ‍.‍  කොටිඨාශයේ  නම් කරන ලද අඩු ආදායම් ලාභීන් සඳහා ස්වයං රැකියා උපකරණ ආධාර ලෙස මහන මැෂින් ලබා දීම ( නාම ලේඛණ අමුණා  ඇත ) </t>
  </si>
  <si>
    <t>H39152303007</t>
  </si>
  <si>
    <t>මීගමුව  ප්‍රා.ලේ‍.‍ කොට්ඨාශයේ  මීගමුව මහ රෝහලේ මෘත ශරීරාගාරයට යන මාර්ගය සංවර්ධනය කිරීම</t>
  </si>
  <si>
    <t>ප්‍රා.ලේ. කොට්ඨාශය - මිනුවන්ගොඩ - 04</t>
  </si>
  <si>
    <t>K39161704001</t>
  </si>
  <si>
    <t xml:space="preserve">2013 ලෝක ළමා දිනය වෙනුවෙන් මිනුවන්ගොඩ  ප්‍රා.ලේ‍.‍ කොට්ඨාශයේ  විවිධ කුසලතා ඇති දරුවන් සම්බන්ධ කරගෙන  ඇගයීමේ වැඩසටහනක් පැවැත්වීම  </t>
  </si>
  <si>
    <t xml:space="preserve">ප්‍රසන්න රණතුංග මැතිතුමා </t>
  </si>
  <si>
    <t>06/18</t>
  </si>
  <si>
    <t>G39222304001</t>
  </si>
  <si>
    <t xml:space="preserve">මිනුවන්ගොඩ   ප්‍රා.ලේ‍.‍  කොටිඨාශයේ  අංක : 48, දාගොන්න පාර, ගොරකඩ වත්ත, මිනුවන්ගොඩ පදිංචි අඩු ආදායම් ලාභී ඊ.පී. නිහාල් චන්ද්‍රරත්න මහතාට ස්වයං රැකියා උපකරණ   ආධාර  ලබා දීම </t>
  </si>
  <si>
    <t>H39163404002</t>
  </si>
  <si>
    <t xml:space="preserve">මිනුවන්ගොඩ   ප්‍රා.ලේ. කොට්ඨාශයේ  බල්ලපාන සෙක්කුවත්ත ක්‍රීඩා පිටියේ ලමා උද්‍යානය සැකසීම ( රජය සතු ඉඩමේ පිහිටි ) </t>
  </si>
  <si>
    <t>G39222304002</t>
  </si>
  <si>
    <t xml:space="preserve">මිනුවන්ගොඩ   ප්‍රා.ලේ‍.‍ කොට්ඨාශයේ  අංක : 57/සී , ඉද්දවත්ත, මාබොදල  පදිංචි අඩු ආදායම් ලාභී  ජයන්තා පතිරත්න  මහත්මියට ස්වයං රැකියා උපකරණ ආධාර ලෙස මහන මැෂිමක් ලබා දීම </t>
  </si>
  <si>
    <t>K39135104003</t>
  </si>
  <si>
    <t xml:space="preserve">මිනුවන්ගොඩ  ප්‍රා.ලේ‍.‍ කොට්ඨාශයේ  පෙර පාසල්  ගුරුවරුන් සඳහා ප්‍රවර්ධන පුහුණු වැඩසටහනක් පැවැත්වීම   </t>
  </si>
  <si>
    <t>07/30</t>
  </si>
  <si>
    <t>F39222304003</t>
  </si>
  <si>
    <t xml:space="preserve">මිනුවන්ගොඩ   ප්‍රා.ලේ‍.‍ කොට්ඨාශයේ  අංක : 46/ඒ, එස්ඇල්ල, වේයන්ගොඩ  පදිංචි අඩු ආදායම් ලාභී කේ.ඒ. චමිලා සමන්ති  මහත්මියට ස්වයං රැකියා උපකරණ ආධාර ලෙස මහන මැෂිමක් ලබා දීම  </t>
  </si>
  <si>
    <t>H39161104004</t>
  </si>
  <si>
    <t xml:space="preserve">මිනුවන්ගොඩ  ප්‍රා.ලේ‍.‍ කොට්ඨාශයේ  දූනගහ, ඉද්දගොඩැල්ල සිරි පැරකුම් විදුහල් ගොඩනැගිලි  වල  සංවර්ධන කටයුතු සිදු  කිරීම </t>
  </si>
  <si>
    <t xml:space="preserve">නියෝජ්‍ය ප්‍රධාන ලේකම් - ඉංජිනේරු </t>
  </si>
  <si>
    <t>ප්‍රාදේශීය ඉංජිනේරු  මිනුවන්ගොඩ</t>
  </si>
  <si>
    <t>F39135204005</t>
  </si>
  <si>
    <t>මිනුවන්ගොඩ ප්‍රා.ලේ‍.‍ කොට්ඨාශයේ  බලබෝව, දෙවලපොල ප්‍රජා මණ්ඩලය සඳහා ප්ලාස්ටික් පුටු ලබා දීම</t>
  </si>
  <si>
    <t>F39135204006</t>
  </si>
  <si>
    <t>මිනුවන්ගොඩ ප්‍රා.ලේ‍.‍ කොට්ඨාශයේ  මහහේනවත්ත, හොරගස්මුල්ල ශ්‍රී සහන  ප්‍රජා මණ්ඩලය සඳහා ප්ලාස්ටික් පුටු ලබා දීම</t>
  </si>
  <si>
    <t>K39161704007</t>
  </si>
  <si>
    <t xml:space="preserve">මිනුවන්ගොඩ  ප්‍රා.ලේ‍.‍ කොට්ඨාශයේ  පාසල් සිසුන් සඳහා වර්ණ ප්‍රදාන උත්සවයක් පැවැත්වීම </t>
  </si>
  <si>
    <t>10/09</t>
  </si>
  <si>
    <t>29135104011</t>
  </si>
  <si>
    <t xml:space="preserve">මිනුවන්ගොඩ  ප්‍රා.ලේ‍.‍ කොට්ඨාශයේ  පෙර පාසල් දරුවන් සම්බන්ධ කරගෙන  කුසලතා ඇගයීමේ වැඩසටහනක් පැවැත්වීම </t>
  </si>
  <si>
    <t>29161704012</t>
  </si>
  <si>
    <t xml:space="preserve">2012 ලෝක ළමා දිනය වෙනුවෙන් මිනුවන්ගොඩ  ප්‍රා.ලේ‍.‍ කොට්ඨාශයේ  කුසලතා පිරි ළමයින් සම්බන්ධ කරගෙන ඇගයීමේ  වැඩසටහනක් පැවැත්වීම    </t>
  </si>
  <si>
    <t xml:space="preserve">එච්.එම්.ජී.බී. කොටකදෙනිය  මැතිතුමා </t>
  </si>
  <si>
    <t>ප්‍රා.ලේ. කොට්ඨාශය - මීරීගම - 05</t>
  </si>
  <si>
    <t>H39152305001</t>
  </si>
  <si>
    <t xml:space="preserve">මීරීගම  ප්‍රා.ලේ‍.‍ කොට්ඨාශයේ  පොල්හේන වත්ත පාරේ ඉතිරි කොටස කොන්ක්‍රීට් කර සංවර්ධනය කිරීම </t>
  </si>
  <si>
    <t xml:space="preserve">සිසිර ජයකොඩි මැතිතුමා </t>
  </si>
  <si>
    <t>G39222305001</t>
  </si>
  <si>
    <t xml:space="preserve">මීරීගම   ප්‍රා.ලේ‍.‍ කොට්ඨාශයේ  294/එප්, පොල්ගහතැන්න වත්ත, දන්වල, පස්යාල  පදිංචි   අඩු ආදායම් ලාභී  ආර්.පී. මහින්ද   මහතාට   ස්වයං රැකියාවක් ලෙස ආහාර නිශ්පාදනය  කිරීමට අවශ්‍ය ස්වයං රැකියා උපකරණ අධාර  ලබා දීම </t>
  </si>
  <si>
    <t>F39135105002</t>
  </si>
  <si>
    <t>මීරීගම   ප්‍රා.ලේ‍.‍ කොට්ඨාශයේ  නම් කරන ලද පෙර පාසල් සඳහා  උපකරණ ලබා දීම ( නාම ලේඛණ අමුණා ඇත )</t>
  </si>
  <si>
    <t>07/16</t>
  </si>
  <si>
    <t>F39222305002</t>
  </si>
  <si>
    <t xml:space="preserve">මීරීගම   ප්‍රා.ලේ‍.‍ කොට්ඨාශයේ  දාසෙන්පව්ව, බාඳුරාගොඩ පදිංචි අඩු ආදායම් ලාභී අයි.පී. සීලවතී මහත්මියට ස්වයං රැකියාවක් ලෙස රසකැවිලි නිශ්පාදනය කිරීමේ කර්මාන්තය කිරීමට අවශ්‍ය ස්වයං රැකියා උපකරණ ආධාර ලෙස ගෑස් උඳුනක්, ගෑස් සිලින්ඩරයක් හා ඊට අදාල උපාංග ලබා දීම </t>
  </si>
  <si>
    <t xml:space="preserve">රෙහෙන්සිරි වරාගොඩ මැතිතුමා </t>
  </si>
  <si>
    <t>06/28</t>
  </si>
  <si>
    <t>G39222305003</t>
  </si>
  <si>
    <t xml:space="preserve">මීරීගම  ප්‍රා.ලේ. කොට්ඨාශයේ  හංසගිරිය, කල්එලිය පදිංචි අඩු ආදායම් ලාභී එම්.අයි.එෆ්. මුස්තියා මහතාට ස්වයං රැකියාවක් ලෙස සපත්තු මැසීම කිරීමට අවශ්‍ය ස්වයං රැකියා උපකරණ ආධාර ලෙස ඊට අදාල මැෂිමක් ලබා දීම </t>
  </si>
  <si>
    <t>H39135205004</t>
  </si>
  <si>
    <t xml:space="preserve">මීරීගම   ප්‍රා.ලේ‍.‍ කොට්ඨාශයේ  මීරීගම, බෝතලේ පහළගම, නාගස්වැල්ල පිහිටි නවමග  සමිති ප්‍රජා ශාලා ගොඩනැගිල්ල ශ්‍රම පදනම මත සංවර්ධනය කිරීම  </t>
  </si>
  <si>
    <t>08/13</t>
  </si>
  <si>
    <t>G39222305004</t>
  </si>
  <si>
    <t xml:space="preserve">මීරීගම  ප්‍රා.ලේ. කොට්ඨාශයේ  හංසගිරිය, කල්එලිය පදිංචි අඩු ආදායම් ලාභී එන්.ඒ. රංජනී නිශ්ශංක මහත්මියට ස්වයං රැකියාවක් ලෙස දර කැපීම කිරීමට අවශ්‍ය ස්වයං රැකියා උපකරණ ආධාර ලෙස දර කපන මැෂිමක් ලබා දීම </t>
  </si>
  <si>
    <t>K39135105006</t>
  </si>
  <si>
    <t xml:space="preserve">මීරීගම  ප්‍රා.ලේ‍.‍ කොට්ඨාශයේ  ජ්‍යෙෂ්ඨ පුරවැසියන් ඇගයීමේ වැඩසටහනක් පැවැත්වීම </t>
  </si>
  <si>
    <t>10/17</t>
  </si>
  <si>
    <t>G39222305005</t>
  </si>
  <si>
    <t xml:space="preserve">මීරීගම  ප්‍රා.ලේ. කොට්ඨාශයේ  1. තිළිණගම, මීරීගම පදිංචි එම්.ජී. අශෝකා කරුණාරත්න මහත්මිය, 2.හරංකහව, ලෝලුවාගෝඩ පදිංචි ඊ.පී. චාන්දනී කුමාරි මහත්මිය හා 3. පනාවල, නිට්ටඹුව පදිංචි එස්.එම්. රෝහිනි නීලකාන්ති මහත්මිය යන අඩු ආදායම් ලාභීන්ට ස්වයං රැකියා උපකරණ ආධාර ලෙස මහන මැෂිමක් බැගින් ලබා දීම - එක් අයකුට රු.7500/- බැගින්  </t>
  </si>
  <si>
    <t>F39135105007</t>
  </si>
  <si>
    <t xml:space="preserve">මීරීගම  ප්‍රා.ලේ‍.‍ කොට්ඨාශයේ  මොට්ටෑවවත්ත, අඹේපුස්ස පිහිටි ගෝල්ඩන් කිඩ්ස් පෙර පාසලට උපකරණ ලබා දීම </t>
  </si>
  <si>
    <t>G39222305006</t>
  </si>
  <si>
    <t>මීරීගම  ප්‍රා.ලේ. කොට්ඨාශයේ  කීනදෙනිය, අඹේපුස්ස පදිංචි අඩු ආදායම් ලාභී ධර්මවතී සේනානයක මහත්මියට  ස්වයං රැකියා උපකරණ ආධාර ලෙස මහන මැෂිමක් බැගින් ලබා දීම</t>
  </si>
  <si>
    <t>K39161705008</t>
  </si>
  <si>
    <t xml:space="preserve">මීරීගම  ප්‍රා.ලේ‍.‍ කොට්ඨාශයේ  අඩු ආදායම් ලාභී තරුණ තරුණියන් සඳහා නායකත්ව පුහුණු වැඩමුළුවක් පැවැත්වීම </t>
  </si>
  <si>
    <t>F39222305007</t>
  </si>
  <si>
    <t xml:space="preserve">මීරීගම   ප්‍රා.ලේ‍.‍ කොට්ඨාශයේ  දාසෙන්පව්ව, බාඳුරාගොඩ පදිංචි අඩු ආදායම් ලාභී ජී.අයිරාංගනී පෙරේරා  මහත්මියට ස්වයං රැකියා  උපකරණ ආධාර මහන මැෂිමක් ලබා දීම </t>
  </si>
  <si>
    <t>H39152305009</t>
  </si>
  <si>
    <t xml:space="preserve">මීරීගම  ප්‍රා.ලේ‍.‍ කොට්ඨාශයේ  මීරීගම/බෝතලේ, පහළගම, අඩුපේ මාර්ගය ගල් පස් දමා සංවර්ධනය කිරීම </t>
  </si>
  <si>
    <t xml:space="preserve">සුනිල් විජේරත්න මැතිතුමා </t>
  </si>
  <si>
    <t>11/19</t>
  </si>
  <si>
    <t>K39222305008</t>
  </si>
  <si>
    <t xml:space="preserve">මීරීගම  ප්‍රා.ලේ‍.‍ කොට්ඨාශයේ  අඩු ආදායම්  ලාභී කාන්තාවන් සඳහා ස්වයං රැකියා පුහුණු වැඩමුළු පැවැත්වීම </t>
  </si>
  <si>
    <t>H39135205010</t>
  </si>
  <si>
    <t>මීරීගම  ප්‍රා.ලේ‍.‍ කොට්ඨාශයේ  කටුවකැලේ ප්‍රජා ශාලාවේ ඉතිරි වැඩ කටයුතු නිම කිරීම</t>
  </si>
  <si>
    <t>G39222305009</t>
  </si>
  <si>
    <t xml:space="preserve">මීරීගම   ප්‍රා.ලේ‍.‍ කොට්ඨාශයේ  අංක : 148, මීරීගන්කන්ද, අඹේපුස්ස  පදිංචි අඩු ආදායම් ලාභී එච්.ටී.පී. ස්වර්ණලතා   මහත්මියට ස්වයං රැකියා  උපකරණ ආධාර මහන මැෂිමක් ලබා දීම </t>
  </si>
  <si>
    <t>09/24</t>
  </si>
  <si>
    <t>K39161705011</t>
  </si>
  <si>
    <t xml:space="preserve">මීරීගම  ප්‍රා.ලේ‍.‍ කොට්ඨාශයේ  මීරීගම ගස්පේ කණිෂ්ඨ විද්‍යාලයේ ප්‍රාථමික අංශයේ දරුවන් සම්බන්ධ කරගෙන කුසලතා ප්‍රවර්ධන හා ඇගයීමේ වැඩසටහනක් පැවැත්වීම </t>
  </si>
  <si>
    <t>කලාප අධ්‍යාපන අධ්‍යක්ෂ ගම්පහ</t>
  </si>
  <si>
    <t>12/12</t>
  </si>
  <si>
    <t>F39222305010</t>
  </si>
  <si>
    <t xml:space="preserve">මීරීගම   ප්‍රා.ලේ‍.‍ කොට්ඨාශයේ  අංක : 72/ඒ, හාපිටිගම, කල්එළිය පදිංචි අඩු ආදායම් ලාභී ඒ.ටී.එල්. සිරිකුමාරි මහත්මියට ස්වයං රැකියා උපකරණ ආධාර ලෙස කෑම භාජන කට්ටලයක් ලබා දීම </t>
  </si>
  <si>
    <t xml:space="preserve">ආනන්ද රංජිත් රූපසිංහ  මැතිතුමා </t>
  </si>
  <si>
    <t>F39222305011</t>
  </si>
  <si>
    <t xml:space="preserve">මීරීගම  ප්‍රා.ලේ‍.‍  කොටිඨාශයේ  අංක : 237බී, නාඹුවව, පස්යාල පදිංචි අඩු ආදායම් ලාභී එම්.යූ. ආතික් මහතාට   ස්වයං රැකියා උපකරණ ආධාර ලෙස මහන මැෂිමක්  ලබා දීම </t>
  </si>
  <si>
    <t>F39222305012</t>
  </si>
  <si>
    <t xml:space="preserve">මීරීගම   ප්‍රා.ලේ‍.‍ කොට්ඨාශයේ  අංක : 171/3, හිදියවල, බොකලගම පදිංචි අඩු ආදායම් ලාභී එල්.එච්.පී. මහානාම මහතාට ස්වයං රැකියා උපකරණ ආධාර ලෙස ඇන්තූරියම් වගාවට අවශ්‍ය  සිමෙන්ති පෝච්චි ලබා දීම   </t>
  </si>
  <si>
    <t>11/29</t>
  </si>
  <si>
    <t>G39222305013</t>
  </si>
  <si>
    <t xml:space="preserve">මීරීගම   ප්‍රා.ලේ‍.‍ කොට්ඨාශයේ  අංක : 334, ග්‍රීනරි විලේජ්, කුරීකොටුව  පදිංචි අඩු ආදායම් ලාභී  එම්.ඩී. නිරෝෂණි මංජුලා මහත්මියට  ස්වයං රැකියා උපකරණ ආධාර  ලබා දීම   </t>
  </si>
  <si>
    <t>12/06</t>
  </si>
  <si>
    <t>K39222305014</t>
  </si>
  <si>
    <t xml:space="preserve">මීරීගම  ප්‍රා.ලේ‍.‍ කොට්ඨාශයේ  අඩු ආදායම්  ලාභී තරුණ තරුණියන්  සඳහා ස්වයං රැකියා පුහුණු වැඩමුළුවක්  පැවැත්වීම </t>
  </si>
  <si>
    <t>12/18</t>
  </si>
  <si>
    <t>ප්‍රා.ලේ. කොට්ඨාශය - අත්තනගල්ල - 06</t>
  </si>
  <si>
    <t>H39135206001</t>
  </si>
  <si>
    <t>අත්තනගල්ල   ප්‍රා.ලේ‍.‍ කොට්ඨාශයේ  වටද්දර, වෑලියැද්ද ප්‍රජා ශාලාව ප්‍රතිසංස්කරණය කිරීම</t>
  </si>
  <si>
    <t>G39222306001</t>
  </si>
  <si>
    <t xml:space="preserve">අත්තනගල්ල  ප්‍රා.ලේ‍.‍ කොට්ඨාශයේ  තිහාරිය, කළගෙඩිහේන පදිංචි අඩු ආදායම් ලාභී සී.ඒ. ශ්‍යාමා නිරංජලා මහත්මියට ස්වයං රැකියාවක් ලෙස කෙටි ආහාර නිශ්පාදනය කිරීමට අවශ්‍ය ස්වයං රැකියා උපකරණ ආධාර ලබා දීම </t>
  </si>
  <si>
    <t>සන්ධ්‍යා සිරිවර්ධන මැතිණිය</t>
  </si>
  <si>
    <t>08/29</t>
  </si>
  <si>
    <t>F39135206002</t>
  </si>
  <si>
    <t xml:space="preserve">අත්තනගල්ල   ප්‍රා.ලේ‍.‍ කොට්ඨාශයේ  හිරිපිටිය දකුණ ප්‍රජා මණ්ඩලය සඳහා රෙදි හට් ( කැනපි ) එකක් ලබා දීම </t>
  </si>
  <si>
    <t>G39222306002</t>
  </si>
  <si>
    <t xml:space="preserve">අත්තනගල්ල  ප්‍රා.ලේ‍.‍ කොට්ඨාශයේ  තිහාරිය, කළගෙඩිහේන පදිංචි අඩු ආදායම් ලාභී ජයන්ති ප්‍රනාන්දු  මහත්මියට ස්වයං රැකියාවක් ලෙස කෙටි ආහාර නිශ්පාදනය කිරීමට අවශ්‍ය ස්වයං රැකියා උපකරණ ආධාර ලබා දීම </t>
  </si>
  <si>
    <t>G39222306003</t>
  </si>
  <si>
    <t xml:space="preserve">අත්තනගල්ල  ප්‍රා.ලේ‍.‍ කොට්ඨාශයේ  තිහාරිය, කළගෙඩිහේන පදිංචි අඩු ආදායම් ලාභී කේ.ජී. සීලවතී  මහත්මියට ස්වයං රැකියාවක් ලෙස කෙටි ආහාර නිශ්පාදනය කිරීමට අවශ්‍ය ස්වයං රැකියා උපකරණ ආධාර ලබා දීම </t>
  </si>
  <si>
    <t>F39161206004</t>
  </si>
  <si>
    <t xml:space="preserve">අත්තනගල්ල   ප්‍රා.ලේ‍.‍ කොට්ඨාශයේ  එල්ලක්කල මහා විද්‍යාලයේ ප්‍රාථමික අංශයේ තූර්ය වාදන කණ්ඩායමට උපකරණ ලබා දීම </t>
  </si>
  <si>
    <t>08/12</t>
  </si>
  <si>
    <t>F39222306004</t>
  </si>
  <si>
    <t xml:space="preserve">අත්තනගල්ල   ප්‍රා.ලේ‍.‍ කොට්ඨාශයේ  අංක : 541,පහළගම, තිහාරිය පදිංචි අඩු ආදායම් ලාභී මහේෂ් ගුණරත්න මහතාට ස්වයං රැකියා උපකරණ ආධාර ලෙස තණකොළ කපන මැෂිමක් ලබා දීම  </t>
  </si>
  <si>
    <t>H39152306005</t>
  </si>
  <si>
    <t xml:space="preserve">අත්තනගල්ල   ප්‍රා.ලේ‍.‍ කොට්ඨාශයේ  අත්තනගල්ල - නිට්ටඹුව බුළුගහහේන පාර සංවර්ධනය කිරීම </t>
  </si>
  <si>
    <t>F39222306005</t>
  </si>
  <si>
    <t xml:space="preserve">අත්තනගල්ල  ප්‍රා.ලේ‍.‍ කොට්ඨාශයේ  සංඝබෝධී මාවත, අත්තනගල්ල පදිංචි අඩු ආදායම් ලාභී සුනීතා අත්තනායක මහත්මියට ස්වයං රැකියා උපකරණ ආධාර ලෙස මහන මැෂින් ලබා දීම </t>
  </si>
  <si>
    <t>H39152306006</t>
  </si>
  <si>
    <t xml:space="preserve">අත්තනගල්ල   ප්‍රා.ලේ‍.‍ කොට්ඨාශයේ  නිට්ටඹුව විද්‍යානන්ද පිරිවෙන අසල බණ්ඩාරනායක මාවත සංවර්ධනය කිරීම </t>
  </si>
  <si>
    <t>F39222306006</t>
  </si>
  <si>
    <t xml:space="preserve">අත්තනගල්ල  ප්‍රා.ලේ‍.‍ කොට්ඨාශයේ  බෙම්මුල්ල ගොවි සංවිධානයට කෘෂි උපකරණ ලබා දීම   </t>
  </si>
  <si>
    <t>K39152306007</t>
  </si>
  <si>
    <t xml:space="preserve">අත්තනගල්ල   ප්‍රා.ලේ‍.‍ කොට්ඨාශයේ  පෙර පාසල් ගුරුවරුන් සඳහා පුහුණු වැඩමුළුවක් පැවැත්වීම </t>
  </si>
  <si>
    <t>F39222306007</t>
  </si>
  <si>
    <t>අත්තනගල්ල  ප්‍රා.ලේ‍.‍ කොට්ඨාශයේ  මගලෙගොඩ, වේයන්ගොඩ පදිංචි අඩු ආදායම් ලාභී ඊ.ඩී. නාලනී මහත්මියට ස්වයං රැකියාවක් ලෙස කේටරින් ව්‍යාපාරය කිරීමට අවශ්‍ය ස්වයං රැකියා උපකරණ ආධාර ලබා දීම</t>
  </si>
  <si>
    <t>H39152306008</t>
  </si>
  <si>
    <t xml:space="preserve">අත්තනගල්ල  ප්‍රා.ලේ‍.‍ කොට්ඨාශයේ  තල්ගස්මොටේ ශාන්ත මරියා විද්‍යාලය පිටුපස මාර්ගය කොන්ක්‍රීට් කිරීම </t>
  </si>
  <si>
    <t>K39222306008</t>
  </si>
  <si>
    <t xml:space="preserve">අත්තනගල්ල  ප්‍රා.ලේ‍.‍ කොට්ඨාශයේ  අඩු ආදායම් ලාභී කාන්තාවන් සඳහා  ස්වයං රැකියා උපකරණ ලබා දීමේ වැඩසටහනක් පැවැත්වීම   </t>
  </si>
  <si>
    <t>H39152306009</t>
  </si>
  <si>
    <t xml:space="preserve">අත්තනගල්ල  ප්‍රා.ලේ‍.‍ කොට්ඨාශයේ  වටද්දර ගල්ඒදණ්ඩ සුසාන භූමිය දෙසට ඇති මාර්ගය සංවර්ධනය කිරීම </t>
  </si>
  <si>
    <t>K39222306009</t>
  </si>
  <si>
    <t xml:space="preserve">අත්තනගල්ල  ප්‍රා.ලේ‍.‍ කොට්ඨාශයේ  අඩු ආදායම් ලාභී කාන්තාවන් සඳහා  ස්වයං රැකියා පුහුණු පාඨමාලා පැවැත්වීම   </t>
  </si>
  <si>
    <t>11/21</t>
  </si>
  <si>
    <t>H39135206010</t>
  </si>
  <si>
    <t xml:space="preserve">අත්තනගල්ල  ප්‍රා.ලේ‍.‍ කොට්ඨාශයේ  පත්තලගෙදර සුහද අවමංගල්‍යාධාර සමිති ප්‍රජා ශාලාවේ ඉදිරි සංවර්ධන කටයුතු සිදු කිරීම </t>
  </si>
  <si>
    <t>F39222306010</t>
  </si>
  <si>
    <t xml:space="preserve">අත්තනගල්ල  ප්‍රා.ලේ. කොට්ඨාශයේ  අංක : 200/1, මාඉඹුල පාර, වතුපිටිවල පදිංචි අඩු ආදායම් ලාභී පී.ඩී. සුමුදු චින්තා පතිරණ මහත්මියට  ස්වයං රැකියා උපකරණ ආධාර ලෙස මහන මැෂිමක්  ලබා දීම   </t>
  </si>
  <si>
    <t>H39135206011</t>
  </si>
  <si>
    <t xml:space="preserve">අත්තනගල්ල  ප්‍රා.ලේ‍.‍ කොට්ඨාශයේ  ගොඩගම, දඹුටුව සරණ සුභසාධක සමිති ප්‍රජා ශාලාවේ  ඉදිරි සංවර්ධන කටයුතු සිදු කිරීම </t>
  </si>
  <si>
    <t>F39222306011</t>
  </si>
  <si>
    <t xml:space="preserve">අත්තනගල්ල  ප්‍රා.ලේ‍.‍  කොටිඨාශයේ  අංක : 123ජී, කහටෝවිට, වේයන්ගොඩ  පදිංචි අඩු ආදායම් ලාභී එම්. අන්වර්  මහතාට   ස්වයං රැකියා උපකරණ ආධාර   ලබා දීම </t>
  </si>
  <si>
    <t>H39135206012</t>
  </si>
  <si>
    <t xml:space="preserve">අත්තනගල්ල  ප්‍රා.ලේ‍.‍ කොට්ඨාශයේ  වේබඩගල්ල  ප්‍රජා ශාලාවේ  ඉදිරි සංවර්ධන කටයුතු සිදු කිරීම </t>
  </si>
  <si>
    <t>H39152306013</t>
  </si>
  <si>
    <t xml:space="preserve">අත්තනගල්ල   ප්‍රා.ලේ.  කොට්ඨාශයේ  අංක : 66/8/බී, ඉබ්‍රාහිම් මරික්කාර මාවත, තිහාරිය පදිංචි එම්.එම්.එම්. නාසිම් මහතාගේ නිවස ඉදිරිපිට පොදු මාර්ගය සංවර්ධනය කිරීම </t>
  </si>
  <si>
    <t>H39135206014</t>
  </si>
  <si>
    <t xml:space="preserve">අත්තනගල්ල   ප්‍රා.ලේ‍.‍ කොට්ඨාශයේ   වල්පොල ආරාම පාර  ප්‍රජා ශාලාවේ ඉතිරි වැඩ කටයුතු සිදු කිරීම </t>
  </si>
  <si>
    <t>H39152306015</t>
  </si>
  <si>
    <t xml:space="preserve">අත්තනගල්ල   ප්‍රා.ලේ‍.‍ කොට්ඨාශයේ   රන්පොකුණගම බී  කලාපයේ පිහිටි අතුරු පාර කොන්ක්‍රීට් කිරීම </t>
  </si>
  <si>
    <t>K39161706016</t>
  </si>
  <si>
    <t xml:space="preserve">අත්තනගල්ල   ප්‍රා.ලේ‍.‍ කොට්ඨාශයේ  2013 වර්ෂයේ 5 වසර ශිෂ්‍යත්වය සමත් සිසු දරුවන් සඳහා  ඇගයීමේ වැඩසටහනක් පැවැත්වීම  </t>
  </si>
  <si>
    <t>10/30</t>
  </si>
  <si>
    <t>K39135106017</t>
  </si>
  <si>
    <t xml:space="preserve">අත්තනගල්ල   ප්‍රා.ලේ‍.‍ කොට්ඨාශයේ  පෙර පාසල්  දරුවන් ඇගයීමේ වැඩසටහනක් පැවැත්වීම </t>
  </si>
  <si>
    <t>F39135106018</t>
  </si>
  <si>
    <t xml:space="preserve">අත්තනගල්ල   ප්‍රා.ලේ.  කොට්ඨාශයේ  අංක : 101, ඕගොඩපොල, කහටෝවිට පිහිටි අල් අමාන් පෙර  පාසලට අවශ්‍ය උපකරණ ලබා දීම </t>
  </si>
  <si>
    <t>F39161206019</t>
  </si>
  <si>
    <t>අත්තනගල්ල  ප්‍රා.ලේ‍.‍ කොට්ඨාශයේ  අත්තනගල්ල, උඩුගහවල්පොල ඒකාබද්ධ විද්‍යාලයට ප්ලාස්ටික් පුටු ලබා දීම</t>
  </si>
  <si>
    <t>11161106037</t>
  </si>
  <si>
    <t xml:space="preserve">අත්තනගල්ල   ප්‍රා.ලේ‍.‍ කොට්ඨාශයේ  වේයන්ගොඩ  බප/ගම්/ජනාධිපති විද්‍යාලීය ශිෂ්‍යාවන් සඳහා වැසිකිළි පද්ධතියක් ඉදිකිරීම සඳහා </t>
  </si>
  <si>
    <t>කලාප අධ්‍යාපන අධ්‍යක්ෂ - ගම්පහ</t>
  </si>
  <si>
    <t>11161106038</t>
  </si>
  <si>
    <t xml:space="preserve">අත්තනගල්ල   ප්‍රා.ලේ‍.‍ කොට්ඨාශයේ  බප/ගම්/යටවක ජනපදය ප්‍රාථමික විද්‍යාලයට පිවිසුම් මාර්ගය කොන්ක්‍රීට් කිරීම සඳහා </t>
  </si>
  <si>
    <t>11161106039</t>
  </si>
  <si>
    <t xml:space="preserve">අත්තනගල්ල   ප්‍රා.ලේ‍.‍ කොට්ඨාශයේ  බප/ගම්/වැලිකඩමුල්ල කණිෂ්ඨ විද්‍යාලයෙහි ඉදරිපස ගේට්ටුව සැකසීම සඳහා </t>
  </si>
  <si>
    <t>11161206040</t>
  </si>
  <si>
    <t xml:space="preserve">අත්තනගල්ල   ප්‍රා.ලේ‍.‍ කොට්ඨාශයේ  බප/ගම්/කුරුවමුල්ල මහා විද්‍යාලයට ක්‍රීඩා උපකරණ ලබා ගැනීම සඳහා </t>
  </si>
  <si>
    <t>11134206041</t>
  </si>
  <si>
    <t xml:space="preserve">අත්තනගල්ල   ප්‍රා.ලේ‍.‍ කොට්ඨාශයේ  අලවල, බුළුගහලන්ද, උණකැලේ පානීය ජල යෝජනා ක්‍රමයෙහි නිවාස සඳහා ජල මීටර් ලබා ගැනීම සඳහා </t>
  </si>
  <si>
    <t>11135106042</t>
  </si>
  <si>
    <t xml:space="preserve">අත්තනගල්ල   ප්‍රා.ලේ‍.‍ කොට්ඨාශයේ වල්පොල සුමනාරාම පෙර පාසලට උපකරණ  ලබා ගැනීම  </t>
  </si>
  <si>
    <t>11135106043</t>
  </si>
  <si>
    <t xml:space="preserve">අත්තනගල්ල   ප්‍රා.ලේ‍.‍ කොට්ඨාශයේ කලගෙඩිහේන සපුගස්තැන්න නදී පෙර පාසලට පෙර පාසල් උපකරණ ලබා දීම සඳහා </t>
  </si>
  <si>
    <t>11161206044</t>
  </si>
  <si>
    <t xml:space="preserve">අත්තනගල්ල   ප්‍රා.ලේ‍.‍ කොට්ඨාශයේ  ගම්/විද්‍යාලෝක මහා විද්‍යාලයේ පුස්තකාලයට පුස්තකාල කබඩ් 02 ක් ලබා දීම සඳහා   </t>
  </si>
  <si>
    <t xml:space="preserve">උදේන විජේරත්න මැතිතුමා </t>
  </si>
  <si>
    <t>11161106045</t>
  </si>
  <si>
    <t xml:space="preserve">අත්තනගල්ල   ප්‍රා.ලේ‍.‍ කොට්ඨාශයේ  අල් අස්හර් මධ්‍ය  මහා විද්‍යාලයේ විදුහල්පති නේවාසිකාගාරයට විදුලිය ලබා දීම සඳහා   </t>
  </si>
  <si>
    <t>11135106046</t>
  </si>
  <si>
    <t xml:space="preserve">අත්තනගල්ල   ප්‍රා.ලේ‍.‍ කොට්ඨාශයේ  නදී  පෙර පාසල - අංක: 139/47ඒ, සපුගස්තැන්න, කළගෙඩිහෙන යන පෙර පාසල  සඳහා පෙර පාසල් උපකරණ ලබා දීම සඳහා </t>
  </si>
  <si>
    <t>11122206047</t>
  </si>
  <si>
    <t xml:space="preserve">අත්තනගල්ල  ප්‍රා.ලේ‍.‍ කොට්ඨාශයේ  අඩු ආදායම් ලාභී  ඩී.එච්. හසන් සේනානායක - අංක : 19, මිරිස්වැල්ලලන්ද වත්ත, එළුවාපිටිය, වේයන්ගොඩ යන අයට සැහැල්ලු වාහන රියදුරු බලපත්‍රයක් ලබා දීම සඳහා 
</t>
  </si>
  <si>
    <t xml:space="preserve">අජිත් මාන්නප්පරුම   මැතිතුමා </t>
  </si>
  <si>
    <t>11135106048</t>
  </si>
  <si>
    <t xml:space="preserve">අත්තනගල්ල  ප්‍රා.ලේ‍.‍ කොට්ඨාශයේ  ඌරාපොල සුසන්ති පෙර පාසලට පෙර පාසල් උපකරණ ලබා දීම සඳහා
</t>
  </si>
  <si>
    <t>11152306049</t>
  </si>
  <si>
    <t xml:space="preserve">අත්තනගල්ල   ප්‍රා.ලේ‍.‍ කොට්ඨාශයේ  උදම්මිට රාමනායක මාවත හරස් පාර වන වනතුංග මාවත කොන්ක්‍රීට් කිරීම සඳහා </t>
  </si>
  <si>
    <t>11161206050</t>
  </si>
  <si>
    <t xml:space="preserve">අත්තනගල්ල   ප්‍රා.ලේ‍.‍ කොට්ඨාශයේ  නිට්ටඹුව රෝමානූ කතෝලික විද්‍යාලය  සඳහා තූර්ය වාදන භාණ්ඩ ලබා දීම සඳහා 
</t>
  </si>
  <si>
    <t>11141206051</t>
  </si>
  <si>
    <t xml:space="preserve">ලංකා විදුලි බල මණ්ඩලය </t>
  </si>
  <si>
    <t>11152306052</t>
  </si>
  <si>
    <t xml:space="preserve">අත්තනගල්ල   ප්‍රා.ලේ‍.‍ කොට්ඨාශයේ  හග්ගල්ල කොස්රුප්ප වත්ත රජයේ නිවාස යෝජනා ක්‍රමය පාරට තාර දැමීම සඳහා </t>
  </si>
  <si>
    <t>11152306053</t>
  </si>
  <si>
    <t>අත්තනගල්ල   ප්‍රා.ලේ‍.‍ කොට්ඨාශයේ කුරවලාන සාරාලංකා මාර්ගයේ බෝක්කුව ඉදිකිරීම</t>
  </si>
  <si>
    <t>11161206054</t>
  </si>
  <si>
    <t xml:space="preserve">අත්තනගල්ල   ප්‍රා.ලේ‍.‍ කොට්ඨාශයේ  යටවක ප්‍රාථමික විද්‍යාලය සඳහා ස්පිකර් කට්ටලයක් ලබා දීම සඳහා 
</t>
  </si>
  <si>
    <t>11135206055</t>
  </si>
  <si>
    <t xml:space="preserve">අත්තනගල්ල   ප්‍රා.ලේ‍.‍ කොට්ඨාශයේ  උඩුතුත්තිරිපිටිය, කහඹිලිහේන ප්‍රජා ශාලාව අලුත්වැඩියා කිරීම
</t>
  </si>
  <si>
    <t>11152306056</t>
  </si>
  <si>
    <t xml:space="preserve">අත්තනගල්ල   ප්‍රා.ලේ‍.‍ කොට්ඨාශයේ  කිරිකිත්තමුල්ල නිශ්ශංක වලව්වත්ත පාර අතුරු මාර්ගය කොන්ක්‍රීට් කිරීම </t>
  </si>
  <si>
    <t>හර්ෂණ රාජකරුණා මැතිතුමා</t>
  </si>
  <si>
    <t>11152306057</t>
  </si>
  <si>
    <t xml:space="preserve">අත්තනගල්ල   ප්‍රා.ලේ‍.‍ කොට්ඨාශයේ  වැලිකඩමුල්ල මහමිල්ල ගොවි ජනපදයේ පස්වන මාවත කොන්ක්‍රීට් කිරීම </t>
  </si>
  <si>
    <t>11152306058</t>
  </si>
  <si>
    <t xml:space="preserve">අත්තනගල්ල   ප්‍රා.ලේ‍.‍ කොට්ඨාශයේ  තිහාරිය මුවර්ස්ලේන් කඳු‍කොටස කොන්ක්‍රීට් කිරීම </t>
  </si>
  <si>
    <t>11152306059</t>
  </si>
  <si>
    <t xml:space="preserve">අත්තනගල්ල   ප්‍රා.ලේ‍.‍ කොට්ඨාශයේ  අත්තනගල්ල 354 හග්ගල්ල ග්‍රාම නිලධාරි වසමේ කොස්රුප්ප වත්ත නිවාස 10 පාර කොන්ක්‍රීට් කිරීම </t>
  </si>
  <si>
    <t>11152306060</t>
  </si>
  <si>
    <t xml:space="preserve">අත්තනගල්ල   ප්‍රා.ලේ‍.‍ කොට්ඨාශයේ  හාල්පන්දෙනිය සංඝබෝධී මාවතේ සිට තානායම් වත්ත පාරේ දැනට කොන්ක්‍රීට් කර නවතා ඇති ස්ථානයේ සිට ඉදිරියට කොන්ක්‍රීට් කිරීම </t>
  </si>
  <si>
    <t>11152306061</t>
  </si>
  <si>
    <t xml:space="preserve">අත්තනගල්ල   ප්‍රා.ලේ‍.‍ කොට්ඨාශයේ  වලලියැද්ද සිට කොස්පැලවත්ත පාරේ අවසාන කොටස කොන්ක්‍රීට් කිරීම </t>
  </si>
  <si>
    <t>ළු</t>
  </si>
  <si>
    <t>11161206062</t>
  </si>
  <si>
    <t xml:space="preserve">අත්තනගල්ල   ප්‍රා.ලේ‍.‍ කොට්ඨාශයේ  රංපොකුණගම මහා  විද්‍යාලයට  ක්‍රිකට් ක්‍රීඩා භාණ්ඩ ලබා දීම  </t>
  </si>
  <si>
    <t>11132206063</t>
  </si>
  <si>
    <t xml:space="preserve">අත්තනගල්ල  ප්‍රා.ලේ‍.‍ කොට්ඨාශයේ  අත්තනගල්ල ප්‍රා.ස. බල ප්‍රදේශය තුල මාර්ග වල අඳුරු ස්ථාන  සඳහා වීථී ලාම්පු ලබා දීම  </t>
  </si>
  <si>
    <t>63</t>
  </si>
  <si>
    <t>3</t>
  </si>
  <si>
    <t xml:space="preserve">£¸¯¸¶ÂÁ¯Á   ÀË±.²Á¯. ²É±˜ä±Ø²´¯   Ø±¶¯¸ £¶¯²¸±¯¶á ¨±µ²¸¯            ( ¶°˜³×¢µ ) ²ÉÁµ¥ É±ç¢ Àª¯Û¸°´ ©É©¯ É°Ì¨ </t>
  </si>
  <si>
    <t>ÀÁ±¸¯ À±Á¶ ²É±¨©±Ì©¯</t>
  </si>
  <si>
    <t xml:space="preserve">ÀË±²ª¯Ø°´ ©ð±µ </t>
  </si>
  <si>
    <t xml:space="preserve">Ô²ª¯¶ –²¼à¥¸¯¶   ¨¤¸°¸¡¨± </t>
  </si>
  <si>
    <t xml:space="preserve">£¸¯¸¶ÂÁ¯Á   ÀË±.²Á¯. ²É±˜ä±Ø²´¯  Éò²Âö²§¯¶, ²ªµ¶ À°´µ¥, ²¥±¯´Á¯ À±É¯§° - ²À±Î ò°ßÉ¯ ©É©¯ É°Ì¨ ( ÀË±²ª¯Øá´ ©ð±µ ©¸¡  ) </t>
  </si>
  <si>
    <t>¦­.¦ˆ.þ.Þ. ²É±³É²ª¶°´ ¨¤¸°¸¡¨±</t>
  </si>
  <si>
    <t xml:space="preserve">£¸¯¸¶ÂÁ¯Á   ÀË±.²Á¯. ²É±˜ä±Ø²´¯  ¿À/Âˆ/¸°§±Ì´ £Á¯ £©¯§¥à
¨Ûå ¨§± –Á´³  £µØå ÀÌÂçÉ ©§ ÔÀ±»Â Á¿± ªá¨  
</t>
  </si>
  <si>
    <t>ÀÁ±¸¯ £Ûå±À¶ £ÛåÉ¯Ú</t>
  </si>
  <si>
    <t>Éò±À £Ûå±À¶ £ÛåÉ¯Ú- ÂˆÀ§</t>
  </si>
  <si>
    <t xml:space="preserve">¦ˆ. Ú±¹á ¥§áˆ  ¨¤¸°¸¡¨± </t>
  </si>
  <si>
    <t xml:space="preserve">£¸¯¸¶ÂÁ¯Á   ÀË±.²Á¯. ²É±˜ä±Ø²´¯  –é° À§¶¯ £¸¯µ¤ö´±µ ©ß§± £µØå ÔÀ±»Â †Áªá Â¤¶á¨ ©ß§± </t>
  </si>
  <si>
    <t xml:space="preserve">£±¶¶¯ª ¥»þ¸¯ ¥ÕÀ©°»§ ¨¤¸°¸¡¨± </t>
  </si>
  <si>
    <t xml:space="preserve">£¸¯¸¶ÂÁ¯Á   ÀË±.²Á¯. ²É±˜ä±Ø²´¯  À°¶¯¶²Â±Á¯Á ÀË¼± ¨ç¯½Á´  ©ß§± À¯Á±©¯™É¯ À¢³¢ Á¿± ªá¨ </t>
  </si>
  <si>
    <t xml:space="preserve">£¸¯¸¶ÂÁ¯Á   ÀË±.²Á¯. ²É±˜ä±Ø²´¯  ¨±¸Á±¶ ÀË¼± Ø±Á±²• ¾¸°Ì µ¤½ ¶°¨ É°Ì¨ ©ß§± ( ØË¨È¶ Àª¶¨ ´³²¸¯ ) </t>
  </si>
  <si>
    <t xml:space="preserve">£µÁ»Â¡ Éò± </t>
  </si>
  <si>
    <t xml:space="preserve">£¸¯¸¶ÂÁ¯Á   ÀË±.²Á¯. ²É±˜ä±Ø²´¯  Á°´±Àª°»Æ ²À¥ À±©Á¯  03 É¯ ©ß§± ²À¥  À±©Á¯ ÔÀÉ¥ç Á¿± ªá¨ - ¦É¯ ²À¥ À±©ÁÉ³ ¥¤. 11458/- ¿¤Â°¶¯ ( ¶±¨ ²Á¯èç £¨¢ç± £¤¸ ) </t>
  </si>
  <si>
    <t xml:space="preserve">£¨±¸å±»Ø ²Á¯Éˆ </t>
  </si>
  <si>
    <t xml:space="preserve">¶°©° ¿ÁÛ±Ì, ²À¥ À±©Á¯ ¦¯ÉÉ´ </t>
  </si>
  <si>
    <t xml:space="preserve">ª¥àØ¶ ¨Á¯Áµ  ¨¤¸°¸¡¨± </t>
  </si>
  <si>
    <t xml:space="preserve">£¸¯¸¶ÂÁ¯Á   ÀË±.²Á¯. ²É±˜ä±Ø²´¯  À±©Á¯ 4É¯ ©ß§± À¢©¯¸É±Á ²À±¸¯ Á¿± ªá¨ - ¦É¯ À±©ÁÉ³ ¥¤.10000/- ¿¤Â°¶¯  ( ¶±¨ ²Á¯èç £¨¢ç± £¤¸ ) </t>
  </si>
  <si>
    <t>Éò±À £Ûå±À¶ £ÛåÉ¯Ú - ÂˆÀ§</t>
  </si>
  <si>
    <t xml:space="preserve">£¸¯¸¶ÂÁ¯Á   ÀË±.²Á¯. ²É±˜ä±Ø²´¯  ¿/À/Âˆ ØËá µÁÂˆ¿± Éç°Ú¯ä –Á´ - Ââ§ –Â±¥´ ©ß§± ÔÀÉ¥ç Á¿± ªá¨ ( £ö 4*6 µ±²¶¯ £Á¯¨±Ì´É¯, ²ˆ©´É¯ ©§ À¯Á±©¯™É¯ À¢³¢ 6 É¯, É¡½± ÀË¨±ç²´¯ Øá¸É¥ç´É¯ ) </t>
  </si>
  <si>
    <t xml:space="preserve">£¸¯¸¶ÂÁ¯Á  ÀË±.²Á¯. ²É±˜ä±Ø²´¯  ƒ²Â±½²À±Á É§²³±¯–³ ¨±¥àÂ´ ²É±¶¯ÉËá˜ É°Ì¨  ( ØË¨È¶ Àª¶¨ ´³²¸¯ ) </t>
  </si>
  <si>
    <t xml:space="preserve">£þ¸¯ ¨±¶¯¶À¯²À¥¤¨ ¨¤¸°¸¡¨± </t>
  </si>
  <si>
    <t xml:space="preserve">£¸¯¸¶ÂÁ¯Á  ÀË±.²Á¯. ²É±˜ä±Ø²´¯  ª½Â¨¢µ À¶¯©Á ¾ª°ÌÀ°³ £¤¸° £¤ÞÁ¯Áƒ–³ µ¸¯¸ À±¥ ²É±¶¯ÉËá˜ É°Ì¨  ( ØË¨È¶ Àª¶¨ ´³²¸¯ ) </t>
  </si>
  <si>
    <t xml:space="preserve">£¸¯¸¶ÂÁ¯Á   ÀË±.²Á¯. ²É±˜ä±Ø²´¯  ¿À/Âˆ É§²³±¯–³ ¨¢©¯Á°ˆ ¿±Á°É± –Á´³ £µØå ÀÌÂ¶É  ©§ ÔÀ±»Â Á¿± ªá¨ ©ß§± </t>
  </si>
  <si>
    <t xml:space="preserve">£¸¯¸¶ÂÁ¯Á   ÀË±.²Á¯. ²É±˜ä±Ø²´¯  µ±¥ç À±¥ ²Â±½¤Á¯Á  À°§°™  ²À±Î ©¢©±¶  ðÒ†´³ ´¶ ¨±¥àÂ´ ¸±¥ ª¨±  ©»µ¥àÛ¶´ É°Ì¨ 
</t>
  </si>
  <si>
    <t xml:space="preserve">©±¹° ¥§áˆ ¨¤¸°¸¡¨± </t>
  </si>
  <si>
    <t>£¸¯¸¶ÂÁ¯Á ÀË±²ª¯Øá´ ²Á¯Éˆ ²É±˜ä±Ø²´¯  ¦Á¯ÁÉ¯ÉÁ À¥çµ¸¯¸  À±¥ ÂÁ¯ £¸¡¥± ¸±¥ ª¤‡¨³</t>
  </si>
  <si>
    <t xml:space="preserve">¥¤µ¶¯ –¼´µ¥àÛ¶ ¨¤¸°¸¡¨± </t>
  </si>
  <si>
    <t xml:space="preserve">£¸¯¸¶ÂÁ¯Á ÀË±²ª¯Øá´ ²Á¯Éˆ ²É±˜ä±Ø²´¯  ÃÂ¯Â§–Á, †µÁ, £»É : 41/3 ª¥ç Á°À°¶²´§° Àª°»Æ ¦­.¦­. ¿¶¯ÎÁ Â¡ç¥¸¯¶ ¨§¸±³ ©¯µ´» ÃÉ°´±µÉ¯ ²Á© É³´¢¸¡ É°Ì¨³ £µØå ©¤§¤Á¯ µ±§¶ Ì´Î¥¤ ¿ÁÀ¸Ë´É¯ Á¿± ªá¨ ©ß§± </t>
  </si>
  <si>
    <t xml:space="preserve">£¸¯¸¶ÂÁ¯Á ÀË±²ª¯Øá´ ²Á¯Éˆ ²É±˜ä±Ø²´¯  ¨½²É±³¢µ  Â¨¨¤ª À±¥ ²É±¶¯ÉËá˜  É°Ì¨ </t>
  </si>
  <si>
    <t xml:space="preserve">§¥àÚç ¥±¼É¥¤ç± ¨¤¸°¸¡¨± </t>
  </si>
  <si>
    <t xml:space="preserve">£¸¯¸¶ÂÁ¯Á ÀË±²ª¯Øá´ ²Á¯Éˆ ²É±˜ä±Ø²´¯  ¿À/Âˆ/«¥àõµ¸¯¸ ¨¢©¯Á°ˆ –Á´³ £ö 12 ÀË¨±ç²´¯ £¤©¯¿¤©¯²³±¯©¯ Úá˜ Á¿± ªá¨ ©ß§± </t>
  </si>
  <si>
    <t xml:space="preserve">£¸¯¸¶ÂÁ¯Á ÀË±²ª¯Øá´ ²Á¯Éˆ ²É±˜ä±Ø²´¯  ¥¤Â¯Â§–Á ©°³ ²Â±½²À±Á ªÉ¯µ± £¤¸° ¨±¥àÂ²´¯ Ô½¢²Â±½ ÂË±¨²´¯ ÀÁ²µ¶° µ¨³ §¤²¥¶ £¸¡¥¤ ¨±¥àÂ´ ¸±¥ ª¤†¨ ( Â¨ ¨¤ª À±¥ ) </t>
  </si>
  <si>
    <t xml:space="preserve">£¸¯¸¶ÂÁ¯Á ÀË±²ª¯Øá´ ²Á¯Éˆ ²É±˜ä±Ø²´¯  £ÁµÁ ¥¼¨§± –§±¥ À±²¥à £¶¯Â¶¯¸¤¶¯¶ –þ¶±– ¥çþµ ¨§¸¯†´²Â¯ ¶°µ© ²ª©³ –ÎÁ°´ ªá¥àó É°Ì¨ </t>
  </si>
  <si>
    <t>ÀË±²ª¯¯Ø°´ ²Á¯Éˆ</t>
  </si>
  <si>
    <t>Á»É± –ÎÁ°¿Á ¨ç¯½Á´</t>
  </si>
  <si>
    <t xml:space="preserve">£¸¯¸¶ÂÁ¯Á  ÀË±²ª¯Øá´ ²Á¯Éˆ ²É±˜ä±Ø²´¯  ²ª¯–¶¯À¤¶¯¶ £¤Á¯Á £ÁµÁ ²•´¶¯²Â±½ ØËá £±Ì´©°»§±¥±¨´ ¾ª°ÌÀ°³ ÀËÛ±¶ ¨±¥àÂ²´¯  É±ç¢µ ª°Â¡ É°Ì¨  
</t>
  </si>
  <si>
    <t xml:space="preserve">Ô²ª¯¶ –²¼à¥¸¯¶ ¨¤¸°¸¡¨± </t>
  </si>
  <si>
    <t xml:space="preserve">£¸¯¸¶ÂÁ¯Á   ÀË±.²Á¯. ²É±˜ä±Ø²´¯  £¸¯¸¶ÂÁ¯Á Éß×Íµ±µ ¼´ ¨±µ¸ ¸±¥ ª¤†¨ ©ß§± </t>
  </si>
  <si>
    <t xml:space="preserve">©¢¶°Á¯ –²¼à¥¸¯¶ ¨¤¸°¸¡¨± </t>
  </si>
  <si>
    <t xml:space="preserve">£¸¯¸¶ÂÁ¯Á   ÀË±.²Á¯. ²É±˜ä±Ø²´¯  £¸¯¸¶ÂÁ¯Á À°¶¯¶²Â±Á¯Á £¸¡¥¤ ¨±¥àÂ´  ¸±¥ ª¤†¨ ©ß§± </t>
  </si>
  <si>
    <t>£¸¯¸¶ÂÁ¯Á ÀË±.²Á¯. ²É±˜ä±Ø²´¯  £¸¯¸¶ÂÁ¯Á ÀË±²ª¯Øá´ ©ð±µ ©¸¡  ¨˜³±²Â±½ É¡½± ÉËá½± À°™²´¯ À¤¸° ¿¤ˆ¨ ¾ª°É°Ì¨</t>
  </si>
  <si>
    <r>
      <t>£¸¯¸¶ÂÁ¯Á ÀË±²ª¯Øá´ ©ð± ¿Á ÀË²ª¯Ø²´¯ £ë¥¤ ©¯é±¶µÁ³ ¨</t>
    </r>
    <r>
      <rPr>
        <sz val="11"/>
        <rFont val="Arial"/>
        <family val="2"/>
      </rPr>
      <t>'</t>
    </r>
    <r>
      <rPr>
        <sz val="11"/>
        <rFont val="Binu*"/>
        <family val="2"/>
      </rPr>
      <t xml:space="preserve"> ÉÌ µ¥àÂ²´¯ –éá Á±ˆÀ¢ ©–É°Ì¨ ©ß§± </t>
    </r>
  </si>
  <si>
    <t>ප්‍රා.ලේ. කොට්ඨාශය - ගම්පහ - 07</t>
  </si>
  <si>
    <t>K39172307001</t>
  </si>
  <si>
    <t xml:space="preserve">ගම්පහ  ප්‍රා.ලේ‍.‍ කොට්ඨාශයේ  නවක රාජ්‍ය  සේවකයින් සම්බන්ධ කරගෙන පුහුණු වැඩසටහනක් පැවැත්වීම </t>
  </si>
  <si>
    <t>K39222307001</t>
  </si>
  <si>
    <t xml:space="preserve">ගම්පහ   ප්‍රා.ලේ‍.‍ කොට්ඨාශය තුල ස්වයං රැකියාවක් ලෙස ත්‍රීරෝද ධාවනය කරනු ලබන රියදුරන් සමාජයට පලදායි ලෙස තම කර්මාන්තය කරගෙන යාම පිළිබඳව දැනුවත් කිරීමේ වැඩසටහනක් පැවැත්වීම හා දිරිමත් කළ යුතු ස්වයං රැකියා ලාභීන් ඇගයීම </t>
  </si>
  <si>
    <t>K39161207002</t>
  </si>
  <si>
    <t xml:space="preserve">පාසල් දරුවන්ගේ අධ්‍යාපන ධාරිතාවය ඉහළ නැංවීම අරමුණු කරගෙන ගම්පහ   ප්‍රා.ලේ‍.‍ කොට්ඨාශයේ  බොල්ලත ධර්මපාල මහ  විදුහලට සන්නිවේදන පද්ධතියක් හා ඊට අදාල උපාංග ලබා දීම </t>
  </si>
  <si>
    <t xml:space="preserve">මෙරිල් පෙරේරා මැතිතුමා </t>
  </si>
  <si>
    <t>G39222307002</t>
  </si>
  <si>
    <t xml:space="preserve">ගම්පහ   ප්‍රා.ලේ‍.‍  කොටිඨාශයේ  අංක : 166/ඊ, බැප්ටිස්ට් පල්ලිය පිටුපස, මාකවිට, ජාඇල  පදිංචි අඩු ආදායම් ලාභී  සුනේත්‍රා ප්‍රියදර්ශනී මහත්මියට  ස්වයං රැකියා උපකරණ   ආධාර    ලබා දීම </t>
  </si>
  <si>
    <t>F39161207003</t>
  </si>
  <si>
    <t xml:space="preserve">ගම්පහ   ප්‍රා.ලේ‍.‍ කොට්ඨාශයේ  ගම්පහ/ගණේමුල්ල හේමමාලි   විදුහලට ෆොටෝ කොපි යන්ත්‍රයක් ලබා දීම </t>
  </si>
  <si>
    <t>F39222307003</t>
  </si>
  <si>
    <t xml:space="preserve">ගම්පහ  ප්‍රා.ලේ‍.‍ කොට්ඨාශයේ  1. අංක :411, හොරගොල්ල, ගණේමුල්ල පදිංචි එම්.ඒ.අයි. ප්‍රියදර්ශන මහතා  හා 2. අංක : 89, මාකිලංගමුව, ගණේමුල්ල  පදිංචි එම්.ඒ. අනෝජ් පුෂ්පකුමාර  මහතා  යන අඩු ආදායම් ලාභීන්ට  ස්වයං රැකියා උපකරණ ආධාර ලෙස තණකොළ කපන මැෂිමක් බැගින්  ලබා දීම - එක් අයකුට රු.25000/- බැගින් </t>
  </si>
  <si>
    <t>H39132107004</t>
  </si>
  <si>
    <t xml:space="preserve">ගම්පහ  ප්‍රා.ලේ‍.‍ කොට්ඨාශයේ  ගම්පහ  නගර සභා  බල  ප්‍රදේශය අයත් භූමියේ  ඉදිකරන ව්‍යායාම මන්තීරුවේ  1 අදියර වැඩ නිම කිරීම </t>
  </si>
  <si>
    <t xml:space="preserve">මහ නගර   සභාව </t>
  </si>
  <si>
    <t>F39222307004</t>
  </si>
  <si>
    <t xml:space="preserve">ගම්පහ  ප්‍රා.ලේ‍.‍ කොට්ඨාශයේ  1. අංක :113, මාකිලංගමුව , ගණේමුල්ල පදිංචි චමිල පෙරේරා  මහතා  හා 2. අංක : 138/1, බොල්ලත , ගණේමුල්ල  පදිංචි එස්.එස්.ආර්.බී.ඩී.ජී.එස්. ජයවර්ධන  මහතා  යන අඩු ආදායම් ලාභීන්ට  ස්වයං රැකියා උපකරණ ආධාර   ලබා දීම - එක් අයකුට රු.35000/- බැගින් </t>
  </si>
  <si>
    <t>F39161207005</t>
  </si>
  <si>
    <t>ගම්පහ  ප්‍රා.ලේ‍.‍ කොට්ඨාශයේ  ගම්පහ යශෝදරා දේවී බාලිකා විදුහලේ තූර්ය වාදන කණ්ඩායමට සංගීත භාණ්ඩ ලබා දීම</t>
  </si>
  <si>
    <t>F39222307005</t>
  </si>
  <si>
    <t xml:space="preserve">ගම්පහ   ප්‍රා.ලේ‍.‍  කොටිඨාශයේ  අංක : 191, ජුබිලි මාවත, මාකේවිට, ජාඇල පදිංචි අඩු ආදායම් ලාභී නිෂාන්ත පුෂ්පකුමාර මහතාට ස්වයං රැකියාවක් ලෙස කෘෂිකාර්මික කටයුතු වල යෙදීමට අවශ්‍ය  ස්වයං රැකියා  උපකරණ ආධාර ලෙස තෙල් ඉසින යන්ත්‍රයක් ලබා දීම </t>
  </si>
  <si>
    <t>H39152307006</t>
  </si>
  <si>
    <t>ගම්පහ  ප්‍රා.ලේ‍.‍ කොට්ඨාශයේ   වෑකන්ද පාර, බුළුගහගොඩ,ගණේමුල්ල පදිංචි මහින්ද  අබේවික්‍රම  මහතාගේ නිවසට යන පොදු පාරේ කාණු පද්ධතිය  කොන්ක්‍රීට් කිරීම</t>
  </si>
  <si>
    <t>F39222307006</t>
  </si>
  <si>
    <t xml:space="preserve">ගම්පහ   ප්‍රා.ලේ‍.‍  කොටිඨාශයේ  ජුබිලි මාවත, මාකේවිට, ජාඇල පදිංචි අඩු ආදායම් ලාභී ආර්.පී. ගුණසීලි මැණිකේ මහත්මියට  අවශ්‍ය  ස්වයං රැකියා  උපකරණ ආධාර ලබා දීම </t>
  </si>
  <si>
    <t>F39161207007</t>
  </si>
  <si>
    <t>ගම්පහ  ප්‍රා.ලේ‍.‍ කොට්ඨාශයේ   ගම්පහ බණ්ඩාරවත්ත පරාක්‍රම මහා විද්‍යාලයේ ක්‍රිකට් ක්‍රීඩකයින් සඳහා අවශ්‍ය ක්‍රීඩා උපකරණ ලබා දීම</t>
  </si>
  <si>
    <t>F39222307007</t>
  </si>
  <si>
    <t>ගම්පහ   ප්‍රා.ලේ‍.‍ කොට්ඨාශයේ  ඉහළගම, ගම්පහ පදිංචි ඩබ්. ජයන්ත ජයසිරි මහතා හා අංක : 11/1, වනාතවත්ත, මුදුන්ගොඩ පදිංචි ෂෙල්ටන් පද්මසිරි මහතා යන අඩු ආදායම් ලාභීන්ට ස්වයං රැකියා උපකරණ ආධාර ලෙස තණකොළ කපන මැෂිමක් බැගින් ලබා දීම</t>
  </si>
  <si>
    <t>K39135107008</t>
  </si>
  <si>
    <t xml:space="preserve">ගම්පහ  ප්‍රා.ලේ‍.‍ කොට්ඨාශයේ  ‍‍ජ්‍යෙෂ්ඨ පුරවැසියන්ගේ මානසික සුවතාවය වර්ධනය කිරීම අරමුණු කර වැඩසටහනක් පැවැත්වීම </t>
  </si>
  <si>
    <t>F39215507008</t>
  </si>
  <si>
    <t>ගම්පහ   ප්‍රා.ලේ‍.‍ කොට්ඨාශයේ  අංක : 232, හෙනරත්ගොඩ ග්‍රාම නිලධාරි වසමේ පිහිටි එක්සත් ගොවි සංවිධානයට කෘෂි උපකරණ ලබා දීම</t>
  </si>
  <si>
    <t>11/25</t>
  </si>
  <si>
    <t>H39141207009</t>
  </si>
  <si>
    <t xml:space="preserve">ගම්පහ  ප්‍රා.ලේ‍.‍ කොට්ඨාශයේ  අංක : 166/1බී, රාජසිංහ මාවත, ඉහළ ඉඹුල්ගොඩ  පදිංචි අඩු ආදායම් ලාභී පාසල් අධ්‍යාපනය ලබන දරුවන් සිටින ජී.එම්. දයානන්ද මහතාගේ  නිවසට විදුලිය ලබා දීම </t>
  </si>
  <si>
    <t>F39161207010</t>
  </si>
  <si>
    <t>ගම්පහ  ප්‍රා.ලේ‍.‍ කොට්ඨාශයේ  ගම්/බැලුම්මහර  ශ්‍රී රාහුල විද්‍යාලයට පානීය ජලය ලබා දීම</t>
  </si>
  <si>
    <t>H39152307011</t>
  </si>
  <si>
    <t>ගම්පහ  ප්‍රා.ලේ‍.‍ කොට්ඨාශයේ  ගම්/ගලහිටියාව රණවිරු රත්නසේකර මාවතට සම්බන්ධ සාම මාවතට පානීය ජල පහසුකම් ලබා දීම සඳහා ජල නල යෙදීමට කානු කැපීම හා වැසීම</t>
  </si>
  <si>
    <t>F39161207012</t>
  </si>
  <si>
    <t xml:space="preserve">ගම්පහ  ප්‍රා.ලේ‍.‍ කොට්ඨාශයේ   ගම්පහ බණ්ඩාරවත්ත පරාක්‍රම විදුහලේ නර්තන කණ්ඩායම සඳහා ඇඳුම් ලබා දීම </t>
  </si>
  <si>
    <t>F39161207013</t>
  </si>
  <si>
    <t>ගම්පහ  ප්‍රා.ලේ‍.‍ කොට්ඨාශයේ   අනුර මධ්‍ය  මහා විදුහලේ   නර්තන කණ්ඩායම සඳහා ඇඳුම් ලබා දීම</t>
  </si>
  <si>
    <t>H39135207014</t>
  </si>
  <si>
    <t xml:space="preserve">ගම්පහ  ප්‍රා.ලේ‍.‍ කොට්ඨාශයේ   ගම්පහ ප්‍රාදේශීය ලේකම්ට අයත්  ප්‍රජා ශාලා ගොඩනැගිල්ලේ ඉතිරි සංවර්ධන කටයුතු සිදු කිරීම </t>
  </si>
  <si>
    <t>H39141207015</t>
  </si>
  <si>
    <t xml:space="preserve">ගම්පහ  ප්‍රා.ලේ‍.‍ කොට්ඨාශයේ  අංක : 217/7, පන්සල පාර, ගණේමුල්ල  පදිංචි අඩු ආදායම් ලාභී පාසල් අධ්‍යාපනය ලබන දරුවන් සිටින සුදත් රෝහණ හපුආරච්චි මහතාගේ  නිවසට විදුලිය ලබා දීම </t>
  </si>
  <si>
    <t>බස්නාහිර පළාත්  සංවර්ධන ( විශේෂ )  වැඩසටහන - 201</t>
  </si>
  <si>
    <t>ප්‍රා.ලේ. කොට්ඨාශය - ජාඇල - 08</t>
  </si>
  <si>
    <t>K39161208001</t>
  </si>
  <si>
    <t xml:space="preserve">පාසල් දරුවන්ගේ අධ්‍යාපන ධාරිතාවය ඉහළ නැංවීම අරමුණු කරගෙන ජාඇල   ප්‍රා.ලේ‍.‍ කොට්ඨාශයේ  යක්කඩුව ප්‍රාථමික විද්‍යාලයට සන්නිවේදන පද්ධතියක් හා ඊට අදාල උපාංග ලබා දීම </t>
  </si>
  <si>
    <t>G39222308001</t>
  </si>
  <si>
    <t xml:space="preserve">ජාඇල   ප්‍රා.ලේ‍.‍ කොට්ඨාශයේ  අඩු ආදායම් ලාභීන් සඳහා ස්වයං රැකියා පුහුණු පාඨමාලාවක් පැවැත්වීම </t>
  </si>
  <si>
    <t xml:space="preserve">ඩෝල්ටන් ජානක  මැතිතුමා </t>
  </si>
  <si>
    <t>H39163408002</t>
  </si>
  <si>
    <t xml:space="preserve">ජාඇල   ප්‍රා.ලේ‍.‍ කොට්ඨාශයේ  ජාඇල ප්‍රා.ස. ට අයත් බටුවත්ත ජයලංකා ක්‍රීඩා පිටියේ ක්‍රීඩාගාරයට විදුලිය ලබා දීම </t>
  </si>
  <si>
    <t>F39222308002</t>
  </si>
  <si>
    <t xml:space="preserve">ජාඇල   ප්‍රා.ලේ‍.‍ කොට්ඨාශයේ  නම් කරන ලද අඩු ආදායම් ලාභී කාන්තාවන් සඳහා ස්වයං රැකියා උපකරණ ආධාර ලෙස මහන මැෂින් ලබා දීම ( නාම ලේඛණ අමුණා ඇත ) </t>
  </si>
  <si>
    <t xml:space="preserve">නිහාල් ජයවර්ධන මැතිතුමා </t>
  </si>
  <si>
    <t>H39141208003</t>
  </si>
  <si>
    <t xml:space="preserve">ජාඇල   ප්‍රා.ලේ‍.‍ කොට්ඨාශයේ  ජාඇල ප්‍රා.ස. ට අයත්  බණ්ඩිගොඩ ප්‍රජා ශාලායට විදුලිය ලබා දීම </t>
  </si>
  <si>
    <t>K39222308003</t>
  </si>
  <si>
    <t xml:space="preserve">ජාඇල   ප්‍රා.ලේ‍.‍ කොට්ඨාශයේ  අඩු ආදායම් ලාභී කාන්තාවන් සඳහා ස්වයං රැකියා පුහුණු වැඩසටහනක් පැවැත්වීම  </t>
  </si>
  <si>
    <t>10/29</t>
  </si>
  <si>
    <t>F39161208004</t>
  </si>
  <si>
    <t>ජාඇල   ප්‍රා.ලේ‍.‍ කොට්ඨාශයේ  නම් කරන ලද පාසල් සඳහා ඩෙස්ක්, බංකු හා පුටු ලබා දීම ( පාසල් නාම ලේඛණය අමුණා ඇත )</t>
  </si>
  <si>
    <t>F39161208005</t>
  </si>
  <si>
    <t>ජාඇල   ප්‍රා.ලේ‍.‍ කොට්ඨාශයේ  කළඑළිය  ප්‍රාථමික  විදුහලට  ෆොටෝ කොපි යන්ත්‍රයක් ලබා දීම</t>
  </si>
  <si>
    <t>F39161208006</t>
  </si>
  <si>
    <t>ජාඇල   ප්‍රා.ලේ‍.‍ කොට්ඨාශයේ  පොල්පිතිමූකලාන සිරිවර්ධන කණිෂ්ඨ  විදුහලට  ෆොටෝ කොපි යන්ත්‍රයක් ලබා දීම</t>
  </si>
  <si>
    <t>F39161208007</t>
  </si>
  <si>
    <t>ජාඇල   ප්‍රා.ලේ‍.‍ කොට්ඨාශයේ  වල්පොල විද්‍යානිවාස මහා පිරිවෙනට ෆොටෝ කොපි යන්ත්‍රයක් ලබා දීම</t>
  </si>
  <si>
    <t>F39161208008</t>
  </si>
  <si>
    <t xml:space="preserve">ජාඇල   ප්‍රා.ලේ‍.‍ කොට්ඨාශයේ  වල්පොල විද්‍යානිවාස මහා පිරිවෙනට ෆැක්ස්   යන්ත්‍රයක්   ලබා දීම </t>
  </si>
  <si>
    <t>H39152308009</t>
  </si>
  <si>
    <t xml:space="preserve">ජාඇල   ප්‍රා.ලේ‍.‍ කොට්ඨාශයේ  නිවන්දම - හම්බාන කැකිල්ල ප්‍රධාන මාර්ගය කොන්ක්‍රීට්  කිරීම </t>
  </si>
  <si>
    <t>ප්‍රා.ලේ. කොට්ඨාශය - වත්තල - 08</t>
  </si>
  <si>
    <t>H39152309001</t>
  </si>
  <si>
    <t xml:space="preserve">වත්තල  ප්‍රා.ලේ‍.‍ කොට්ඨාශයේ  හැඳල දේවාල පාර සුරුවම අසල සිට බන්ට් පාර දක්වා ජලය බැස යාම සඳහා කාණුව ඉදිකිරීම </t>
  </si>
  <si>
    <t>F39222309001</t>
  </si>
  <si>
    <t>වත්තල   ප්‍රා.ලේ‍.‍ කොට්ඨාශයේ  නම් කරන ලද අඩු  ආදායම් ලාභීන් සඳහා ස්වයං රැකියා උපකරණ ආධාර ලෙස මහන මැෂින් ලබා දීම ( නාම ලේඛණ අමුණා ඇත )</t>
  </si>
  <si>
    <t>H39152309002</t>
  </si>
  <si>
    <t xml:space="preserve">වත්තල  ප්‍රා.ලේ‍.‍ කොට්ඨාශයේ  නුගපේ තොටුපල පාරේ ශාන්ත නිකුලා ග්‍රාම සංවර්ධන ඉඩම කෙලවලේ ඇති ජල බස්නා කාණුව සංවර්ධනය කිරීම - දෙවන අදියර </t>
  </si>
  <si>
    <t>K39222309002</t>
  </si>
  <si>
    <t xml:space="preserve">වත්තල  ප්‍රා.ලේ‍.‍ කොට්ඨාශයේ  අඩු ආදායම් ලාභීන් සඳහා ස්වයං රැකියා පුහුණු පාඨමාලාවක් පැවැත්වීම </t>
  </si>
  <si>
    <t>H39152309003</t>
  </si>
  <si>
    <t xml:space="preserve">වත්තල    ප්‍රා.ලේ‍.‍ කොට්ඨාශයේ  කුරුකුලාව පරාක්‍රම මාවත කොන්ක්‍රීට් කිරීම  </t>
  </si>
  <si>
    <t xml:space="preserve">ක්ලැරන්ස් තුෂාර පෙ‍රේරා  මැතිතුමා </t>
  </si>
  <si>
    <t>G39222309003</t>
  </si>
  <si>
    <t>වත්තල  ප්‍රා.ලේ‍.‍ කොට්ඨාශයේ  නම් කරන ලද අඩු ආදායම් ලාභීන් සඳහා ස්වයං රැකියාවක් ලෙස කෙටි කෑම සැදීමේ  යෙදීමට අවශ්‍ය ස්වයං රැකියා උපකරණ ආධාර ලෙස උපකරණ කට්ටල  ලබා දීම ( නාම ලේඛණ අමුණා ඇත )</t>
  </si>
  <si>
    <t>07/17</t>
  </si>
  <si>
    <t>H39152309004</t>
  </si>
  <si>
    <t xml:space="preserve">වත්තල  ප්‍රා.ලේ‍.‍ කොට්ඨාශයේ  තුඩුවේගෙදර නුගේ තුඩුව පාර තාර දමා පිලිසකර කිරීම - 2 අදියර </t>
  </si>
  <si>
    <t>08/30</t>
  </si>
  <si>
    <t>H39152309005</t>
  </si>
  <si>
    <t xml:space="preserve">වත්තල  ප්‍රා.ලේ‍.‍ කොට්ඨාශයේ  තුඩුවේගෙදර නුගේ තුඩුව පාර තාර දමා පිලිසකර කිරීම - 3  අදියර </t>
  </si>
  <si>
    <t>G39222309005</t>
  </si>
  <si>
    <t>වත්තල  ප්‍රා.ලේ‍.‍ කොට්ඨාශයේ  අංක :366/15, ජෝර්ජ් මාවත, කෙරඟපොකුණ, වත්තල  පදිංචි කුරුවිටගේ ධනුෂ්ක පුෂ්පකුමාර  මහතා හා අංක : 82/2, නවම්මහර, රාගම පදිංචි ඩබ්.පී. එරංගා දුලාංජි මහත්මිය යන අඩු ආදායම් ලාභීන්ට ස්වයං රැකියා උපකරණ ආධාර ලබා දීම</t>
  </si>
  <si>
    <t>H39152309006</t>
  </si>
  <si>
    <t xml:space="preserve">වත්තල   ප්‍රා.ලේ‍.‍ කොට්ඨාශයේ  පමුණුගම, ඇලෙනඑගොඩ කැස්බෑවැල්ලට යන මාර්ගය කොන්ක්‍රීට් කිරීම </t>
  </si>
  <si>
    <t xml:space="preserve">රන්දීර් රුද්‍රිගු මැතිතුමා </t>
  </si>
  <si>
    <t>K39222309006</t>
  </si>
  <si>
    <t xml:space="preserve">වත්තල  ප්‍රා.ලේ‍.‍ කොට්ඨාශය තුල ස්වයං රැකියාවක් ලෙස ත්‍රීරෝද ධාවනය කරනු ලබන රියදුරන් සමාජයට පලදායි ලෙස තම කර්මාන්තය කරගෙන යාම පිළිබඳව දැනුවත් කිරීමේ වැඩසටහනක් පැවැත්වීම හා දිරිමත් කළ යුතු ස්වයං රැකියා ලාභීන් ඇගයීම </t>
  </si>
  <si>
    <t>H39152309007</t>
  </si>
  <si>
    <t xml:space="preserve">වත්තල   ප්‍රා.ලේ‍.‍ කොට්ඨාශයේ  අළුත් අක්කරය ස්වර්ණ ජයන්ති ක්‍රීඩා පිටිය අසල මාර්ගය  කොන්ක්‍රීට් කිරීම </t>
  </si>
  <si>
    <t>F39222309007</t>
  </si>
  <si>
    <t xml:space="preserve">වත්තල   ප්‍රා.ලේ‍.‍ කොට්ඨාශයේ  නම් කරන අඩු ආදායම් ලාභීන් සඳහා ස්වයං රැකියා උපකරණ ආධාර ලෙස මහන මැෂින් ලබා දීම ( නාම ලේඛණ අමුණා ඇත ) </t>
  </si>
  <si>
    <t xml:space="preserve">ප්‍රාදේශීය  ලේකම් </t>
  </si>
  <si>
    <t>G39222309008</t>
  </si>
  <si>
    <t xml:space="preserve">වත්තල   ප්‍රා.ලේ‍.‍ කොට්ඨාශයේ  නම් කරන ලද අඩු ආදායම් ලාභීන්ට ස්වයං රැකියාවක් ලෙස ජංගම වෙළඳාම කිරීමට අවශ්‍ය ස්වයං රැකියා  උපකරණ ආධාර  ලෙස පාපැදි ලබා දීම ( නාම ලේඛණ අමුණා ඇත ) </t>
  </si>
  <si>
    <t xml:space="preserve">µ¸¯¸Á  ÀË±²ª¯Øá´ ²Á¯Éˆ ²É±˜ä±Ø²´¯  §¤ßÁ ÀÁ¯Á°´µ¸¯¸ ²È¶¯ ²¿±©¯²É±¯  ¨±µ¸ –éá Á±ˆÀ¢ ©– É°Ì¨ </t>
  </si>
  <si>
    <t xml:space="preserve">É¯Á¤¥¶¯©¯ ¸¡Ú±¥ ²À²¥à¥±  ¨¤¸°¸¡¨± </t>
  </si>
  <si>
    <t xml:space="preserve">µ¸¯¸Á  ÀË±²ª¯Øá´ ²Á¯Éˆ ²É±˜ä±Ø²´¯  ¶ˆ É¥¶ Áª ©¯é±¶´¶¯§á –éá Á±ˆÀ¢ É˜³Á ©– É°Ì¨ </t>
  </si>
  <si>
    <t xml:space="preserve">Àá.¦¯.ö.þ.£´°. Ø°¥¶¯¸ ¨¤¸°¸¡¨± </t>
  </si>
  <si>
    <t xml:space="preserve">µ¸¯¸Á  ÀË±.²Á¯. ²É±˜ä±Ø²´¯  ¿/À/† ªÕÁ¸¡¥ Éç°Ú¯ä 
–Á´ - ªÕÁ¸¡¥, ¥±Â¨  ´¶  À±©Á ©ß§± À¢©¯¸É±Á ²À±¸¯ Á¿± ªá¨ 
</t>
  </si>
  <si>
    <t>Éò±À £Ûå±À¶ £ÛåÉ¯Ú - É¤òç°´</t>
  </si>
  <si>
    <t xml:space="preserve">µ¸¯¸Á  ÀË±.²Á¯. ²É±˜ä±Ø²´¯  ¶ˆ É¥¶ Áª  ©¯é±¶´¶¯§á –éá Á±ˆÀ¢ É˜³Á ©–É°¬¨ ©ß§± 
</t>
  </si>
  <si>
    <t>ප්‍රා.ලේ. කොට්ඨාශය - මහර - 10</t>
  </si>
  <si>
    <t>H39135210001</t>
  </si>
  <si>
    <t xml:space="preserve">මහර ප්‍රා.ලේ‍.‍ කොට්ඨාශයේ  බුත්පිටිය දකුණ ප්‍රජා ශාලාවේ ඉතිරි වැඩ කටයුතු සිදු කිරීම ( ප්‍රාදේශීය සභාවට අයත් ඉඩමේ පිහිටි ) </t>
  </si>
  <si>
    <t xml:space="preserve">දිලිප් රාජපක්ෂ  මැතිතුමා </t>
  </si>
  <si>
    <t>12/11</t>
  </si>
  <si>
    <t>K39222310001</t>
  </si>
  <si>
    <t xml:space="preserve">මහර   ප්‍රා.ලේ‍.‍ කොට්ඨාශයේ  අඩු ආදායම් ලාභීන් සඳහා ස්වයං රැකියා ප්‍රවර්ධන වැඩසටහනක් පැවැත්වීම </t>
  </si>
  <si>
    <t>F39135110002</t>
  </si>
  <si>
    <t xml:space="preserve">මහර ප්‍රා.ලේ‍.‍ කොට්ඨාශයේ  නම් කරන ලද පෙර පාසල් සඳහා උපකරණ ලබා දීම ( නාම ලේඛණ අමුණා ඇත ) </t>
  </si>
  <si>
    <t>K39222310002</t>
  </si>
  <si>
    <t xml:space="preserve">මහර  ප්‍රා.ලේ‍.‍ කොට්ඨාශයේ  අඩු ආදායම් ලාභී කාන්තාවන් සඳහා රූපලාවන්‍ය පිළිබඳ ස්වයං රැකියා පුහුණු පාඨමාලාවක් පැවැත්වීම </t>
  </si>
  <si>
    <t>H39152310003</t>
  </si>
  <si>
    <t>මහර  ප්‍රා.ලේ‍.‍  කොටිඨාශයේ  එඩේරමුල්ල  මරතීනූ ගුරු මාවත කොන්ක්‍රීට් කිරීම</t>
  </si>
  <si>
    <t xml:space="preserve">ප්‍රදීප් පෙ‍රේරා  මැතිතුමා </t>
  </si>
  <si>
    <t>G39222310003</t>
  </si>
  <si>
    <t>මහර   ප්‍රා.ලේ‍.‍ කොට්ඨාශයේ  මහර  ප්‍රා  . ලේ  කොටිඨාශයේ   නම් කරන ලද අඩු ආදායම් ලාභීන් සඳහා ස්වයං රැකියාවක් ලෙස  කෑම පිසීම කිරීමට අවශ්‍ය  ස්වයං රැකියා උපකරණ ආධාර ලෙස ගෑස් සිලින්ඩරයක් හා ඊට අදාල උපාංග ලබා දීම ( නාම  ලේඛණ අමුණා ඇත )</t>
  </si>
  <si>
    <t xml:space="preserve">ගුණසිරි ජයනාත් මැතිතුමා </t>
  </si>
  <si>
    <t>H39135210004</t>
  </si>
  <si>
    <t xml:space="preserve">මහර  ප්‍රා.ලේ‍.‍  කොටිඨාශයේ  සූරියපාළුව උතුර උල්පතේ  ළිඳ  පිළිසකර  කිරීම </t>
  </si>
  <si>
    <t>F39222310004</t>
  </si>
  <si>
    <t>මහර ප්‍රා.ලේ.  කොට්ඨාශයේ  අංක : 213/2, ඌරුවල, බුත්පිටිය  පදිංචි  ලියනගේ  සෝමරත්න මහතාට   ස්වයං රැකියා උපකරණ ආධාර  ලබා දීම</t>
  </si>
  <si>
    <t>F39135110005</t>
  </si>
  <si>
    <t>මහර  ප්‍රා.ලේ‍.‍  කොටිඨාශයේ  කැන්දලියද්දපාළුවේ  ලක්විදු  පෙර පාසලට උපකරණ ලබා දීම</t>
  </si>
  <si>
    <t>K39222310005</t>
  </si>
  <si>
    <t xml:space="preserve">මහර   ප්‍රා.ලේ‍.‍ කොට්ඨාශයේ  අඩු ආදායම් ලාභී කාන්තාවන් සඳහා මැහුම් පිළිබඳ ස්වයං රැකියා පුහුණු පාඨමාලාවක් පැවැත්වීම </t>
  </si>
  <si>
    <t>K39135110006</t>
  </si>
  <si>
    <t xml:space="preserve">පෙර පාසල් දරුවන්ගේ අධ්‍යාපන ධාරිතාවය ඉහළ නැංවීම අරමුණු කරගෙන මහර   ප්‍රා.ලේ‍.‍ කොට්ඨාශයේ  සිවුරුළුමුල්ල, නැදුන්ගමුව පිහිටි සමූපකාර  පෙර පාසලට උපකරණ ලබා දීම </t>
  </si>
  <si>
    <t>G39222310006</t>
  </si>
  <si>
    <t xml:space="preserve">මහර   ප්‍රා.ලේ‍.‍ කොට්ඨාශයේ  අංක : 127, මිහිදු මාවත, දළුපිටිය, කඩවත පදිංචි අඩු ආදායම් ලාභී හොරණගේ නුවන් ශාන්ත මහතාට ස්වයං  රැකියා උපකරණ ආධාර   ලබා දීම     </t>
  </si>
  <si>
    <t>K39172310007</t>
  </si>
  <si>
    <t xml:space="preserve">මහර  ප්‍රා.ලේ‍.‍ කොට්ඨාශයේ විවිධ කේෂත්‍රවල රැකියාවල නියුතු පුද්ගලයින් සම්බන්ධ කරගෙන ඇගයීමේ  වැඩසටහනක් පැවැත්වීම </t>
  </si>
  <si>
    <t>10/04</t>
  </si>
  <si>
    <t>F39222310007</t>
  </si>
  <si>
    <t xml:space="preserve">මහර   ප්‍රා.ලේ‍.‍ කොට්ඨාශයේ  අඩු ආදායම් ලාභීන්ගේ ජීවන තත්වය ඉහළ නැංවීම අරමුණු කරගෙන ස්වයං රැකියා උපකරණ ලබා දීමේ වැඩසටහනක් පැවැත්වීම ( නාම ලේඛණ අමුණා ඇත ) </t>
  </si>
  <si>
    <t>H39161110008</t>
  </si>
  <si>
    <t xml:space="preserve">මහර  ප්‍රා.ලේ‍.‍  කොටිඨාශයේ  බප/ගම්/කැල ගණේමුල්ල කැන්දලියද්ද පාලුව ජයකොඩි මහා විද්‍යාලය සඳහා ආරක්ෂිත ගේට්ටුවක් ඉදිකිරීම </t>
  </si>
  <si>
    <t>ප්‍රාදේශීය ඉංජිනේරු  බියගම</t>
  </si>
  <si>
    <t>F39135110009</t>
  </si>
  <si>
    <t xml:space="preserve">පෙර පාසල් දරුවන්ගේ අධ්‍යාපන ධාරිතාවය ඉහළ නැංවීම අරමුණු කරගෙන  මහර  ප්‍රා.ලේ‍.‍  කොටිඨාශයේ  කිඹුල්ගොඩ, යක්කල පිහිටි කිඹුල්ගොඩ පෙර පාසල සඳහා උපකරණ ලබා දීම </t>
  </si>
  <si>
    <t>F39135110010</t>
  </si>
  <si>
    <t xml:space="preserve">මහර ප්‍රා.ලේ‍.‍ කොට්ඨාශයේ  ඇටිකෙහෙල්ගල්ල කුමාරි පෙර පාසලට උපකරණ ලබා දීම </t>
  </si>
  <si>
    <t>H39152310011</t>
  </si>
  <si>
    <t xml:space="preserve">මහර ප්‍රා.ලේ‍.‍ කොට්ඨාශයේ  මහර ප්‍රාදේශීය සභාවට අයත් දකුණු බුත්පිටිය ප්‍රජා ශාලාවට යන මාර්ගය සංවර්ධනය කිරීම </t>
  </si>
  <si>
    <t>F39161210012</t>
  </si>
  <si>
    <t>මහර ප්‍රා.ලේ‍.‍ කොට්ඨාශයේ   බටේපොල මහා විද්‍යාලයේ ප්‍රධාන ශාලාවට ප්ලාස්ටික් පුටු ලබා දීම</t>
  </si>
  <si>
    <t>කලාප අධ්‍යාපන අධ්‍යක්ෂ කැළණීය</t>
  </si>
  <si>
    <t>F39161210013</t>
  </si>
  <si>
    <t>මහර ප්‍රා.ලේ‍.‍ කොට්ඨාශයේ   විලිඹුල කණිෂ්ඨ  විද්‍යාලයට   ජායා පිටපත් යන්ත්‍රයක්  ලබා දීම</t>
  </si>
  <si>
    <t xml:space="preserve">¨§¥  ÀË±.²Á¯. ²É±˜ä±Ø²´¯  ¨§¥ ¶¢²Â¯²Â±½ Ô¸¡¥, 247Þ ÂË±¨²©¯µ± µ©²ˆ ¿¶¯Î¨¸á ¼´µ¥àÛ¶ ¨§¸¯†´²Â¯ ¶°µ©³ ´¶ À±¥ ÂÁ¯ £¸¡¥± ¸±¥ ª¤‡¨ </t>
  </si>
  <si>
    <t xml:space="preserve">¨§¥  ÀË±.²Á¯. ²É±˜ä±Ø²´¯  À°³¢µ¤Á¯²Â±½ ¿¢Î¨¤Î¥ £©Á £¿Á¶¯ – £¤¸° ²¿±¯É¯É¡µ À°Á°©É¥ É°Ì¨ </t>
  </si>
  <si>
    <t>¨§¥  ÀË±.²Á¯. ²É±˜ä±Ø²´¯  £É¯¿¥à³µ¢ˆ ¼¢ˆ¨± À±²¥à ÀÁ²µ¶° À³¢¨²Â¯ ¼¢ˆ¨± ÀÁ¯Á°´ ¾ª°ÌÀ°³ £¤¸° ¨±¥àÂ²´¯ ¾¸°Ì ²É±³© ²É±¶¯ÉËá˜ ª¨± ©»µ¥àÛ¶´ É°Ì¨ ( ØË¨È¶  Àª¶†¶¯ )</t>
  </si>
  <si>
    <t>¨§¥   ÀË±.²Á¯. ²É±˜ä±Ø²´¯  ©»ó†¸¯¸±   ¨§± –Á´ - ¨§¥, ¶¤Á°Â¨, ¥±Â¨ ´¶   À±©Á ©ß§± À¢©¯¸É±Á ²À±¸¯ Á¿± ªá¨</t>
  </si>
  <si>
    <t xml:space="preserve">¨§¥  ÀË²ª¯Øá´ ²Á¯Éˆ ²É±˜ä±Ø²´¯  ²¶± : 341/1, £É¯¿¥à³µ¢ˆ  ²¶±¯³¶¯ ²À²ª© Àª°»Æ ²¶±¯³¶¯  ²¹õÌÉ¯ ¨§¸±²Â¯  ¶°µ© ¾ª°ÌÀ°³ £¤¸° ¨±¥àÂ²´¯ ¾¸°Ì ²É±³© ²É±¶¯ÉËá˜ ª¨± ©»µ¥àÛ¶´ É°Ì¨ ( ØË¨È¶ Àª¶†¶¯ ) </t>
  </si>
  <si>
    <t xml:space="preserve">¨§¥   ÀË±.²Á¯. ²É±˜ä±Ø²´¯  ¨§¥/µÕ¿½ ªÉ¡ç †Á¯ÁÂ§µ¸¯¸  À±¥ ¸±¥ ª¤†¨ ©ß§± </t>
  </si>
  <si>
    <t xml:space="preserve">¨§¥   ÀË±.²Á¯. ²É±˜ä±Ø²´¯  ²§¯²¶¯Â¨ ¾¿¢Á §»ª°²´¯ ©°³ É°ÌÉ°¸¯¸ ªÉ¯µ± µ¶ ¨±¥àÂ´ ²É±¶¯ÉËá˜ É°Ì¨ </t>
  </si>
  <si>
    <t>Á´¶Á¯ ¼´©°»§  ¨¤¸°¸¡¨±</t>
  </si>
  <si>
    <t xml:space="preserve">¨§¥   ÀË±.²Á¯. ²É±˜ä±Ø²´¯  ¿²˜²À±Á ©°ò°ß°²Â¯µ¸¯¸ £¸¯Éˆ ¶°µ±© ²´±¯¼¶± ÉË¨²´¯ ²À±Î ¾½²ˆ ÀË¼± Ø±Á±µÉ¯ ¾ª°É°Ì¨ </t>
  </si>
  <si>
    <t xml:space="preserve">¨§¥   ÀË±.²Á¯. ²É±˜ä±Ø²´¯  ©°µ¢¥Í¨¢Á¯Á §¤Á¯À¶ ¨±µ¸ ¾¸°Ì ²É±³© ²Â±½ É°Ì¨ ©ß§± </t>
  </si>
  <si>
    <t>£±¥à.Àá. ª°Á°À¯ É¡¨±¥ ¥±¼ÀíÚ ¨¤¸°¸¡¨±</t>
  </si>
  <si>
    <t>බස්නාහිර පළාත්  සංවර්ධන ( විශේෂ )  වැඩසටහන - 2012</t>
  </si>
  <si>
    <t>ප්‍රා.ලේ. කොට්ඨාශය - දොම්පේ - 11</t>
  </si>
  <si>
    <t>F39161211001</t>
  </si>
  <si>
    <t xml:space="preserve">දොම්පේ  ප්‍රා.ලේ‍.‍  කොට්ඨාශයේ  මල්වාන මහා විද්‍යාලයේ පෙරදිග තූර්යවාදන කණ්ඩායම සඳහා අවශ්‍ය  භාණ්ඩ ලබා දීම  </t>
  </si>
  <si>
    <t xml:space="preserve">කලාප අධ්‍යාපන අධ්‍යක්ෂ  ගම්පහ </t>
  </si>
  <si>
    <t xml:space="preserve">උපාලි ගුණරත්න මැතිතුමා </t>
  </si>
  <si>
    <t>07/12</t>
  </si>
  <si>
    <t>K39222311001</t>
  </si>
  <si>
    <t xml:space="preserve">දොම්පේ  ප්‍රා.ලේ‍.‍  කොට්ඨාශයේ  අඩු ආදායම් ලාභී කාන්තාවන් සඳහා රූපලාවන්‍ය  හා මනාලියන් හැඩගැන්වීම පිළිබඳ ස්වයං රැකියා පුහුණු පාඨමාලාවක් පැවැත්වීම </t>
  </si>
  <si>
    <t>H39152311002</t>
  </si>
  <si>
    <t xml:space="preserve"> දොම්පේ  ප්‍රා.ලේ‍.‍ කොට්ඨාශයේ  පැපිලියවල පවුම්හේන පොදු මාර්ගයේ කොටසක් කොන්ක්‍රීට් කිරීම</t>
  </si>
  <si>
    <t xml:space="preserve">රවීන්ද්‍ර විජේසේකර මැතිතුමා </t>
  </si>
  <si>
    <t>K39222311002</t>
  </si>
  <si>
    <t xml:space="preserve">දොම්පේ  ප්‍රා.ලේ‍.‍  කොට්ඨාශයේ  අඩු ආදායම් ලාභීන් සඳහා කේක් හා වෙඩින් කේක් ආකෘති සැදීම පිළිබඳ ස්වයං රැකියා පුහුණු වැඩමුළුවක්  පැවැත්වීම </t>
  </si>
  <si>
    <t>H39152311003</t>
  </si>
  <si>
    <t xml:space="preserve"> දොම්පේ  ප්‍රා.ලේ‍.‍ කොට්ඨාශයේ  පැපිලියවල, පවුම්හේන පුබුදු යොවුන් මාවත කොටසක් කොන්ක්‍රීට් කිරීම</t>
  </si>
  <si>
    <t>F39215511003</t>
  </si>
  <si>
    <t xml:space="preserve"> දොම්පේ  ප්‍රා.ලේ‍.‍ කොට්ඨාශයේ  1. ගිරිදර 407/සී/ගි/බටහිර ගොවි සංවිධානය, 2. රදාවාන, කෑරගල මාවත, 394/බී මාවත ගොවි සංවිධානය හා 3. මැද්දේගම 383 ගොවි සංවිධානය යන ගොවි සංවිධාන සඳහා කෘෂි උපකරණ ලබා දීම </t>
  </si>
  <si>
    <t>H39152311004</t>
  </si>
  <si>
    <t xml:space="preserve"> දොම්පේ  ප්‍රා.ලේ‍.‍ කොට්ඨාශයේ  වැලිවත්ත , කොරාඹේ පොදු මාර්ගයේ ආරම්භයේ සිට තාර දමන කොටසේ කැඩුණු තැන් සකසා තාර ආලේප කිරීම</t>
  </si>
  <si>
    <t>K39222311004</t>
  </si>
  <si>
    <t>දොම්පේ  ප්‍රා.ලේ‍.‍  කොට්ඨාශයේ  අඩු ආදායම් ලාභීන් සඳහා ආරාධනා පත්‍ර  හා කේක් පෙට්ටි නිර්මාණය  කිරීම පිළිබඳ ස්වයං රැකියා පුහුණු වැඩමුළුවක්  පැවැත්වීම</t>
  </si>
  <si>
    <t>H39152311005</t>
  </si>
  <si>
    <t xml:space="preserve"> දොම්පේ  ප්‍රා.ලේ‍.‍ කොට්ඨාශයේ  ගනිහිගම  ඉහළදෙනිය මාර්ගය  පස් දමා සංවර්ධනය  කිරීම</t>
  </si>
  <si>
    <t>K39222311005</t>
  </si>
  <si>
    <t>දොම්පේ  ප්‍රා.ලේ‍.‍  කොට්ඨාශයේ  අඩු ආදායම් ලාභීන් සඳහා පැච්වර්ක්  හා අත්කම් නිර්මාණය කිරීම පිළිබඳ ස්වයං රැකියා පුහුණු වැඩමුළුවක්  පැවැත්වීම</t>
  </si>
  <si>
    <t>H39135211006</t>
  </si>
  <si>
    <t xml:space="preserve"> දොම්පේ  ප්‍රා.ලේ‍.‍ කොට්ඨාශයේ  පූගොඩ , යකඹේ මාහල්ලේගම පොදු නාන ළීඳ ප්‍රතිසංස්කරණය කිරීම </t>
  </si>
  <si>
    <t>K39222311006</t>
  </si>
  <si>
    <t xml:space="preserve">දොම්පේ  ප්‍රා.ලේ‍.‍  කොට්ඨාශයේ  අඩු ආදායම් ලාභීන් සඳහා ස්වයං රැකියා ප්‍රවර්ධන වැඩසටහනක් ක්‍රියාත්මක කිරීම </t>
  </si>
  <si>
    <t>F39161211007</t>
  </si>
  <si>
    <t xml:space="preserve">දොම්පේ  ප්‍රා.ලේ‍.‍ කොට්ඨාශයේ  බප/ගම්/ පැල්පිට කනිෂ්ඨ  විද්‍යාලය හා බප/ගම්/පැපිලියවල  කනිෂ්ඨ විද්‍යාලය , බප/ගම් පිංගමුව කනිෂ්ඨ විද්‍යාලය ,  යන පාසල් වල  නම් කරන ලද අඩු ආදායම් ලාභී පවුල් වල සිසුන් සඳහා අවශ්‍ය අධ්‍යාපනික පොත් පත් හා උපකරණ ලබා දීම ( නාම ලේඛණ අමුණා ඇත )  </t>
  </si>
  <si>
    <t>K39222311007</t>
  </si>
  <si>
    <t xml:space="preserve">දොම්පේ  ප්‍රා.ලේ‍.‍  කොට්ඨාශයේ  අඩු ආදායම් ලාභීන් සඳහා ආරාධනා පත්‍ර හා  කේක් පෙට්ටි  නිර්මාණය කිරීම පිළිබඳ ස්වයං රැකියා පුහුණු වැඩමුළුවක්  පැවැත්වීම </t>
  </si>
  <si>
    <t>H39152311008</t>
  </si>
  <si>
    <t xml:space="preserve">දොම්පේ  ප්‍රා.ලේ‍.‍ කොට්ඨාශයේ  අංක : 390/ඩී, අල්ලියවත්ත ග්‍රාම නිලධාරි කොට්ඨාශයේ ගොවිපල පාර සංවර්ධනය කිරීම </t>
  </si>
  <si>
    <t>K39222311008</t>
  </si>
  <si>
    <t xml:space="preserve">දොම්පේ  ප්‍රා.ලේ‍.‍  කොට්ඨාශයේ  අඩු ආදායම් ලාභීන් සඳහා පැච්වර්ක් හා අත්කම්   නිර්මාණය කිරීම පිළිබඳ ස්වයං රැකියා පුහුණු වැඩමුළුවක්  පැවැත්වීම </t>
  </si>
  <si>
    <t>H39161111009</t>
  </si>
  <si>
    <t>දොම්පේ  ප්‍රා.ලේ‍.‍ කොට්ඨාශයේ  බප/ගම්/ ඕවිටිගම ප්‍රාථමික විද්‍යාලයේ ආරක්ෂක වැට ඉදිකිරීම</t>
  </si>
  <si>
    <t>ප්‍රාදේශීය ඉංජිනේරු  ගම්පහ</t>
  </si>
  <si>
    <t>H39163411010</t>
  </si>
  <si>
    <t>දොම්පේ  ප්‍රා.ලේ‍.‍  කොට්ඨාශයේ  කිරිඳිවැල උපාලි ක්‍රීඩාංගනයේ නැරඹුම් ගොඩනැගිල්ලේ  ( පැවිලියන් ) ඉතිරි වැඩ කටයුතු නිම කිරීම</t>
  </si>
  <si>
    <t>F39161211011</t>
  </si>
  <si>
    <t xml:space="preserve">දොම්පේ  ප්‍රා.ලේ‍.‍  කොට්ඨාශයේ  දොම්පේ දේවී බාලිකා විද්‍යාලීය බටහිර තූර්ය වාදන කණ්ඩායමට අවශ්‍ය  උපකරණ ලබා දීම </t>
  </si>
  <si>
    <t>K39161711012</t>
  </si>
  <si>
    <t>දොම්පේ  ප්‍රා.ලේ‍.‍  කොට්ඨාශයේ  ළමා අපයෝජන වැලැක්වීම පිළිබඳව  ප්‍රජාව දැනුවත් කිරීමේ වැඩසටහනක් පැවැත්වීම</t>
  </si>
  <si>
    <t>K39163411013</t>
  </si>
  <si>
    <t xml:space="preserve">දොම්පේ  ප්‍රා.ලේ‍.‍  කොට්ඨාශයේ  කිරිඳිවැල මහා විදුහලේ පාසල් ලමුන් සඳහා දින 15 ක ක්‍රීඩා නේවාසික පුහුණු කඳවුරක් පැවැත්වීම </t>
  </si>
  <si>
    <t>10/31</t>
  </si>
  <si>
    <t>11135211022</t>
  </si>
  <si>
    <t xml:space="preserve"> දොම්පේ  ප්‍රා.ලේ‍.‍ කොට්ඨාශයේ  පූගොඩ ජර්මන්වත්ත ප්‍රජා ශාලාවේ ඉතිරි වැඩ සඳහා </t>
  </si>
  <si>
    <t>19</t>
  </si>
  <si>
    <t>11152311023</t>
  </si>
  <si>
    <t xml:space="preserve"> දොම්පේ  ප්‍රා.ලේ‍.‍ කොට්ඨාශයේ දෙකටන ඇල්බට් ගුණරත්න මාවත ( දෙකටන - මල්වාන පාර ) අබලන්ව ඇති බෝක්කුව ප්‍රතිසංස්කරණය කර අපදුව්‍ය ඇතුල්වීම වැළැක්වීම සඳහා දෙපසින් දැල් යොදා ඉදිරියට කාණුව බැදීම</t>
  </si>
  <si>
    <t>2</t>
  </si>
  <si>
    <t>11152311024</t>
  </si>
  <si>
    <t xml:space="preserve"> දොම්පේ  ප්‍රා.ලේ‍.‍ කොට්ඨාශයේ වානළුවාව දකුණ වල්පිටමුල්ල මාර්ගය යූ.ඒ. විමලසේන මහතාගේ කඩය අසල සිට ඉදිරියට මාර්ගය කොන්ක්‍රීට් කිරීම </t>
  </si>
  <si>
    <t>11152311025</t>
  </si>
  <si>
    <t xml:space="preserve"> දොම්පේ  ප්‍රා.ලේ‍.‍ කොට්ඨාශයේ ‍ දොඩම්ගස්වතුලන්ද පාර සම්බන්ධීකරණ මාර්ගයේ දේගවත්ත හන්දියේ සිට පළමු අතුරු මාර්ගය කොන්ක්‍රීට් කිරීම ( පේමදාස පොන්නම්පෙරුම මයාගේ නිවෙස්වලට යන පාර ) </t>
  </si>
  <si>
    <t>11152311026</t>
  </si>
  <si>
    <t xml:space="preserve"> දොම්පේ  ප්‍රා.ලේ‍.‍ කොට්ඨාශයේ පැලැහැල රඹුටන්වත්ත මාර්ගය කොන්ක්‍රීට් කිරීම </t>
  </si>
  <si>
    <t>11161711027</t>
  </si>
  <si>
    <t xml:space="preserve"> දොම්පේ  ප්‍රා.ලේ‍.‍ කොට්ඨාශයට අයත් පාසල්වල ශිෂ්‍ය ශිෂ්‍යාවන් අතර සෞන්දර්ය දක්ෂතාවන් එල දැක්වීම හා දිරිමත් කිරීම පිණිස නර්තන තරඟ පැවැත්වීම සඳහා </t>
  </si>
  <si>
    <t>11161711028</t>
  </si>
  <si>
    <t xml:space="preserve"> දොම්පේ  ප්‍රා.ලේ‍.‍ කොට්ඨාශයට අයත් පාසල් තූර්ය වාදක කණ්ඩායම්වල කුසලතාවට ඔප් නැංවීම සඳහා තූර්ය වාදක කණ්ඩායම් අතර තරඟ පැවැත්වීම සඳහා  </t>
  </si>
  <si>
    <t>11161711029</t>
  </si>
  <si>
    <t xml:space="preserve"> දොම්පේ  ප්‍රා.ලේ‍.‍ කොට්ඨාශයට අයත් පාසල් වල ශිෂ්‍ය ශිෂ්‍යාවන්ට නායකත්ව පුහුණුව ලබා දීම සඳහා නේවාසික ශිෂ්‍ය නායක කඳවුරක් පැවැත්වීම සඳහා </t>
  </si>
  <si>
    <t>11161711030</t>
  </si>
  <si>
    <t xml:space="preserve"> දොම්පේ  ප්‍රා.ලේ‍.‍ කොට්ඨාශයට අයත් පාසල් වල ශිෂ්‍ය ශිෂ්‍යාවන්ගේ ඉංග්‍රීසී භාෂා දැනුම වර්ධනය කිරීම සඳහා නාට්‍ය, කථික තරඟ පැවැත්වීම සඳහා </t>
  </si>
  <si>
    <t>11161111031</t>
  </si>
  <si>
    <t xml:space="preserve"> දොම්පේ  ප්‍රා.ලේ‍.‍ කොට්ඨාශයේ ඉන්දොලමුල්ල කණිෂ්ඨ විද්‍යාලයේ ආරක්ෂක බැම්ම බැදීම සඳහා </t>
  </si>
  <si>
    <t>11172211032</t>
  </si>
  <si>
    <t xml:space="preserve"> දොම්පේ  ප්‍රා.ලේ‍.‍ කාර්යාලයේ සංවර්ධන අංශයේ පවත්වාගෙන යනු ලබන පුස්තකාලය සඳහා පොත් මිලදී ගැනීම සඳහා </t>
  </si>
  <si>
    <t>11135111033</t>
  </si>
  <si>
    <t>දොම්පේ   ප්‍රා.ලේ‍.‍ කොට්ඨාශයේ  මංඩාවල ඉහල ලුණුගම සිරිපැරකුම්  පෙර පාසල  සඳහා පෙර පාසල් උපකරණ  ලබා දීම සඳහා</t>
  </si>
  <si>
    <t>11135111034</t>
  </si>
  <si>
    <t xml:space="preserve">දොම්පේ   ප්‍රා.ලේ‍.‍ කොට්ඨාශයේ  අංක : 55/1, පිංගමුව, කිරිඳිවැල පිහිටි සිඟිති  පෙර පාසල සඳහා  උපකරණ  ලබා දීමට </t>
  </si>
  <si>
    <t>11135111035</t>
  </si>
  <si>
    <t xml:space="preserve">දොම්පේ   ප්‍රා.ලේ‍.‍ කොට්ඨාශයේ  නො : 60ඒ, කුමාරිමුල්ල, පූගොඩ, අල් කමර් මුස්ලිම් පෙර පාසලට අවශ්‍ය  පෙර පාසල් උපකරණ ලබා දීම සඳහා </t>
  </si>
  <si>
    <t>11152311036</t>
  </si>
  <si>
    <t xml:space="preserve">දොම්පේ   ප්‍රා.ලේ‍.‍ කොට්ඨාශයේ  තරාල දෙල්ගහවත්ත අතුරු මාර්ගයේ සේදී යන කඳු බෑවුම සහිත කොටස ශ්‍රමදාන පදනම මත කොන්ක්‍රීට් කිරීම </t>
  </si>
  <si>
    <t>11152311037</t>
  </si>
  <si>
    <t xml:space="preserve">දොම්පේ   ප්‍රා.ලේ‍.‍ කොට්ඨාශයේ  පැපිලියවල කොළෙන්දාව වෙල්යාය පාර පස් දමා ගොඩ කිරීම </t>
  </si>
  <si>
    <t>11152311038</t>
  </si>
  <si>
    <t xml:space="preserve">දොම්පේ   ප්‍රා.ලේ‍.‍ කොට්ඨාශයේ  දෙකටන හීල්බත්ගල පාරේ ඉතිරි කොටස කොන්ක්‍රීට් කිරීම </t>
  </si>
  <si>
    <t>11152311039</t>
  </si>
  <si>
    <t xml:space="preserve">දොම්පේ   ප්‍රා.ලේ‍.‍ කොට්ඨාශයේ  තිත්තපත්තර යට්ටෝවිට ඇතනිස්ෆාම් අසලින් ඇති ගඟ පාර තාර දමා ප්‍රතිසංස්කරණය කිරීම </t>
  </si>
  <si>
    <t>11163411040</t>
  </si>
  <si>
    <t xml:space="preserve">දොම්පේ   ප්‍රා.ලේ‍.‍ කොට්ඨාශයේ  දොම්පේ ප්‍රාදේශීය සභාවට අයත් මිතිරිගල දෙවිදුගම වොලිබෝල් ක්‍රීඩාපිටිය වටා  දැල් ගසා ආවරණය කිරීම </t>
  </si>
  <si>
    <t>11152311041</t>
  </si>
  <si>
    <t xml:space="preserve">දොම්පේ   ප්‍රා.ලේ‍.‍ කොට්ඨාශයේ  නාරංගස්පිටිය ගමමැද පාර ඉතිරි කොටස කොන්ක්‍රීට් කිරීම </t>
  </si>
  <si>
    <t>11152311042</t>
  </si>
  <si>
    <t xml:space="preserve">දොම්පේ   ප්‍රා.ලේ‍.‍ කොට්ඨාශයේ  කිරිඳිවැල, මයිලවලාන පාර, ප්‍රසාද් රෙස්ටුරන්ට් ඉදිරිපිටින් ඇති මාර්ගයේ 1 වන පටුමඟ කොන්ක්‍රීට් කිරීම ( ගාමිණි අල්විස් මහතාගේ නිවස දෙසට වූ පාර ) </t>
  </si>
  <si>
    <t>11152311043</t>
  </si>
  <si>
    <t xml:space="preserve">දොම්පේ   ප්‍රා.ලේ‍.‍ කොට්ඨාශයේ  කපුගොඩ, ගිරිඳර, රණවිරු අරුණ කුමාර මාවත කොන්ක්‍රීට් කිරීම </t>
  </si>
  <si>
    <t>11152311044</t>
  </si>
  <si>
    <t xml:space="preserve">දොම්පේ   ප්‍රා.ලේ‍.‍ කොට්ඨාශයේ  කිරිඳිවැල ස්කෝලවත්ත ප්‍රධාන ප්‍රවිෂ්ඨ මාර්ගයෙන් දකුණට ඇති 1 පටුමගෙහි කොන්ක්‍රීට් කර ඇති ස්ථානයේ සිට ඉදිරියට  කොන්ක්‍රීට් කිරීම </t>
  </si>
  <si>
    <t>11135211045</t>
  </si>
  <si>
    <t xml:space="preserve">දොම්පේ   ප්‍රා.ලේ‍.‍ කොට්ඨාශයේ  උඩමාපිටිලම කැළණි නදී ප්‍රජා මණ්ඩල සමිතියට හට් එකක් සඳහා උපකරණ ලබා දීම </t>
  </si>
  <si>
    <t>11161211046</t>
  </si>
  <si>
    <t xml:space="preserve">දොම්පේ   ප්‍රා.ලේ‍.‍ කොට්ඨාශයේ  පූගොඩ ඕවිටිගම බෝධිරාජ මහා විද්‍යාලයට  පුස්තකාල උපකරණ සහ ප්‍රධාන ශාලාවට අවශ්‍ය ඇඳි රහිත ප්ලාස්ටික් පුටු ලබා දීම </t>
  </si>
  <si>
    <t>11161711047</t>
  </si>
  <si>
    <t xml:space="preserve">දොම්පේ   ප්‍රා.ලේ‍.‍ කොට්ඨාශයේ  5 වසර ශිෂ්‍යත්ව වැඩමුළු 2 ක් පැවැත්වීම </t>
  </si>
  <si>
    <t>11161711048</t>
  </si>
  <si>
    <t xml:space="preserve">දොම්පේ   ප්‍රා.ලේ‍.‍ කොට්ඨාශයේ  2011 අ.පො.ස ( සා/පෙළ ) සහ අ.පො.ස ( උ/පෙළ ) විභාගයට පෙනී සිටින සිසුන් සඳහා සම්මන්ත්‍රණ වැඩසටහනක් පැවැත්වීම </t>
  </si>
  <si>
    <t>11161111049</t>
  </si>
  <si>
    <t xml:space="preserve"> දොම්පේ  ප්‍රා.ලේ‍.‍ කොට්ඨාශයේ  බප/ගම් අනුරගොඩ කනිෂ්ඨ  විද්‍යාලයේ 20*20 කාර්යාල කාමරයේ  වහලය අළුත්වැඩියා කිරීම  </t>
  </si>
  <si>
    <t>49</t>
  </si>
  <si>
    <t xml:space="preserve">«¶¯Ç²©±¯¨ ©¥çÁ±Á¯ ¨¤¸°¸¡¨± </t>
  </si>
  <si>
    <t xml:space="preserve">£ð´©°Ì ¥±¨¶±´É ¨¤¸°¸¡¨± </t>
  </si>
  <si>
    <t xml:space="preserve">£²Ø±¯É ©À¢¨Á¯ ¥¶¯µÁ ¨¤¸°¸¡¨± </t>
  </si>
  <si>
    <t xml:space="preserve">«¶¯ª¶ ¼´²É±ö ¨¤¸°¸¡¨± </t>
  </si>
  <si>
    <t xml:space="preserve">²¥²§¶©°Ì µ¥±²Â±½ ¨¤¸°¸¡¨± </t>
  </si>
  <si>
    <t xml:space="preserve">ÔÀ¢Á¯²ª¯µ µ¶µ±© ¨¤¸°¸¡¨± </t>
  </si>
  <si>
    <t xml:space="preserve">´Ó.¦¯. ¶¶¯ªØ°Áá ¨¤¸°ç°´ </t>
  </si>
  <si>
    <t>ප්‍රා.ලේ. කොට්ඨාශය - බියගම - 12</t>
  </si>
  <si>
    <t>H39141212001</t>
  </si>
  <si>
    <t xml:space="preserve">බියගම  ප්‍රා.ලේ‍.‍ කොට්ඨාශයේ  මාකොල රන්කෙත්යාය පාරේ අතුරු පාර සඳහා විදුලිය ලබා දීම </t>
  </si>
  <si>
    <t>F39222312001</t>
  </si>
  <si>
    <t xml:space="preserve">බියගම  ප්‍රා.ලේ‍.‍ කොට්ඨාශයේ  අංක : 190/2, දික්වෙල හරස් පාර, සියඹලාපෙ පදිංචි අඩු ආදායම් ලාභී ජේ.ඒ.ඒ කාංචන ජයසිංහ මහතාට ස්වයං රැකියාවක් ලෙස වාහන හා ලීබඩු පින්තාරූ කර්මාන්තය කිරීමට අවශ්‍ය ස්වයං රැකියා උපකරණ ආධාර ලෙස ඊට අදාල උපකරණ ලබා දීම </t>
  </si>
  <si>
    <t>F39161212002</t>
  </si>
  <si>
    <t xml:space="preserve">බියගම  ප්‍රා.ලේ‍.‍ කොට්ඨාශයේ  බප/කැල සුභාෂි රාජකීය මහා විද්‍යාලයට බටහිර තූර්ය වාදන භාණ්ඩ ලබා දීම </t>
  </si>
  <si>
    <t>කලාප අධ්‍යාපන අධ්‍යක්ෂ - කැළණිය</t>
  </si>
  <si>
    <t>F39222312002</t>
  </si>
  <si>
    <t xml:space="preserve">බියගම  ප්‍රා.ලේ‍.‍ කොට්ඨාශයේ  අංක : 202, මාබිම, හෙයියන්තුඩුව පදිංචි අඩු ආදායම් ලාභී කේ.ඒ.ඩී. පියදාස මහතාට ස්වයං රැකියාවක් ලෙස මාලු වෙළඳාම කිරීමට අවශ්‍ය ස්වයං රැකියා උපකරණ ආධාර ලෙස පාපැදියක් ලබා දීම </t>
  </si>
  <si>
    <t>H39152312003</t>
  </si>
  <si>
    <t xml:space="preserve">බියගම   ප්‍රා.ලේ‍.‍ කොට්ඨාශයේ  ගෝනවල, කැළණිය ශාන්ති පටුමග කොන්ක්‍රීට් කර සංවර්ධනය කිරීම </t>
  </si>
  <si>
    <t>F39222312003</t>
  </si>
  <si>
    <t xml:space="preserve">බියගම  ප්‍රා.ලේ‍.‍ කොට්ඨාශයේ  නම් කරන ලද අඩු ආදායම් ලාභීන්ට ස්වයං රැකියාවක් ලෙස පහන්තිර ඇඹරීමේ කර්මාන්තය කිරීමට අවශ්‍ය ස්වයං රැකියා උපකරණ ආධාර ලෙස පහන්තිර ඇඹරීමේ යන්ත්‍ර ලබා දීම - එක් ප්‍රතිලාභියකුට රු. 2500/- බැගින්  ( නාම ලේඛණ අමුණා ඇත ) </t>
  </si>
  <si>
    <t>K39161712004</t>
  </si>
  <si>
    <t xml:space="preserve">බියගම   ප්‍රා.ලේ‍.‍ කොට්ඨාශයේ  අඩු ආදායම් ලාභී පවුල් වල  විවිධ ක්ෂේත්‍රවල කුසලතා පිරි  දරු දැරියන් සම්බන්ධ කරගෙන  කුසලතා සංවර්ධනය කිරීමේ හා  ඇගයීමේ වැඩසටහනක් පැවැත්වීම </t>
  </si>
  <si>
    <t>G39222312004</t>
  </si>
  <si>
    <t xml:space="preserve">බියගම   ප්‍රා.ලේ‍.‍ කොට්ඨාශයේ  අංක : 180/ඩී, වෑහේන්පිට, හෙයියන්තුඩුව පදිංචි අඩු ආදායම් ලාභී රංජනි පෙරේරා සමරසිංහ  මහත්මියට ස්වයං රැකියාවක් ලෙස කුළුබඩු නිශ්පාදනය කර ඇසුරුම්  කිරීමට අවශ්‍ය ස්වයං රැකියා උපකරණ අධාර   ලබා දීම </t>
  </si>
  <si>
    <t>K39161712005</t>
  </si>
  <si>
    <t xml:space="preserve">බියගම  ප්‍රා.ලේ‍.‍ කොට්ඨාශයේ  2013 වර්ෂයේ 5 ශේණිය  ශිෂ්‍යත්ව විභාගය සමත් දරුවන්, ඉගැන්වීම් ක්‍රියාවලියේ නියුතු ගුරු භවතුන් හා විදුහල්පතිවරුන් ඇගයීමේ වැඩසටහනක් පැවැත්වීම </t>
  </si>
  <si>
    <t>07/08</t>
  </si>
  <si>
    <t>F39222312005</t>
  </si>
  <si>
    <t xml:space="preserve">බියගම  ප්‍රා.ලේ‍.‍ කොට්ඨාශයේ  අඩු ආදායම් ලාභීන් සඳහා ස්වයං රැකියා ප්‍රවර්ධන වැඩසටහනක් පැවැත්වීම  </t>
  </si>
  <si>
    <t>H39152312006</t>
  </si>
  <si>
    <t xml:space="preserve">බියගම    ප්‍රා.ලේ‍.‍ කොට්ඨාශයේ  පමුණුවිල භාතිය මාවත විජයංගනී පටුමග කොන්ක්‍රීට් කිරීම </t>
  </si>
  <si>
    <t>07/29</t>
  </si>
  <si>
    <t>G39222312006</t>
  </si>
  <si>
    <t xml:space="preserve">බියගම  ප්‍රා . ලේ  කොටිඨාශයේ   නම් කරන ලද අඩු ආදායම් ලාභීන් සඳහා ස්වයං රැකියා උපකරණ ආධාර ලෙස මහන මැෂින් ලබා දීම  ( නාම  ලේඛණ අමුණා ඇත ) </t>
  </si>
  <si>
    <t>K39172312008</t>
  </si>
  <si>
    <t xml:space="preserve">බියගම   ප්‍රා.ලේ‍.‍ කොට්ඨාශයේ විවිධ කේෂත්‍රවල රැකියාවල නියුතු පුද්ගලයින් සම්බන්ධ කරගෙන ඇගයීමේ  වැඩසටහනක් පැවැත්වීම </t>
  </si>
  <si>
    <t>K39222312007</t>
  </si>
  <si>
    <t xml:space="preserve">බියගම  ප්‍රා . ලේ  කොටිඨාශයේ   තුල ස්වයං රැකියාවක් ලෙස ත්‍රීරෝද ධාවනය කරනු ලබන රියදුරන් සමාජයට පලදායි ලෙස තම කර්මාන්තය කරගෙන යාම පිළිබඳව දැනුවත් කිරීමේ වැඩසටහනක් පැවැත්වීම හා දිරිමත් කළ යුතු ස්වයං රැකියා ලාභීන් ඇගයීම </t>
  </si>
  <si>
    <t>H39141212010</t>
  </si>
  <si>
    <t xml:space="preserve">බියගම  ප්‍රා.ලේ‍.‍ කොට්ඨාශයේ  බියගම ප්‍රා.ලේ. ට අයක් භූමියේ පිහිටි ග්‍රාමීය ආපදා කළමනාකරණ කමිටු  ප්‍රජා ශාලා ගොඩනැගිල්ලට විදුලිය පහසුකම් ලබා දීම </t>
  </si>
  <si>
    <t>10/03</t>
  </si>
  <si>
    <t>G39222312008</t>
  </si>
  <si>
    <t>බියගම  ප්‍රා . ලේ  කොටිඨාශයේ   නම් කරන ලද අඩු ආදායම් ලාභීන් සඳහා ස්වයං රැකියාවක් ලෙස  කෑම පිසීම කිරීමට අවශ්‍ය ස්වයං රැකියා උපකරණ ආධාර ලෙස ගෑස් සිලින්ඩරයක් හා ඊට අදාල උපාංග ලබා දීම ( නාම  ලේඛණ අමුණා ඇත )</t>
  </si>
  <si>
    <t>H39141212011</t>
  </si>
  <si>
    <t xml:space="preserve">බියගම  ප්‍රා.ලේ‍.‍ කොට්ඨාශයේ  බියගම  ප්‍රා.ලේ. ට අයක් භූමියේ පිහිටි ග්‍රාමීය ආපදා කළමනාකරණ කමිටු  ප්‍රජා ශාලා ගොඩනැගිල්ලට ජල  පහසුකම් ලබා දීම </t>
  </si>
  <si>
    <t>G39222312009</t>
  </si>
  <si>
    <t xml:space="preserve">බියගම   ප්‍රා.ලේ‍.‍ කොට්ඨාශයේ  නම් කරන ලද අඩු ආදායම් ලාභීන්ට  ස්වයං රැකියාවක් ලෙස ශබ්ද විකාශන යන්ත්‍ර කුලියට දීම  කිරීමට අවශ්‍ය ස්වයං රැකියා උපකරණ ආධාර   ලබා දීම - එක් අයකුට රු. 35000/- බැගින්      </t>
  </si>
  <si>
    <t>H39135212012</t>
  </si>
  <si>
    <t xml:space="preserve">බියගම    ප්‍රා.ලේ‍.‍ කොට්ඨාශයේ  පට්ටිවිල උතුර ප්‍රජා ශාලාවේ සංවර්ධන කටයුතු සිදු කිරීම </t>
  </si>
  <si>
    <t>ශාලිත විජේසුන්දර මැතිතුමා</t>
  </si>
  <si>
    <t>F39222312010</t>
  </si>
  <si>
    <t>බියගම   ප්‍රා.ලේ‍.‍ කොට්ඨාශයේ  අංක : 42/06, ආසිරි මාවත, මහර, කඩවත පදිංචි අඩු ආදායම් ලාභී එස්.ඩබ්.ඒ.ත ධම්මිකා කුමාරි මහත්මියට ස්වයං රැකියා උපකරණ ආධාර ලෙස මහන මැෂිමක් ලබා දීම</t>
  </si>
  <si>
    <t>K39161712013</t>
  </si>
  <si>
    <t xml:space="preserve">බියගම    ප්‍රා.ලේ‍.‍ කොට්ඨාශයේ  තරුණ තරුණියන්  සඳහා චීන භාෂා පුහුණු පාඨමාලාවක් පැවැත්වීම </t>
  </si>
  <si>
    <t>F39222312011</t>
  </si>
  <si>
    <t xml:space="preserve">බියගම    ප්‍රා.ලේ‍.‍ කොට්ඨාශයේ  අංක : 321/14, රන්කෙත්යාය, මාකොළ දකුණ පදිංචි අඩු ආදායම් ලාභී විමාලි සංජීවනී පත්තිනිවසම් මහත්මියට ස්වයං රැකියා උපකරණ ආධාර ලබා දීම </t>
  </si>
  <si>
    <t>10/10</t>
  </si>
  <si>
    <t>K39135112014</t>
  </si>
  <si>
    <t xml:space="preserve">බියගම    ප්‍රා.ලේ‍.‍ කොට්ඨාශයේ  ජ්‍යෙෂ්ඨ පුරවැසියන් ඇගයීමේ වැඩසටහනක් පැවැත්වීම  </t>
  </si>
  <si>
    <t>K39222312012</t>
  </si>
  <si>
    <t>බියගම    ප්‍රා.ලේ‍.‍ කොට්ඨාශයේ  තරුණු තරුණියන් සඳහා ජායාරූපකරණය පිළිබඳ ස්වයං රැකියා පුහුණු පාඨමාලාවක් පැවැත්වීම</t>
  </si>
  <si>
    <t>K39161712015</t>
  </si>
  <si>
    <t xml:space="preserve">බියගම    ප්‍රා.ලේ‍.‍ කොට්ඨාශයේ  තරුණ තරුණියන්  සඳහා කොරියන්  භාෂා පුහුණු පාඨමාලාවක් පැවැත්වීම </t>
  </si>
  <si>
    <t>F39222312013</t>
  </si>
  <si>
    <t xml:space="preserve">බියගම    ප්‍රා.ලේ‍.‍ කොට්ඨාශයේ  අංක : 2/2-සී, සියඹලාපේ දකුණ, සියඹලාපේ  පදිංචි අඩු ආදායම් ලාභී එම්.එම්. චම්පිකා ඥාණලතා  මහත්මියට ස්වයං රැකියා උපකරණ ආධාර ලබා දීම </t>
  </si>
  <si>
    <t>K39161712016</t>
  </si>
  <si>
    <t xml:space="preserve">බියගම    ප්‍රා.ලේ‍.‍ කොට්ඨාශයේ  තරුණ තරුණියන්  සඳහා දෙමළ  භාෂා පුහුණු පාඨමාලාවක් පැවැත්වීම </t>
  </si>
  <si>
    <t>K39222312014</t>
  </si>
  <si>
    <t xml:space="preserve">බියගම    ප්‍රා.ලේ‍.‍ කොට්ඨාශයේ   රසායන ආශ්‍රිත නිශ්පාදනවල යෙදෙන අඩු අදායම් ලාභීන් සඳහා   ඒ සම්බන්ධව ස්වයං රැකියා පුහුණු පාඨමාලාවක් පැවැත්වීම </t>
  </si>
  <si>
    <t>F39161212017</t>
  </si>
  <si>
    <t>බියගම   ප්‍රා.ලේ‍.‍ කොට්ඨාශයේ  බප/කැළ අල්මුබාරක් ප්‍රාථමික විද්‍යාලයේ පෙරදිග තූර්ය වාදන කණ්ඩායම සඳහා තූර්ය වාදන භාණ්ඩ ලබා දීම</t>
  </si>
  <si>
    <t>කලාප අධ්‍යාපන අධ්‍යක්ෂ කැළණිය</t>
  </si>
  <si>
    <t>10/22</t>
  </si>
  <si>
    <t>K39161712019</t>
  </si>
  <si>
    <t>බියගම   ප්‍රා.ලේ‍.‍ කොට්ඨාශයේ  අඩු ආදායම් ලාභී පවුල්වල විවිධ කුසලතා ඇති දරුවන් සම්බන්ධ කරගෙන කුසලතා සංවර්ධන වැඩසටහනක් පැවැත්වීම</t>
  </si>
  <si>
    <t xml:space="preserve">සිසිර ජයකොඩි  මැතිතුමා </t>
  </si>
  <si>
    <t>11/12</t>
  </si>
  <si>
    <t xml:space="preserve">²Â±¯¶µÁ, À¢¿¢Î ò¨± ©»µ¥àÛ¶ ¨Ûå©¯é±¶´³ ÔÀÉ¥ç Á¿± ªá¨ </t>
  </si>
  <si>
    <t>£¨±¸å±»Ø ²Á¯Éˆ</t>
  </si>
  <si>
    <t>²¥²§¶¯©°Ì µ¥±²Â±½ ¨¤¸°¸¡¨±</t>
  </si>
  <si>
    <t xml:space="preserve">²§´°´¶¯¸¡½¢µ, ©¢¨¢ª°¸± ¨¢Á¯ ò¨±–´ ©»µ¥àÛ¶ ¨Ûå©¯é±¶´³ ÔÀÉ¥ç Á¿± ªá¨ </t>
  </si>
  <si>
    <t xml:space="preserve">Þ´Â¨ ÀË±²ª¯Øá´ ²Á¯Éˆ ²É±˜ä±Ø²´¯  ¨±²É±Á Ô¸¡¥ ¨Ûå¨ ÂË±¨ ©»µ¥àÛ¶ ©†¸°´ ¾ª°ÌÀ°³ £¤¸° ¨±¥àÂ´ ²É±¶¯ÉËá˜ É°Ì¨ </t>
  </si>
  <si>
    <t>ÀË±²ª¯Ø°´ ©ð±µ</t>
  </si>
  <si>
    <t xml:space="preserve">©°©°¥ ¼´²É±ö    ¨¤¸°¸¡¨± </t>
  </si>
  <si>
    <t xml:space="preserve">Þ´Â¨ ÀË±.²Á¯.  ²É±˜ä±Ø²´¯  Þ´Â¨ ÀË±²ª¯Øá´ ©ð± ÀË²ª¯Ø²´¯ –éá Á±ˆÀ¢ ©ß§± </t>
  </si>
  <si>
    <t xml:space="preserve">¦ˆ.¦©¯.¦ˆ. ¥§áˆ  ¨¤¸°¸¡¨± </t>
  </si>
  <si>
    <t xml:space="preserve">Þ´Â¨ ÀË±.²Á¯. ²É±˜ä±Ø²´¯  ¿À/É¤ò/É¥±¿¢Â©¯§»ª°´ ©¢ð±Úá ¥±¼Éá´ –Á²´¯ ¸Ò¥à´ µ±ªÉ Éç¯½±´¨³ £µØå ð±ç¯½ Â¤¶á¨ </t>
  </si>
  <si>
    <t>Àò±¸¯ £Ûå±À¶ £ÛåÉ¯Ú</t>
  </si>
  <si>
    <t xml:space="preserve">Éò±À £Ûå±À¶ £ÛåÉ¯Ú </t>
  </si>
  <si>
    <t>Â¡ç©°Ì ¼´¶±¸¯ ¨¤¸°¸¡¨±</t>
  </si>
  <si>
    <t xml:space="preserve">Þ´Â¨ ÀË±²ª¯Øá´ ©ð± ¿Á ÀË²ª¯Ø²´¯ ÀË²ª¯Ø²´¯ –éá À§¶¯ Á¿± Â¤¶á¨ ©ß§± </t>
  </si>
  <si>
    <t>Þ´Â¨ Éß²¿±½ ©¢©°á²Á±¯ª´ ª§ˆ À±©Á³ À¯Á±©¯™É¯ À¢³¢ Á¿± ªá¨</t>
  </si>
  <si>
    <t>ÀË±²ª¯Ø°´ ²Á¯Éˆ</t>
  </si>
  <si>
    <t>Þ´Â¨ ©°´ÙÁ±²À¯µ¸¯¸ ©ˆ²¿±¯Š ª§ˆ À±©Á³ À¯Á±©¯™É¯ À¢³¢ Á¿± ªá¨</t>
  </si>
  <si>
    <t>¿À/É¤ò/²Â±¯¶µÁ É¤òç°¸°©¯© –Á´³ ²¹±²³±¯²É±À° ´¶¯¸Ë´É¯ Á¿± ªá¨.</t>
  </si>
  <si>
    <t>Éò±À £Ûå±À¶ £ÛåÉ¯Ú</t>
  </si>
  <si>
    <t>¿À/É¤ò/ª¥çÂ¨ ¨§± –Á´³ ¹¤É¯©¯ ´¶¯¸Ë´É¯, –Î§Á¯À¸° É±¥à´±Á´ ©ß§± ²ˆ©´É¯ , À¢³¢ §± £²¶É¡¸¯ É±¥à´±Á ÔÀÉ¥ç Á¿± ªá¨.</t>
  </si>
  <si>
    <t>¿À/É¤ò/ª¥çÂ¨ ¨§± –Á²´¯ –Î§Á¯À¸° É±¨¥´ ©ß§± ÀÌóçÉ´É¯ §± ÀÌóçÉ ²ˆ©´É¯ Á¿± ªá¨</t>
  </si>
  <si>
    <t xml:space="preserve">Þ´Â¨ ©°´ÙÁ±²À¯ ØËá ©¢¨¶ ª§ˆ À±©Á ©ß§± À¯Á±©¯™É¯ À¢³¢ Á¿± ªá¨ </t>
  </si>
  <si>
    <t>Þ´Â¨ ¨±µ¥¨»ö´ ØËá ©°Ì¶°µ±©  ª§ˆ À±©Á ©ß§± À¯Á±©¯™É¯ À¢³¢ Á¿± ªá¨</t>
  </si>
  <si>
    <t>Þ´Â¨ Éˆ¨Á¯µ¸¯¸ ¼´©¢¨¶ ª§ˆ À±©Á ©ß§± À¯Á±©¯™É¯ À¢³¢ Á¿± ªá¨</t>
  </si>
  <si>
    <t>Þ´Â¨ ª¥çÂ¨ ©¢«Ì¸±Á»É±¥  ª§ˆ À±©Á ©ß§± À¯Á±©¯™É¯ À¢³¢ Á¿± ªá¨</t>
  </si>
  <si>
    <t>ප්‍රා.ලේ. කොට්ඨාශය - කැළණිය - 13</t>
  </si>
  <si>
    <t>J39152313001</t>
  </si>
  <si>
    <t xml:space="preserve">කැළණිය   ප්‍රා.ලේ‍.‍ කොට්ඨාශයේ  හුණුපිටිය - හරිස්චන්ද්‍ර මාවතේ බෝක්කුව අසල මාර්ගයේ  ඉතිරි කොටස සංවර්ධනය කිරීම </t>
  </si>
  <si>
    <t>F39222313001</t>
  </si>
  <si>
    <t xml:space="preserve">කැළණිය   ප්‍රා.ලේ‍.‍ කොට්ඨාශයේ  නම් කරන ලද අඩු ආදායම් ලාභීන් සඳහා ස්වයං රැකියා උපකරණ ආධාර ලෙස පාපැදි ලබා දීම ( නාම ලේඛණ අමුණා ඇත ) </t>
  </si>
  <si>
    <t>H39141213002</t>
  </si>
  <si>
    <t xml:space="preserve">කැළණිය   ප්‍රා.ලේ‍.‍ කොට්ඨාශයේ  ප්‍රාදේශීය ලේකම්ට අයත් ඉඩමේ පිහිටි  වරාගොඩ මහජන ක්‍රීඩාංගනයේ වොලිබෝල් ක්‍රීඩා පිටියට විදුලි පහසුකම් ලබා දීම </t>
  </si>
  <si>
    <t>G39222313002</t>
  </si>
  <si>
    <t xml:space="preserve">කැළණිය   ප්‍රා.ලේ‍.‍ කොට්ඨාශයේ  අංක : 341, 1 වන පටුමග, වරාගොඩ, කැළණිය පදිංචි අඩු ආදායම් ලාභී එම්.ආර්.එන්. දර්ශනී කුමාරි මෙනවියට ස්වයං රැකියා උපකරණ ආධාර ලෙස මහන මැෂිමක් ලබා දීම </t>
  </si>
  <si>
    <t>K39172313003</t>
  </si>
  <si>
    <t xml:space="preserve">කැළණිය   ප්‍රා.ලේ‍.‍ කොට්ඨාශයේ විවිධ කේෂත්‍රවල රැකියාවල නියුතු පුද්ගලයින් සම්බන්ධ කරගෙන  ඇගයීමේ  වැඩසටහනක් පැවැත්වීම </t>
  </si>
  <si>
    <t>G39222313003</t>
  </si>
  <si>
    <t xml:space="preserve">කැළණිය   ප්‍රා.ලේ‍.‍ කොට්ඨාශයේ  නම් කරන ලද අඩු ආදායම් ලාභීන්ට ස්වයං රැකියාවක් ලෙස පහන්තිර ඇඹරීමේ කර්මාන්තය කිරීමට අවශ්‍ය ස්වයං රැකියා උපකරණ ආධාර ලෙස පහන්තිර ඇඹරීමේ යන්ත්‍ර ලබා දීම  ( නාම ලේඛණ අමුණා ඇත ) </t>
  </si>
  <si>
    <t>K39161713004</t>
  </si>
  <si>
    <t xml:space="preserve">කැළණිය    ප්‍රා.ලේ‍.‍ කොට්ඨාශයේ  තරුණ තරුණියන් සඳහා නායකත්ව පුහුණු වැඩසටහනක් පැවැත්වීම   </t>
  </si>
  <si>
    <t>G39222313004</t>
  </si>
  <si>
    <t xml:space="preserve">කැළණිය  ප්‍රා.ලේ‍.‍ කොට්ඨාශයේ   අංක : 3, වේවැල්දූව, හුණුපිටිය, වත්තල  පදිංචි අඩු ආදායම් ලාභී ලක්මිණි සිල්වා මහත්මියට  ස්වයං රැකියා උපකරණ ආධාර ලෙස මහන මැෂිමක්  ලබා දීම </t>
  </si>
  <si>
    <t>G39222313005</t>
  </si>
  <si>
    <t xml:space="preserve">කැළණිය  ප්‍රා.ලේ‍.‍ කොට්ඨාශයේ   අංක : 271/1, පරණ නුවර පාර, දළුගම පදිංචි අඩු ආදායම් ලාභී ඩබ්.ජේ.සී. පෙරේරා මහතාට  ස්වයං රැකියාවක් ලෙස ගෙවතු අලංකරණය කිරීමට අවශ්‍ය  ස්වයං රැකියා උපකරණ ආධාර ලෙස තණකොළ කපන  මැෂිමක්  ලබා දීම </t>
  </si>
  <si>
    <t>F39222313006</t>
  </si>
  <si>
    <t xml:space="preserve">කැළණිය   ප්‍රා.ලේ‍.‍ කොට්ඨාශයේ  අංක : 244/4, විහාර මාවත, හුණුපිටිය, වත්තල පදිංචි අඩු ආදායම් ලාභී ජේ.එම්. ප්‍රියංකා මහත්මියට  ස්වයං රැකියා  උපකරණ ආධාර මහන මැෂිමක් ලබා දීම </t>
  </si>
  <si>
    <t>F39222313007</t>
  </si>
  <si>
    <t xml:space="preserve">කැළණිය   ප්‍රා.ලේ‍.‍ කොට්ඨාශයේ  අංක : 4/8/5, මෑවැල්ල පාර, පෙතියාගොඩ,  කැළණිය පදිංචි අඩු ආදායම් ලාභී සුසන්ත පියදර්ශන  මහතාට ස්වයං රැකියාවක් ලෙස ජංගම වෙළඳාම කිරීමට අවශ්‍ය ස්වයං රැකියා උපකරණ ආධාර ලෙස පාපැදියක් ලබා දීම </t>
  </si>
  <si>
    <t>F39222313008</t>
  </si>
  <si>
    <t xml:space="preserve">කැළණිය   ප්‍රා.ලේ‍.‍ කොට්ඨාශයේ  අංක : 11/14, නුංගමුගොඩ ,  කැළණිය පදිංචි අඩු ආදායම් ලාභී කේ.ඩී. නිමල් ගුණතිලක මහතාට   ස්වයං රැකියාවක් ලෙස සංචාරක වෙළඳාම  කිරීමට අවශ්‍ය ස්වයං රැකියා උපකරණ ආධාර  ලෙස පාපැදියක් ලබා දීම </t>
  </si>
  <si>
    <t>É¤òç°´  £Ûå±À¶ ÉÁ±À²´¯ É½µ¸ ²¥±¯¨±¶Ó É²¸±¯Á°É –Á´³ À¯Á±©¯™É¯ À¢³¢ Á¿±ªá¨</t>
  </si>
  <si>
    <t xml:space="preserve">©°©°¥ ¼´²É±ö  ¨¤¸°¸¡¨± </t>
  </si>
  <si>
    <t>¿À/É¤/©±§°¥± ¨§± –Á´³ ¼±´± À°³À¸¯ ´¶¯¸Ë´É¯ Á¿± ªá¨</t>
  </si>
  <si>
    <t>É¤òç°´  £Ûå±À¶ ²É±.²´¯  Ø±¶¯¸ À±µ¢ ¿±Á°É±  –Á´³ À¯Á±©¯™É¯  À¢³¢ Á¿±ªá¨</t>
  </si>
  <si>
    <t xml:space="preserve">É¤òç°´  £Ûå±À¶ ²É±.²´¯  ªÍÂ¨ Ø±¶¯¸ ÀË¤¶¯©°©¯  –Á²´¯ ©°ì°¸° Ô´²¶¯ µ¤½  ¶°¨ É°Ì¨ ©ß§± </t>
  </si>
  <si>
    <t>É¤òç°´  ÀË±.²Á¯.²É±. ²´¯  ²À¸°´±²Â±½ ¨±µ¤Á¯Á ÀË±.©ð±µ³ £´¸¯ ÉËá½± À°™´³ –ÎÁ° À§¶¯ Éç¢ ©§°¸ –ÎÁ° À§¶¯ Á¿± ªá¨</t>
  </si>
  <si>
    <t xml:space="preserve">É¤òç°´  ÀË±.²Á¯.²É±˜ä±Ø²´¯  ²À±Á¯²§¯¶ ØËá Àü¯Ð©á§ Û¥à¨ –Á´³  ÔÀÉ¥ç Á¿± ªá¨   </t>
  </si>
  <si>
    <t>´Ó.²¼±¯¥à¼à ²À²¥à¥± ¨¤¸°¸¡¨±</t>
  </si>
  <si>
    <t xml:space="preserve">¿À/É¤ò/  ²µ²Á¯²Â±½  ¨¢©¯Á°ˆ –Î§Á³ ¼±´± À°³À¸¯ ´¶¯¸Ë´É¯ Á¿± ªá¨ ©ß§± </t>
  </si>
  <si>
    <t xml:space="preserve">§¢ç¢À°™´ ØËá –¼´  ²À¥  À±©Á³ ÔÀÉ¥ç Á¿± ªá¨ </t>
  </si>
  <si>
    <t xml:space="preserve">¨Õµ¤Á¯Á   ²À¥  À±©Á³ ÔÀÉ¥ç Á¿± ªá¨ </t>
  </si>
  <si>
    <t xml:space="preserve">É¤òç°´ ÀË±.²Á¯.²É±. ²´¯ É¤òç°´ ÀË±.©. ³ £´¸¯  ïÌ´µ¤™´ ²À±Î ¶±¶ ò°ß ÀË¸°©»©¯É¥ç´ </t>
  </si>
  <si>
    <t xml:space="preserve">É°Ì¿¸¯²Â±½ Â¤¨¢ç¢ ¨±µ¸ ÀËÛ±¶ ¨±¥àÂ´, ¶¤©áÂ°´ ¥¸¯¶©°Ì ¥±¼ÀíÚ ¨¤¸°¸¡¨±²Â¯ ¶°µ© À¤¸¯²¸¯ ©°³, ¾ª°Ì´³ ÂÁ¯ £¸¡¥± ¸±¥ ª¤†¨ </t>
  </si>
  <si>
    <t>É¤òç°´ ÀË±.²Á¯. ²É±˜ä±Ø²´¯  ª§ˆ À±©Á¯  Â¡¥¤µ¥¤¶¯ ©ß§± Â¡¥¤  À¢§¢ç¢  §± £¤Â´á²ˆ µ¤½©³§¶  ©ß§±</t>
  </si>
  <si>
    <t xml:space="preserve">É¤òç°´ ÀË±²ª¯Øá´ ©ð±µ³ £´¸¯ µ¶µ±©Á ¨±²¶Á¯Â¨ ¨±¸â ©±´¶ ²Â±½¶¤Â°Á¯Á³  ¼Á´ Á¿± ªá¨ </t>
  </si>
  <si>
    <t>¦¥±¼à ÉË°Ú±¶¯¸ ª £Á¯–©¯ ¨¤¸°¸¡¨±</t>
  </si>
  <si>
    <t xml:space="preserve">É¤òç°´ ÀË±²ª¯Øá´ ©ð±µ³ £´¸¯ µ¶µ±©Á ¨±²¶Á¯Â¨ ¨±¸â ©±´¶ ¾½²ˆ £±µ¥ç µ¤³É¯ ¾ª°É°Ì¨ </t>
  </si>
  <si>
    <t xml:space="preserve">ÀÕÁ°´²Â±½ ¶Â¥ ©ð±µ³ £´¸¯ ÀÕÁ°´²Â±½ À¥±ÉË¨ ¨±µ²¸¯ À°»µ¸¯¸ É±ç¢ Àª¯Û¸°´ ÀË¸°©»©¯É¥ç´ É°Ì¨ §± É±ç¢ É¤³ ª¤†¨ </t>
  </si>
  <si>
    <t xml:space="preserve">©À¢Â©¯É¶¯ª Ø±¶¯¸ ÀË¤¶¯©°©¯ ©±–²´¥à ²ª•¨¤Î²¥à Àµ¸¯µ±²Â¶ ´¶ ¨±²É±ò ¼¢²©¯µ±©¯ ¨¢¶°Î¶¯²Â¯ ²ª¯µ©¯é±¶²´¯ ª§ˆ À±©Á³ ÔÀÉ¥ç Á¿± ªá¨ </t>
  </si>
  <si>
    <t xml:space="preserve">É¤òç°´  ÀË±²ª¯Øá´ ©ð± ¿Á ÀË²ª¯Ø²´¯  ¶¢Â¯Â¨¢²Â±½ ²Â±¥ÉÂ§µ¸¯¸ À±¥ ØË¨È¶ Àª¶†¶¯ ²É±¶¯ÉËá˜ É°Ì¨ </t>
  </si>
  <si>
    <t>É¤òçá´ À°ÁÀ°™´ ©¢©±¶ðÒ†²´¯ É²¸±¯Á°É ²É±³²©¯ ¾ª°ÌÀ°³ ¸±À¯À²´¯ £Í¸¯ £¸¯¸°µ±¥¨É¯ ¿¤ß ´É½ µ¤³É¯ ª¤‡¨.</t>
  </si>
  <si>
    <t xml:space="preserve">ÀÁ±¸¯ À±Á¶ ²É±¨©±Ì©¯ </t>
  </si>
  <si>
    <t>ÀË±²ª¯Øá´ ©ð±µ</t>
  </si>
  <si>
    <t xml:space="preserve">ÂÁ¯²¿±ÃÁ¯Á, Ø°Á¯À  ²À¥  À±©Á³ ÔÀÉ¥ç Á¿± ªá¨ </t>
  </si>
  <si>
    <t xml:space="preserve">©°»§±¥¨¢Á¯Á, Á©¯©¶  ²À¥  À±©Á³ ÔÀÉ¥ç Á¿± ªá¨ </t>
  </si>
  <si>
    <t>ප්‍රා.ලේ. කොට්ඨාශය - පොදු - 63</t>
  </si>
  <si>
    <t>K39161763001</t>
  </si>
  <si>
    <t xml:space="preserve">ගම්පහ  අධ්‍යාපන  කලාපයේ 2013 වර්ෂයේ 05 ශ්‍රේණිය ශිෂ්‍යත්ව විභාගය සමත් සිසු දරුවන් වෙනුවෙන් ඇගයිමේ වැඩසටහනක් පැවැත්වීම </t>
  </si>
  <si>
    <t>K39222363001</t>
  </si>
  <si>
    <t xml:space="preserve">ගම්පහ  දිස්ත්‍රක්කය  තුල ස්වයං රැකියාවක් ලෙස ත්‍රීරෝද ධාවනය කරනු ලබන රියදුරන් සමාජයට පලදායි ලෙස තම කර්මාන්තය කරගෙන යාම පිළිබඳව දැනුවත් කිරීමේ වැඩසටහනක් පැවැත්වීම හා දිරිමත් කළ යුතු ස්වයං රැකියා ලාභීන් ඇගයීම </t>
  </si>
  <si>
    <t>11/20</t>
  </si>
  <si>
    <t>K39161763002</t>
  </si>
  <si>
    <t xml:space="preserve">ගම්පහ  දිස්ත්‍රික්කයේ 2013 වර්ෂයේ  5  ශ්‍රේණිය  ශිෂ්‍යත්ව විභාගය සමත් දරු දැරියන් ඇගයීමේ වැඩසටහනක් පැවැත්වීම </t>
  </si>
  <si>
    <t>K39161763003</t>
  </si>
  <si>
    <t xml:space="preserve">මීගමුව  අධ්‍යාපන  කොට්ඨාශයේ 11 වසර  අ.පො.ස   ( සා/පෙළ )  සිසුන් සඳහා පෙරහුරු ප්‍රශ්න පත්‍ර  සාකච්ජා කිරීමේ සම්මන්ත්‍රණයක් පැවැත්වීම </t>
  </si>
  <si>
    <t>කලාප අධ්‍යාපන අධ්‍යක්ෂ - මීගමුව</t>
  </si>
  <si>
    <t>K39122263004</t>
  </si>
  <si>
    <t xml:space="preserve">ගම්පහ  දිස්ත්‍රික්කයේ අඩුආදායම් ලාභීන් සඳහා රැකියා පුහුණු වැඩසටහනක් ලෙස රියදුරු පුහුණු වැඩසටහනක් පැවැත්වීම  </t>
  </si>
  <si>
    <t>K39161263005</t>
  </si>
  <si>
    <t>ගම්පහ  අධ්‍යාපන  කලාපයේ  තෝරාගත් අඩු ආදායම් ලාභී දරුවන් 120 ක් සඳහා පාසල් උපකරණ ලබා දීම</t>
  </si>
  <si>
    <t>12/26</t>
  </si>
  <si>
    <t>11122263019</t>
  </si>
  <si>
    <t>ගම්පහ දිස්ත්‍රික්කයේ රැකියා විරහිත තරුණ තරුණියන් සඳහා රියදුරු පුහුණුව ලබා දීම</t>
  </si>
  <si>
    <t>11122263020</t>
  </si>
  <si>
    <t xml:space="preserve">ගම්පහ දිස්ත්‍රික්කයේ මීගමුව, මිනුවන්ගොඩ, මීරීගම ප්‍රාදේශීය ලේකම් කොට්ඨාශයන්හි රැකියා විරහිත තරුණ තරුණියන්ට රියදුරු පුහුණුව ලබා දීම </t>
  </si>
  <si>
    <t>11122263021</t>
  </si>
  <si>
    <t xml:space="preserve">ගම්පහ දිස්ත්‍රික්කයේ අඩු ආදායම් ලාභී  තරුණයන් සඳහා  රියදුරු පුහුණුව ලබා දීම </t>
  </si>
  <si>
    <t xml:space="preserve">යූ. ජෝර්ජ් පෙරේරා මැතිතුමා </t>
  </si>
  <si>
    <t>බස්නාහිර පළාත් සංවර්ධන (විශේෂ) වැඩසටහන - කළුතර දිස්ත්‍රික්කය - 2013</t>
  </si>
  <si>
    <t>බස්නාහිර පළාත් සභා මන්ත්‍රීවරුන්ගේ 2013.12.29 දිනට අනුමත මුදල්</t>
  </si>
  <si>
    <t>£¶¢ £»É´</t>
  </si>
  <si>
    <t>Â¥¤ Àò±¸¯ ©ð± ¨¶¯¸áË¸¡¨±²Â¯ / ¨¶¯¸áË¸¡†´²Â¯ ¶¨</t>
  </si>
  <si>
    <t>²µ¶¯Éò ¨¢ªÁ
¥¤</t>
  </si>
  <si>
    <t>2102(F)</t>
  </si>
  <si>
    <t>2103(G)</t>
  </si>
  <si>
    <t>2104(H)</t>
  </si>
  <si>
    <t>2105(J)</t>
  </si>
  <si>
    <t>2401(K)</t>
  </si>
  <si>
    <t>ª¤¶³¨¸¯ £¶¢¨¸ É¥ £¤¸° ¨¢ªÁ
¥¤.</t>
  </si>
  <si>
    <t xml:space="preserve">¾¸°Ì° ¨¢ªÁ
¥¤. </t>
  </si>
  <si>
    <t>1.  </t>
  </si>
  <si>
    <t>විකුම් ගුණසේකර මැතිතුමා</t>
  </si>
  <si>
    <t>2.  </t>
  </si>
  <si>
    <t>රංජිත් සෝමවංශ මැතිතුමා</t>
  </si>
  <si>
    <t>3.  </t>
  </si>
  <si>
    <t>ලලිත් එල්ලාවල මැතිතුමා</t>
  </si>
  <si>
    <t>4.  </t>
  </si>
  <si>
    <t>පියල් නිශාන්ත මැතිතුමා</t>
  </si>
  <si>
    <t>5.  </t>
  </si>
  <si>
    <t>යසපාල කෝරළගේ මැතිතුමා</t>
  </si>
  <si>
    <t>6.  </t>
  </si>
  <si>
    <t>නිමල් චන්ද්‍රරත්න මැතිතුමා</t>
  </si>
  <si>
    <t>7.  </t>
  </si>
  <si>
    <t>ජගත් අංගගේ මැතිතුමා</t>
  </si>
  <si>
    <t>8.  </t>
  </si>
  <si>
    <t>චන්ද්‍රබානු අධිකාරම් මැතිතුමා</t>
  </si>
  <si>
    <t>9.  </t>
  </si>
  <si>
    <t>ලලිත් වර්ණකුමාර මැතිතුමා</t>
  </si>
  <si>
    <t>10.  </t>
  </si>
  <si>
    <t>සුමිත්ලාල් මැන්දිස් මැතිතුමා</t>
  </si>
  <si>
    <t>11.  </t>
  </si>
  <si>
    <t>කීර්ති කාරියවසම් මැතිතුමා</t>
  </si>
  <si>
    <t>12.  </t>
  </si>
  <si>
    <t>තෙබුවන පියනන්ද හිමි</t>
  </si>
  <si>
    <t>13.  </t>
  </si>
  <si>
    <t>සුගත් මතුගමගේ මැතිතුමා</t>
  </si>
  <si>
    <t>14.  </t>
  </si>
  <si>
    <t>එම්.එම්.එම්.අම්ජාඩ් මැතිතුමා</t>
  </si>
  <si>
    <t>15.  </t>
  </si>
  <si>
    <t>ලාල් කුලරත්න මැතිතුමා</t>
  </si>
  <si>
    <t>උපමාන පාදක ප්‍රදාන-කළුතර දිස්ත්‍රික්කය</t>
  </si>
  <si>
    <t>2013.12.29 දිනට සාරාංශය</t>
  </si>
  <si>
    <t>–É¡ˆ Â¡ç²©¯É¥  ¨¤¸°¸¡¨±</t>
  </si>
  <si>
    <t>¥»þ¸¯ ²©±¯¨µ»Ø  ¨¤¸°¸¡¨±</t>
  </si>
  <si>
    <t>ï.¦Á¯.ÁÁ°¸¯ ¦Á¯Á±µÁ ¨¤¸°¸¡¨±</t>
  </si>
  <si>
    <t>¦­.¦ˆ. À°´Á¯ ¶°Ø±¶¯¸ ª ©°Á¯µ± ¨¤¸°¸¡¨±</t>
  </si>
  <si>
    <t>´©À±Á ²É±¯¥ò²Â¯ ¨¤¸°¸¡¨±</t>
  </si>
  <si>
    <t>¶°¨Á¯ «¶¯Ç¥¸¯¶ ¨¤¸°¸¡¨±</t>
  </si>
  <si>
    <t>¼Â¸¯ £»Â²Â¯  ¨¤¸°¸¡¨±</t>
  </si>
  <si>
    <t>ö.à.«¶¯Çð±¶¢ £ŠÉ±¥ˆ ¨¤¸°¸¡¨±</t>
  </si>
  <si>
    <t>½›Á°•. ÁÁ°¸¯ µ¥àç É¡¨±¥ ¨¤¸°¸¡¨±</t>
  </si>
  <si>
    <t>©¢†¸¯ Á±Á¯ ¨¤¶¯ª°©¯ ¨¤¸°¸¡¨±</t>
  </si>
  <si>
    <t>Éá¥à¸°  É±Ì´µ©ˆ ¨¤¸°¸¡¨±</t>
  </si>
  <si>
    <t>ÀÓ¼å ²¸¿¢µ¶ À°´¶¶¯ª §°†</t>
  </si>
  <si>
    <t>¦©¯.¦ˆ.²ÀË¯¨  ©¢Â¸¯ ¨¤¸°¸¡¨±</t>
  </si>
  <si>
    <t>¦¯.¦ˆ.¨¢Á¹¯¹¥à ²¨±²§±¨õ ¨¤¸°¸¡¨±</t>
  </si>
  <si>
    <t>¦¯.¦ˆ.´ÓÚ¢À¯ ¨¤¸°¸¡¨±</t>
  </si>
  <si>
    <t>16.  </t>
  </si>
  <si>
    <t>É°¸¯©°Ì É§³À°™´ ¨¤¸°¸¡¨±</t>
  </si>
  <si>
    <t>17.  </t>
  </si>
  <si>
    <t>Àá.ö. £ð´¥¸¯¶  ¨¤¸°¸¡¨±</t>
  </si>
  <si>
    <t>18.  </t>
  </si>
  <si>
    <t>½›Á°•. ¦¯. ¶Á°¶¯ª µþ¥¨±Á¯ ¼´¸°©¯© ¨¤¸°¸¡¨±</t>
  </si>
  <si>
    <t>19.  </t>
  </si>
  <si>
    <t>Á±Á¯ É¡Á¥¸¯¶ ¨§¸¶¯¸°Á ¨¤¸°¸¡¨±</t>
  </si>
  <si>
    <t>20.  </t>
  </si>
  <si>
    <t>¦­.–þ¸¯ ÀË°´¶¯¸ ª ©°Á¯µ± ¨¤¸°¸¡¨±</t>
  </si>
  <si>
    <t>21.  </t>
  </si>
  <si>
    <t>£±¶¶¯ª ÁÉ¯Ú¯¨¶¯ –²¼¯¨±¶¯¶ ¨¤¸°¸¡¨±</t>
  </si>
</sst>
</file>

<file path=xl/styles.xml><?xml version="1.0" encoding="utf-8"?>
<styleSheet xmlns="http://schemas.openxmlformats.org/spreadsheetml/2006/main">
  <numFmts count="11">
    <numFmt numFmtId="43" formatCode="_(* #,##0.00_);_(* \(#,##0.00\);_(* &quot;-&quot;??_);_(@_)"/>
    <numFmt numFmtId="164" formatCode="dd/mm/yyyy;@"/>
    <numFmt numFmtId="165" formatCode="[$-1045B]yyyy/mm/dd;@"/>
    <numFmt numFmtId="166" formatCode="[$-1045B]yyyy\-mm\-dd;@"/>
    <numFmt numFmtId="167" formatCode="#,##0.00;[Red]#,##0.00"/>
    <numFmt numFmtId="168" formatCode="_(* #,##0.000_);_(* \(#,##0.000\);_(* &quot;-&quot;??_);_(@_)"/>
    <numFmt numFmtId="169" formatCode="_(* #,##0_);_(* \(#,##0\);_(* &quot;-&quot;??_);_(@_)"/>
    <numFmt numFmtId="170" formatCode="#,##0.00_ ;[Red]\-#,##0.00\ "/>
    <numFmt numFmtId="171" formatCode="_-* #,##0.00_-;\-* #,##0.00_-;_-* &quot;-&quot;??_-;_-@_-"/>
    <numFmt numFmtId="172" formatCode="_-* #,##0_-;\-* #,##0_-;_-* &quot;-&quot;??_-;_-@_-"/>
    <numFmt numFmtId="173" formatCode="_ * #,##0.00_ ;_ * \-#,##0.00_ ;_ * &quot;-&quot;??_ ;_ @_ "/>
  </numFmts>
  <fonts count="169">
    <font>
      <sz val="11"/>
      <color theme="1"/>
      <name val="Calibri"/>
      <family val="2"/>
      <scheme val="minor"/>
    </font>
    <font>
      <sz val="11"/>
      <color theme="1"/>
      <name val="Calibri"/>
      <family val="2"/>
      <scheme val="minor"/>
    </font>
    <font>
      <sz val="11"/>
      <color rgb="FFFF0000"/>
      <name val="Calibri"/>
      <family val="2"/>
      <scheme val="minor"/>
    </font>
    <font>
      <b/>
      <sz val="12"/>
      <name val="Calibri"/>
      <family val="2"/>
      <scheme val="minor"/>
    </font>
    <font>
      <sz val="10"/>
      <name val="Amila*"/>
      <family val="2"/>
    </font>
    <font>
      <b/>
      <sz val="13"/>
      <name val="Calibri"/>
      <family val="2"/>
      <scheme val="minor"/>
    </font>
    <font>
      <b/>
      <shadow/>
      <sz val="13"/>
      <name val="Calibri"/>
      <family val="2"/>
      <scheme val="minor"/>
    </font>
    <font>
      <b/>
      <sz val="12"/>
      <name val="Iskoola Pota"/>
      <family val="2"/>
    </font>
    <font>
      <sz val="12"/>
      <color theme="1"/>
      <name val="Calibri"/>
      <family val="2"/>
      <scheme val="minor"/>
    </font>
    <font>
      <sz val="11"/>
      <name val="Calibri"/>
      <family val="2"/>
      <scheme val="minor"/>
    </font>
    <font>
      <sz val="10"/>
      <name val="Arial"/>
      <family val="2"/>
    </font>
    <font>
      <sz val="13"/>
      <name val="Calibri"/>
      <family val="2"/>
      <scheme val="minor"/>
    </font>
    <font>
      <sz val="13"/>
      <color theme="1"/>
      <name val="Calibri"/>
      <family val="2"/>
      <scheme val="minor"/>
    </font>
    <font>
      <sz val="13"/>
      <color indexed="8"/>
      <name val="Calibri"/>
      <family val="2"/>
      <scheme val="minor"/>
    </font>
    <font>
      <sz val="11"/>
      <name val="Amila*"/>
      <family val="2"/>
    </font>
    <font>
      <sz val="11"/>
      <name val="Iskoola Pota"/>
      <family val="2"/>
    </font>
    <font>
      <sz val="13"/>
      <color rgb="FFFF0000"/>
      <name val="Calibri"/>
      <family val="2"/>
      <scheme val="minor"/>
    </font>
    <font>
      <sz val="11"/>
      <color indexed="8"/>
      <name val="Calibri"/>
      <family val="2"/>
    </font>
    <font>
      <vertAlign val="superscript"/>
      <sz val="13"/>
      <color theme="1"/>
      <name val="Calibri"/>
      <family val="2"/>
      <scheme val="minor"/>
    </font>
    <font>
      <sz val="10"/>
      <color theme="1"/>
      <name val="DinaminaUniWeb"/>
    </font>
    <font>
      <sz val="10"/>
      <color rgb="FFFF0000"/>
      <name val="DinaminaUniWeb"/>
    </font>
    <font>
      <vertAlign val="superscript"/>
      <sz val="13"/>
      <color rgb="FFFF0000"/>
      <name val="Calibri"/>
      <family val="2"/>
      <scheme val="minor"/>
    </font>
    <font>
      <sz val="10"/>
      <name val="DinaminaUniWeb"/>
    </font>
    <font>
      <sz val="11"/>
      <color theme="1"/>
      <name val="DinaminaUniWeb"/>
    </font>
    <font>
      <sz val="10"/>
      <color theme="1"/>
      <name val="Calibri"/>
      <family val="2"/>
      <scheme val="minor"/>
    </font>
    <font>
      <sz val="12"/>
      <name val="Calibri"/>
      <family val="2"/>
      <scheme val="minor"/>
    </font>
    <font>
      <sz val="10"/>
      <color indexed="8"/>
      <name val="Arial"/>
      <family val="2"/>
    </font>
    <font>
      <sz val="12"/>
      <color rgb="FFFF0000"/>
      <name val="Calibri"/>
      <family val="2"/>
      <scheme val="minor"/>
    </font>
    <font>
      <sz val="10"/>
      <color rgb="FFFF0000"/>
      <name val="Calibri"/>
      <family val="2"/>
      <scheme val="minor"/>
    </font>
    <font>
      <sz val="11"/>
      <color theme="1"/>
      <name val="Iskoola Pota"/>
      <family val="2"/>
    </font>
    <font>
      <sz val="13"/>
      <color theme="1"/>
      <name val="Iskoola Pota"/>
      <family val="2"/>
    </font>
    <font>
      <sz val="12"/>
      <color theme="1"/>
      <name val="Iskoola Pota"/>
      <family val="2"/>
    </font>
    <font>
      <sz val="12"/>
      <color theme="1"/>
      <name val="DinaminaUniWeb"/>
    </font>
    <font>
      <b/>
      <sz val="20"/>
      <name val="Calibri"/>
      <family val="2"/>
      <scheme val="minor"/>
    </font>
    <font>
      <sz val="12"/>
      <name val="Arial"/>
      <family val="2"/>
    </font>
    <font>
      <sz val="12"/>
      <name val="DinaminaUniWeb"/>
    </font>
    <font>
      <sz val="11"/>
      <name val="Arial"/>
      <family val="2"/>
    </font>
    <font>
      <sz val="12"/>
      <name val="Times New Roman"/>
      <family val="1"/>
    </font>
    <font>
      <sz val="11"/>
      <name val="DinaminaUniWeb"/>
    </font>
    <font>
      <sz val="12"/>
      <color rgb="FFFF0000"/>
      <name val="Arial"/>
      <family val="2"/>
    </font>
    <font>
      <sz val="12"/>
      <color indexed="10"/>
      <name val="DinaminaUniWeb"/>
    </font>
    <font>
      <sz val="11"/>
      <color rgb="FFFF0000"/>
      <name val="Arial"/>
      <family val="2"/>
    </font>
    <font>
      <sz val="10"/>
      <color rgb="FFFF0000"/>
      <name val="Arial"/>
      <family val="2"/>
    </font>
    <font>
      <b/>
      <sz val="12"/>
      <color indexed="10"/>
      <name val="DinaminaUniWeb"/>
    </font>
    <font>
      <vertAlign val="superscript"/>
      <sz val="12"/>
      <name val="DinaminaUniWeb"/>
    </font>
    <font>
      <sz val="12"/>
      <color rgb="FFFF0000"/>
      <name val="DinaminaUniWeb"/>
    </font>
    <font>
      <i/>
      <sz val="12"/>
      <name val="DinaminaUniWeb"/>
    </font>
    <font>
      <sz val="12"/>
      <color theme="1"/>
      <name val="Arial"/>
      <family val="2"/>
    </font>
    <font>
      <sz val="12"/>
      <color indexed="8"/>
      <name val="DinaminaUniWeb"/>
    </font>
    <font>
      <sz val="12"/>
      <color indexed="8"/>
      <name val="Times New Roman"/>
      <family val="1"/>
    </font>
    <font>
      <sz val="12"/>
      <color indexed="8"/>
      <name val="Arial"/>
      <family val="2"/>
    </font>
    <font>
      <sz val="12"/>
      <color indexed="10"/>
      <name val="Times New Roman"/>
      <family val="1"/>
    </font>
    <font>
      <sz val="12"/>
      <color rgb="FFFF0000"/>
      <name val="Times New Roman"/>
      <family val="1"/>
    </font>
    <font>
      <sz val="12"/>
      <color theme="1"/>
      <name val="Times New Roman"/>
      <family val="1"/>
    </font>
    <font>
      <sz val="22"/>
      <color theme="1"/>
      <name val="Calibri"/>
      <family val="2"/>
      <scheme val="minor"/>
    </font>
    <font>
      <b/>
      <sz val="26"/>
      <color theme="1"/>
      <name val="Calibri"/>
      <family val="2"/>
      <scheme val="minor"/>
    </font>
    <font>
      <b/>
      <sz val="26"/>
      <name val="Calibri"/>
      <family val="2"/>
      <scheme val="minor"/>
    </font>
    <font>
      <b/>
      <sz val="48"/>
      <name val="Calibri"/>
      <family val="2"/>
      <scheme val="minor"/>
    </font>
    <font>
      <sz val="11"/>
      <color rgb="FF000000"/>
      <name val="Iskoola Pota"/>
      <family val="2"/>
    </font>
    <font>
      <sz val="11"/>
      <color theme="1"/>
      <name val="Times New Roman"/>
      <family val="1"/>
    </font>
    <font>
      <sz val="11"/>
      <color rgb="FFFF0000"/>
      <name val="Iskoola Pota"/>
      <family val="2"/>
    </font>
    <font>
      <sz val="11"/>
      <color indexed="8"/>
      <name val="Iskoola Pota"/>
      <family val="2"/>
    </font>
    <font>
      <strike/>
      <sz val="11"/>
      <color rgb="FFFF0000"/>
      <name val="Calibri"/>
      <family val="2"/>
      <scheme val="minor"/>
    </font>
    <font>
      <strike/>
      <sz val="11"/>
      <color rgb="FFFF0000"/>
      <name val="Iskoola Pota"/>
      <family val="2"/>
    </font>
    <font>
      <sz val="11"/>
      <color rgb="FF333333"/>
      <name val="Iskoola Pota"/>
      <family val="2"/>
    </font>
    <font>
      <sz val="11"/>
      <color indexed="8"/>
      <name val="Calibri"/>
      <family val="2"/>
      <scheme val="minor"/>
    </font>
    <font>
      <sz val="11"/>
      <color rgb="FFFF0000"/>
      <name val="Times New Roman"/>
      <family val="1"/>
    </font>
    <font>
      <strike/>
      <sz val="11"/>
      <color rgb="FFFF0000"/>
      <name val="Times New Roman"/>
      <family val="1"/>
    </font>
    <font>
      <sz val="12"/>
      <color rgb="FFFF0000"/>
      <name val="Iskoola Pota"/>
      <family val="2"/>
    </font>
    <font>
      <sz val="12"/>
      <name val="Iskoola Pota"/>
      <family val="2"/>
    </font>
    <font>
      <b/>
      <sz val="48"/>
      <color theme="1"/>
      <name val="Calibri"/>
      <family val="2"/>
      <scheme val="minor"/>
    </font>
    <font>
      <b/>
      <sz val="24"/>
      <name val="Calibri"/>
      <family val="2"/>
      <scheme val="minor"/>
    </font>
    <font>
      <shadow/>
      <sz val="11"/>
      <color theme="1"/>
      <name val="Iskoola Pota"/>
      <family val="2"/>
    </font>
    <font>
      <shadow/>
      <sz val="11"/>
      <name val="Iskoola Pota"/>
      <family val="2"/>
    </font>
    <font>
      <sz val="10"/>
      <name val="Iskoola Pota"/>
      <family val="2"/>
    </font>
    <font>
      <sz val="10.5"/>
      <name val="Iskoola Pota"/>
      <family val="2"/>
    </font>
    <font>
      <strike/>
      <sz val="12"/>
      <color rgb="FFFF0000"/>
      <name val="Iskoola Pota"/>
      <family val="2"/>
    </font>
    <font>
      <b/>
      <sz val="12"/>
      <color theme="1"/>
      <name val="Iskoola Pota"/>
      <family val="2"/>
    </font>
    <font>
      <b/>
      <sz val="11"/>
      <name val="Times New Roman"/>
      <family val="1"/>
    </font>
    <font>
      <b/>
      <strike/>
      <sz val="11"/>
      <color rgb="FFFF0000"/>
      <name val="Times New Roman"/>
      <family val="1"/>
    </font>
    <font>
      <b/>
      <sz val="11"/>
      <color rgb="FFFF0000"/>
      <name val="Times New Roman"/>
      <family val="1"/>
    </font>
    <font>
      <strike/>
      <sz val="12"/>
      <color rgb="FFFF0000"/>
      <name val="Calibri"/>
      <family val="2"/>
      <scheme val="minor"/>
    </font>
    <font>
      <sz val="12"/>
      <color theme="1"/>
      <name val="Calibri"/>
      <family val="2"/>
    </font>
    <font>
      <strike/>
      <sz val="12"/>
      <color rgb="FFFF0000"/>
      <name val="Cambria"/>
      <family val="1"/>
    </font>
    <font>
      <sz val="12"/>
      <name val="Cambria"/>
      <family val="1"/>
    </font>
    <font>
      <sz val="12"/>
      <color rgb="FFFF0000"/>
      <name val="Cambria"/>
      <family val="1"/>
    </font>
    <font>
      <shadow/>
      <sz val="12"/>
      <color theme="1"/>
      <name val="Iskoola Pota"/>
      <family val="2"/>
    </font>
    <font>
      <sz val="12"/>
      <name val="Verdana"/>
      <family val="2"/>
    </font>
    <font>
      <strike/>
      <sz val="12"/>
      <color rgb="FFFF0000"/>
      <name val="Times New Roman"/>
      <family val="1"/>
    </font>
    <font>
      <strike/>
      <shadow/>
      <sz val="12"/>
      <color rgb="FFFF0000"/>
      <name val="Cambria"/>
      <family val="1"/>
    </font>
    <font>
      <b/>
      <sz val="28"/>
      <name val="Calibri"/>
      <family val="2"/>
      <scheme val="minor"/>
    </font>
    <font>
      <shadow/>
      <sz val="12"/>
      <color rgb="FF000000"/>
      <name val="Iskoola Pota"/>
      <family val="2"/>
    </font>
    <font>
      <b/>
      <sz val="14"/>
      <name val="Iskoola Pota"/>
      <family val="2"/>
    </font>
    <font>
      <b/>
      <sz val="11"/>
      <name val="Amila*"/>
      <family val="2"/>
    </font>
    <font>
      <sz val="11"/>
      <color rgb="FF000000"/>
      <name val="DinaminaUniWeb"/>
    </font>
    <font>
      <b/>
      <sz val="9"/>
      <name val="Iskoola Pota"/>
      <family val="2"/>
    </font>
    <font>
      <b/>
      <sz val="12"/>
      <name val="Amila*"/>
      <family val="2"/>
    </font>
    <font>
      <b/>
      <sz val="12"/>
      <color theme="1"/>
      <name val="Calibri"/>
      <family val="2"/>
      <scheme val="minor"/>
    </font>
    <font>
      <b/>
      <vertAlign val="superscript"/>
      <sz val="14"/>
      <name val="Amila*"/>
      <family val="2"/>
    </font>
    <font>
      <b/>
      <sz val="8"/>
      <name val="Amila*"/>
      <family val="2"/>
    </font>
    <font>
      <b/>
      <sz val="9"/>
      <color theme="5" tint="-0.499984740745262"/>
      <name val="Amila*"/>
      <family val="2"/>
    </font>
    <font>
      <b/>
      <sz val="14"/>
      <name val="Amila*"/>
      <family val="2"/>
    </font>
    <font>
      <b/>
      <sz val="9"/>
      <color theme="5" tint="-0.249977111117893"/>
      <name val="Iskoola Pota"/>
      <family val="2"/>
    </font>
    <font>
      <sz val="12"/>
      <color theme="1"/>
      <name val="Amila*"/>
      <family val="2"/>
    </font>
    <font>
      <b/>
      <sz val="9"/>
      <color theme="5" tint="-0.249977111117893"/>
      <name val="Amila*"/>
      <family val="2"/>
    </font>
    <font>
      <sz val="12"/>
      <color theme="5" tint="-0.249977111117893"/>
      <name val="Calibri"/>
      <family val="2"/>
      <scheme val="minor"/>
    </font>
    <font>
      <b/>
      <sz val="8"/>
      <color theme="5" tint="-0.249977111117893"/>
      <name val="Amila*"/>
      <family val="2"/>
    </font>
    <font>
      <sz val="12"/>
      <name val="Iskoola Pota"/>
      <family val="1"/>
      <charset val="1"/>
    </font>
    <font>
      <sz val="10"/>
      <name val="Iskoola Pota"/>
      <family val="1"/>
      <charset val="1"/>
    </font>
    <font>
      <b/>
      <sz val="8"/>
      <color theme="5" tint="-0.499984740745262"/>
      <name val="Amila*"/>
      <family val="2"/>
    </font>
    <font>
      <sz val="11"/>
      <color rgb="FFFF0000"/>
      <name val="DinaminaUniWeb"/>
    </font>
    <font>
      <b/>
      <sz val="9"/>
      <color theme="5" tint="-0.499984740745262"/>
      <name val="Iskoola Pota"/>
      <family val="2"/>
    </font>
    <font>
      <sz val="12"/>
      <name val="Amila*"/>
      <family val="2"/>
    </font>
    <font>
      <sz val="12"/>
      <color rgb="FFFF0000"/>
      <name val="Amila*"/>
      <family val="2"/>
    </font>
    <font>
      <b/>
      <sz val="8"/>
      <color theme="5" tint="-0.249977111117893"/>
      <name val="Iskoola Pota"/>
      <family val="2"/>
    </font>
    <font>
      <b/>
      <sz val="11"/>
      <name val="Iskoola Pota"/>
      <family val="2"/>
    </font>
    <font>
      <sz val="11"/>
      <name val="Arial Unicode MS"/>
      <family val="2"/>
    </font>
    <font>
      <sz val="9"/>
      <name val="Iskoola Pota"/>
      <family val="2"/>
    </font>
    <font>
      <b/>
      <sz val="10"/>
      <name val="Amila*"/>
      <family val="2"/>
    </font>
    <font>
      <sz val="10"/>
      <color theme="1"/>
      <name val="Iskoola Pota"/>
      <family val="2"/>
    </font>
    <font>
      <sz val="12"/>
      <color rgb="FF000000"/>
      <name val="Calibri"/>
      <family val="2"/>
      <scheme val="minor"/>
    </font>
    <font>
      <vertAlign val="superscript"/>
      <sz val="12"/>
      <name val="Amila*"/>
      <family val="2"/>
    </font>
    <font>
      <sz val="14"/>
      <name val="Iskoola Pota"/>
      <family val="2"/>
    </font>
    <font>
      <b/>
      <sz val="14"/>
      <color theme="1"/>
      <name val="Calibri"/>
      <family val="2"/>
      <scheme val="minor"/>
    </font>
    <font>
      <b/>
      <sz val="20"/>
      <color theme="1"/>
      <name val="Calibri"/>
      <family val="2"/>
      <scheme val="minor"/>
    </font>
    <font>
      <b/>
      <sz val="18"/>
      <color theme="1"/>
      <name val="Calibri"/>
      <family val="2"/>
      <scheme val="minor"/>
    </font>
    <font>
      <b/>
      <sz val="11"/>
      <color theme="1"/>
      <name val="Calibri"/>
      <family val="2"/>
      <scheme val="minor"/>
    </font>
    <font>
      <sz val="14"/>
      <color indexed="8"/>
      <name val="Calibri"/>
      <family val="2"/>
    </font>
    <font>
      <sz val="12"/>
      <color indexed="8"/>
      <name val="Calibri"/>
      <family val="2"/>
    </font>
    <font>
      <sz val="14"/>
      <color indexed="8"/>
      <name val="Iskoola Pota"/>
      <family val="2"/>
    </font>
    <font>
      <b/>
      <sz val="14"/>
      <color indexed="8"/>
      <name val="Iskoola Pota"/>
      <family val="2"/>
    </font>
    <font>
      <b/>
      <sz val="12"/>
      <color indexed="8"/>
      <name val="Calibri"/>
      <family val="2"/>
    </font>
    <font>
      <sz val="12"/>
      <name val="Calibri"/>
      <family val="2"/>
    </font>
    <font>
      <sz val="12"/>
      <color indexed="8"/>
      <name val="Iskoola Pota"/>
      <family val="2"/>
    </font>
    <font>
      <b/>
      <sz val="11"/>
      <color indexed="8"/>
      <name val="Calibri"/>
      <family val="2"/>
    </font>
    <font>
      <sz val="12"/>
      <color indexed="57"/>
      <name val="Calibri"/>
      <family val="2"/>
    </font>
    <font>
      <b/>
      <sz val="12"/>
      <color indexed="57"/>
      <name val="Calibri"/>
      <family val="2"/>
    </font>
    <font>
      <sz val="12"/>
      <color rgb="FFFF0000"/>
      <name val="Calibri"/>
      <family val="2"/>
    </font>
    <font>
      <b/>
      <sz val="12"/>
      <color indexed="10"/>
      <name val="Calibri"/>
      <family val="2"/>
    </font>
    <font>
      <sz val="12"/>
      <color indexed="10"/>
      <name val="Calibri"/>
      <family val="2"/>
    </font>
    <font>
      <b/>
      <sz val="13"/>
      <color indexed="8"/>
      <name val="Calibri"/>
      <family val="2"/>
    </font>
    <font>
      <b/>
      <sz val="14"/>
      <color indexed="8"/>
      <name val="Calibri"/>
      <family val="2"/>
    </font>
    <font>
      <b/>
      <sz val="12"/>
      <name val="Calibri"/>
      <family val="2"/>
    </font>
    <font>
      <b/>
      <sz val="12"/>
      <color indexed="8"/>
      <name val="Iskoola Pota"/>
      <family val="2"/>
    </font>
    <font>
      <sz val="11"/>
      <name val="Calibri"/>
      <family val="2"/>
    </font>
    <font>
      <b/>
      <sz val="8"/>
      <color indexed="81"/>
      <name val="Tahoma"/>
      <family val="2"/>
    </font>
    <font>
      <sz val="8"/>
      <color indexed="81"/>
      <name val="Tahoma"/>
      <family val="2"/>
    </font>
    <font>
      <sz val="9"/>
      <color theme="1"/>
      <name val="Calibri"/>
      <family val="2"/>
      <scheme val="minor"/>
    </font>
    <font>
      <b/>
      <sz val="11"/>
      <color theme="1"/>
      <name val="Iskoola Pota"/>
      <family val="2"/>
    </font>
    <font>
      <b/>
      <sz val="22"/>
      <name val="Calibri"/>
      <family val="2"/>
      <scheme val="minor"/>
    </font>
    <font>
      <sz val="14"/>
      <color theme="1"/>
      <name val="Calibri"/>
      <family val="2"/>
      <scheme val="minor"/>
    </font>
    <font>
      <b/>
      <sz val="11"/>
      <name val="Calibri"/>
      <family val="2"/>
      <scheme val="minor"/>
    </font>
    <font>
      <b/>
      <shadow/>
      <sz val="11"/>
      <name val="Calibri"/>
      <family val="2"/>
      <scheme val="minor"/>
    </font>
    <font>
      <sz val="11"/>
      <color rgb="FF000000"/>
      <name val="Calibri"/>
      <family val="2"/>
      <scheme val="minor"/>
    </font>
    <font>
      <sz val="11"/>
      <color rgb="FF000000"/>
      <name val="Calibri"/>
      <family val="2"/>
    </font>
    <font>
      <b/>
      <sz val="18"/>
      <name val="Amila*"/>
      <family val="2"/>
    </font>
    <font>
      <sz val="18"/>
      <name val="Amila*"/>
      <family val="2"/>
    </font>
    <font>
      <sz val="18"/>
      <name val="Thibus13STru"/>
    </font>
    <font>
      <sz val="14"/>
      <name val="Thibus13STru"/>
    </font>
    <font>
      <sz val="10"/>
      <name val="Thibus13STru"/>
    </font>
    <font>
      <sz val="12"/>
      <name val="Thibus13STru"/>
    </font>
    <font>
      <sz val="11"/>
      <name val="Binu*"/>
      <family val="2"/>
    </font>
    <font>
      <sz val="12"/>
      <name val="Binu*"/>
      <family val="2"/>
    </font>
    <font>
      <sz val="10"/>
      <name val="Binu*"/>
      <family val="2"/>
    </font>
    <font>
      <sz val="14"/>
      <name val="Binu*"/>
      <family val="2"/>
    </font>
    <font>
      <sz val="11"/>
      <color theme="1"/>
      <name val="Amila*"/>
      <family val="2"/>
    </font>
    <font>
      <b/>
      <sz val="11"/>
      <name val="Arial"/>
      <family val="2"/>
    </font>
    <font>
      <sz val="14"/>
      <color theme="1"/>
      <name val="Iskoola Pota"/>
      <family val="2"/>
    </font>
    <font>
      <sz val="16"/>
      <name val="Amila*"/>
      <family val="2"/>
    </font>
  </fonts>
  <fills count="23">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indexed="47"/>
        <bgColor indexed="64"/>
      </patternFill>
    </fill>
    <fill>
      <patternFill patternType="solid">
        <fgColor theme="2" tint="-9.9978637043366805E-2"/>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2"/>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auto="1"/>
      </left>
      <right style="thin">
        <color auto="1"/>
      </right>
      <top style="thin">
        <color auto="1"/>
      </top>
      <bottom style="thin">
        <color auto="1"/>
      </bottom>
      <diagonal/>
    </border>
    <border>
      <left style="thin">
        <color indexed="22"/>
      </left>
      <right style="thin">
        <color indexed="22"/>
      </right>
      <top/>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8"/>
      </left>
      <right style="hair">
        <color indexed="8"/>
      </right>
      <top style="hair">
        <color indexed="8"/>
      </top>
      <bottom style="hair">
        <color indexed="8"/>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0" fontId="10" fillId="0" borderId="0"/>
    <xf numFmtId="0" fontId="14" fillId="0" borderId="0"/>
    <xf numFmtId="0" fontId="10" fillId="0" borderId="0"/>
    <xf numFmtId="0" fontId="17" fillId="0" borderId="0"/>
    <xf numFmtId="0" fontId="26" fillId="0" borderId="0"/>
    <xf numFmtId="0" fontId="26" fillId="0" borderId="0"/>
    <xf numFmtId="0" fontId="4" fillId="0" borderId="0"/>
    <xf numFmtId="43" fontId="4" fillId="0" borderId="0" applyFont="0" applyFill="0" applyBorder="0" applyAlignment="0" applyProtection="0"/>
    <xf numFmtId="0" fontId="4" fillId="0" borderId="0"/>
    <xf numFmtId="0" fontId="10" fillId="0" borderId="0"/>
    <xf numFmtId="43" fontId="17" fillId="0" borderId="0" applyFont="0" applyFill="0" applyBorder="0" applyAlignment="0" applyProtection="0"/>
    <xf numFmtId="0" fontId="10"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0" fontId="10" fillId="0" borderId="0"/>
    <xf numFmtId="43" fontId="17" fillId="0" borderId="0" applyFont="0" applyFill="0" applyBorder="0" applyAlignment="0" applyProtection="0"/>
    <xf numFmtId="0" fontId="10" fillId="0" borderId="0"/>
    <xf numFmtId="43" fontId="17"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7" fillId="0" borderId="0" applyFont="0" applyFill="0" applyBorder="0" applyAlignment="0" applyProtection="0"/>
    <xf numFmtId="0" fontId="10" fillId="0" borderId="0"/>
    <xf numFmtId="43" fontId="17" fillId="0" borderId="0" applyFont="0" applyFill="0" applyBorder="0" applyAlignment="0" applyProtection="0"/>
    <xf numFmtId="0" fontId="10" fillId="0" borderId="0"/>
    <xf numFmtId="43" fontId="17" fillId="0" borderId="0" applyFont="0" applyFill="0" applyBorder="0" applyAlignment="0" applyProtection="0"/>
    <xf numFmtId="0" fontId="10"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0" fontId="29" fillId="0" borderId="0"/>
    <xf numFmtId="43" fontId="17"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 fillId="0" borderId="0"/>
    <xf numFmtId="43" fontId="1" fillId="0" borderId="0" applyFont="0" applyFill="0" applyBorder="0" applyAlignment="0" applyProtection="0"/>
    <xf numFmtId="0" fontId="1" fillId="0" borderId="0"/>
    <xf numFmtId="0" fontId="10" fillId="0" borderId="0"/>
    <xf numFmtId="43" fontId="10" fillId="0" borderId="0" applyFont="0" applyFill="0" applyBorder="0" applyAlignment="0" applyProtection="0"/>
    <xf numFmtId="0" fontId="1" fillId="0" borderId="0"/>
    <xf numFmtId="0" fontId="10" fillId="0" borderId="0"/>
    <xf numFmtId="0" fontId="1" fillId="0" borderId="0"/>
    <xf numFmtId="0" fontId="4" fillId="0" borderId="0"/>
    <xf numFmtId="9" fontId="4"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10"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0"/>
    <xf numFmtId="164" fontId="10" fillId="0" borderId="0" applyFont="0" applyFill="0" applyBorder="0" applyAlignment="0" applyProtection="0"/>
    <xf numFmtId="164" fontId="10" fillId="0" borderId="0" applyFont="0" applyFill="0" applyBorder="0" applyAlignment="0" applyProtection="0"/>
    <xf numFmtId="0" fontId="10" fillId="0" borderId="0"/>
    <xf numFmtId="164" fontId="10" fillId="0" borderId="0" applyFont="0" applyFill="0" applyBorder="0" applyAlignment="0" applyProtection="0"/>
    <xf numFmtId="164" fontId="10" fillId="0" borderId="0" applyFont="0" applyFill="0" applyBorder="0" applyAlignment="0" applyProtection="0"/>
    <xf numFmtId="0" fontId="10" fillId="0" borderId="0"/>
    <xf numFmtId="164" fontId="10" fillId="0" borderId="0" applyFont="0" applyFill="0" applyBorder="0" applyAlignment="0" applyProtection="0"/>
    <xf numFmtId="164" fontId="10" fillId="0" borderId="0" applyFont="0" applyFill="0" applyBorder="0" applyAlignment="0" applyProtection="0"/>
    <xf numFmtId="0" fontId="10" fillId="0" borderId="0"/>
    <xf numFmtId="164" fontId="10" fillId="0" borderId="0" applyFont="0" applyFill="0" applyBorder="0" applyAlignment="0" applyProtection="0"/>
    <xf numFmtId="164" fontId="10" fillId="0" borderId="0" applyFont="0" applyFill="0" applyBorder="0" applyAlignment="0" applyProtection="0"/>
  </cellStyleXfs>
  <cellXfs count="2568">
    <xf numFmtId="0" fontId="0" fillId="0" borderId="0" xfId="0"/>
    <xf numFmtId="0" fontId="3" fillId="0" borderId="0" xfId="0" applyFont="1" applyAlignment="1">
      <alignment horizontal="center" vertical="center" wrapText="1"/>
    </xf>
    <xf numFmtId="49" fontId="5" fillId="0" borderId="1" xfId="2" applyNumberFormat="1" applyFont="1" applyBorder="1" applyAlignment="1">
      <alignment horizontal="center" vertical="center" wrapText="1"/>
    </xf>
    <xf numFmtId="0" fontId="6" fillId="0" borderId="2" xfId="0" applyFont="1" applyBorder="1" applyAlignment="1">
      <alignment horizontal="center" vertical="center" wrapText="1"/>
    </xf>
    <xf numFmtId="4" fontId="5" fillId="0" borderId="3" xfId="3" applyNumberFormat="1" applyFont="1" applyBorder="1" applyAlignment="1">
      <alignment horizontal="center" vertical="center" wrapText="1"/>
    </xf>
    <xf numFmtId="164" fontId="5" fillId="0" borderId="4" xfId="3" applyNumberFormat="1" applyFont="1" applyBorder="1" applyAlignment="1">
      <alignment horizontal="center" vertical="center" wrapText="1"/>
    </xf>
    <xf numFmtId="164" fontId="5" fillId="0" borderId="1" xfId="3" applyNumberFormat="1" applyFont="1" applyBorder="1" applyAlignment="1">
      <alignment horizontal="center" vertical="center" wrapText="1"/>
    </xf>
    <xf numFmtId="165" fontId="7" fillId="0" borderId="1" xfId="3" applyNumberFormat="1" applyFont="1" applyBorder="1" applyAlignment="1">
      <alignment horizontal="center" vertical="center" wrapText="1"/>
    </xf>
    <xf numFmtId="43" fontId="7" fillId="0" borderId="1" xfId="3" applyFont="1" applyBorder="1" applyAlignment="1">
      <alignment horizontal="center" vertical="center" wrapText="1"/>
    </xf>
    <xf numFmtId="164" fontId="7" fillId="0" borderId="5" xfId="3" applyNumberFormat="1" applyFont="1" applyBorder="1" applyAlignment="1">
      <alignment horizontal="center" vertical="center" wrapText="1"/>
    </xf>
    <xf numFmtId="0" fontId="8" fillId="0" borderId="0" xfId="0" applyFont="1" applyAlignment="1">
      <alignment vertical="center"/>
    </xf>
    <xf numFmtId="0" fontId="9" fillId="0" borderId="0" xfId="0" applyFont="1" applyAlignment="1">
      <alignment horizontal="center" vertical="center"/>
    </xf>
    <xf numFmtId="0" fontId="11" fillId="0" borderId="0" xfId="4" applyFont="1" applyBorder="1" applyAlignment="1">
      <alignment horizontal="center" vertical="center"/>
    </xf>
    <xf numFmtId="0" fontId="12" fillId="0" borderId="0" xfId="0" applyFont="1" applyAlignment="1">
      <alignment vertical="center" wrapText="1"/>
    </xf>
    <xf numFmtId="43" fontId="13" fillId="0" borderId="0" xfId="1" applyFont="1" applyBorder="1" applyAlignment="1">
      <alignment horizontal="right" vertical="center"/>
    </xf>
    <xf numFmtId="0" fontId="12" fillId="0" borderId="0" xfId="0" applyFont="1" applyBorder="1" applyAlignment="1">
      <alignment horizontal="center" vertical="center" wrapText="1"/>
    </xf>
    <xf numFmtId="0" fontId="12" fillId="2" borderId="0" xfId="0" applyFont="1" applyFill="1" applyBorder="1" applyAlignment="1">
      <alignment horizontal="center" vertical="center" wrapText="1"/>
    </xf>
    <xf numFmtId="165" fontId="9" fillId="0" borderId="0" xfId="0" applyNumberFormat="1" applyFont="1" applyAlignment="1">
      <alignment horizontal="left" vertical="center" wrapText="1"/>
    </xf>
    <xf numFmtId="0" fontId="9" fillId="0" borderId="0" xfId="0" applyFont="1" applyBorder="1" applyAlignment="1">
      <alignment horizontal="center" vertical="center" wrapText="1"/>
    </xf>
    <xf numFmtId="0" fontId="15" fillId="0" borderId="0" xfId="5" applyFont="1" applyBorder="1" applyAlignment="1">
      <alignment horizontal="center" vertical="center" wrapText="1"/>
    </xf>
    <xf numFmtId="0" fontId="9" fillId="0" borderId="0" xfId="0" applyFont="1" applyBorder="1" applyAlignment="1">
      <alignment horizontal="center" vertical="center"/>
    </xf>
    <xf numFmtId="0" fontId="1" fillId="0" borderId="0" xfId="0" applyFont="1" applyAlignment="1">
      <alignment vertical="center"/>
    </xf>
    <xf numFmtId="0" fontId="11" fillId="0" borderId="0" xfId="6" applyFont="1" applyBorder="1" applyAlignment="1">
      <alignment horizontal="center" vertical="center"/>
    </xf>
    <xf numFmtId="0" fontId="12" fillId="0" borderId="0" xfId="0" applyFont="1" applyBorder="1" applyAlignment="1">
      <alignment vertical="center" wrapText="1"/>
    </xf>
    <xf numFmtId="0" fontId="2" fillId="3" borderId="0" xfId="0" applyFont="1" applyFill="1" applyAlignment="1">
      <alignment horizontal="center" vertical="center"/>
    </xf>
    <xf numFmtId="0" fontId="16" fillId="3" borderId="0" xfId="6" applyFont="1" applyFill="1" applyBorder="1" applyAlignment="1">
      <alignment horizontal="center" vertical="center"/>
    </xf>
    <xf numFmtId="0" fontId="16" fillId="3" borderId="0" xfId="0" applyFont="1" applyFill="1" applyBorder="1" applyAlignment="1">
      <alignment vertical="center" wrapText="1"/>
    </xf>
    <xf numFmtId="43" fontId="16" fillId="3" borderId="0" xfId="1" applyFont="1" applyFill="1" applyBorder="1" applyAlignment="1">
      <alignment horizontal="right" vertical="center"/>
    </xf>
    <xf numFmtId="0" fontId="16"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165" fontId="2" fillId="3" borderId="0" xfId="0" applyNumberFormat="1" applyFont="1" applyFill="1" applyAlignment="1">
      <alignment horizontal="center" vertical="center"/>
    </xf>
    <xf numFmtId="165" fontId="9" fillId="0" borderId="0" xfId="0" applyNumberFormat="1" applyFont="1" applyAlignment="1">
      <alignment horizontal="center" vertical="center"/>
    </xf>
    <xf numFmtId="0" fontId="13" fillId="0" borderId="0" xfId="7" applyFont="1" applyFill="1" applyBorder="1" applyAlignment="1">
      <alignment horizontal="center" vertical="center"/>
    </xf>
    <xf numFmtId="43" fontId="12" fillId="2" borderId="0" xfId="1" applyFont="1" applyFill="1" applyBorder="1" applyAlignment="1">
      <alignment horizontal="right" vertical="center" wrapText="1"/>
    </xf>
    <xf numFmtId="43" fontId="13" fillId="0" borderId="0" xfId="1"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4" fontId="12" fillId="0" borderId="0" xfId="0" applyNumberFormat="1" applyFont="1" applyBorder="1" applyAlignment="1">
      <alignment horizontal="right" vertical="center" wrapText="1"/>
    </xf>
    <xf numFmtId="0" fontId="0" fillId="0" borderId="0" xfId="0" applyAlignment="1">
      <alignment horizontal="center" vertical="center"/>
    </xf>
    <xf numFmtId="0" fontId="0" fillId="0" borderId="0" xfId="0" applyAlignment="1">
      <alignment horizontal="left" vertical="center" wrapText="1"/>
    </xf>
    <xf numFmtId="0" fontId="11" fillId="0" borderId="0" xfId="0" applyFont="1" applyBorder="1" applyAlignment="1">
      <alignment horizontal="center" vertical="center" wrapText="1"/>
    </xf>
    <xf numFmtId="43" fontId="16" fillId="3" borderId="0" xfId="1" applyFont="1" applyFill="1" applyBorder="1" applyAlignment="1">
      <alignment vertical="center"/>
    </xf>
    <xf numFmtId="0" fontId="12" fillId="0" borderId="0" xfId="0" applyFont="1" applyFill="1" applyBorder="1" applyAlignment="1">
      <alignment vertical="center" wrapText="1"/>
    </xf>
    <xf numFmtId="0" fontId="19" fillId="0" borderId="0" xfId="0" applyFont="1" applyBorder="1" applyAlignment="1">
      <alignment horizontal="center" vertical="center" wrapText="1"/>
    </xf>
    <xf numFmtId="0" fontId="12" fillId="0" borderId="0" xfId="0" applyFont="1" applyAlignment="1">
      <alignment wrapText="1"/>
    </xf>
    <xf numFmtId="0" fontId="19" fillId="0" borderId="0" xfId="0" applyFont="1" applyBorder="1" applyAlignment="1">
      <alignment horizontal="center" vertical="center"/>
    </xf>
    <xf numFmtId="0" fontId="19" fillId="0" borderId="0" xfId="0" applyFont="1" applyBorder="1" applyAlignment="1">
      <alignment horizontal="left" vertical="center" wrapText="1"/>
    </xf>
    <xf numFmtId="0" fontId="20" fillId="3" borderId="0" xfId="0" applyFont="1" applyFill="1" applyBorder="1" applyAlignment="1">
      <alignment horizontal="center" vertical="center" wrapText="1"/>
    </xf>
    <xf numFmtId="0" fontId="12" fillId="0" borderId="6" xfId="0" applyFont="1" applyBorder="1" applyAlignment="1">
      <alignment vertical="center" wrapText="1"/>
    </xf>
    <xf numFmtId="0" fontId="13" fillId="0" borderId="0" xfId="7" applyFont="1" applyFill="1" applyBorder="1" applyAlignment="1">
      <alignment horizontal="left" vertical="center" wrapText="1"/>
    </xf>
    <xf numFmtId="43" fontId="12" fillId="0" borderId="6" xfId="1" applyFont="1" applyBorder="1" applyAlignment="1">
      <alignment vertical="center"/>
    </xf>
    <xf numFmtId="0" fontId="12" fillId="0" borderId="0" xfId="0" applyFont="1" applyAlignment="1">
      <alignment horizontal="left" vertical="center" wrapText="1"/>
    </xf>
    <xf numFmtId="49" fontId="11" fillId="2" borderId="0" xfId="0" applyNumberFormat="1" applyFont="1" applyFill="1" applyBorder="1" applyAlignment="1">
      <alignment horizontal="center" vertical="center" wrapText="1"/>
    </xf>
    <xf numFmtId="0" fontId="12" fillId="0" borderId="0" xfId="0" applyFont="1" applyBorder="1" applyAlignment="1">
      <alignment horizontal="justify" vertical="center" wrapText="1"/>
    </xf>
    <xf numFmtId="0" fontId="11" fillId="2" borderId="0" xfId="0" applyFont="1" applyFill="1" applyBorder="1" applyAlignment="1">
      <alignment horizontal="center" vertical="center" wrapText="1"/>
    </xf>
    <xf numFmtId="43" fontId="11" fillId="2" borderId="0" xfId="1" applyFont="1" applyFill="1" applyBorder="1" applyAlignment="1">
      <alignment vertical="center"/>
    </xf>
    <xf numFmtId="0" fontId="11" fillId="2" borderId="0" xfId="7" applyFont="1" applyFill="1" applyBorder="1" applyAlignment="1">
      <alignment horizontal="center" vertical="center"/>
    </xf>
    <xf numFmtId="0" fontId="10" fillId="2" borderId="0" xfId="0" applyFont="1" applyFill="1" applyBorder="1" applyAlignment="1">
      <alignment horizontal="center" vertical="center" wrapText="1"/>
    </xf>
    <xf numFmtId="43" fontId="12" fillId="0" borderId="0" xfId="0" applyNumberFormat="1" applyFont="1" applyBorder="1" applyAlignment="1">
      <alignment vertical="center"/>
    </xf>
    <xf numFmtId="0" fontId="16" fillId="3" borderId="0" xfId="0" applyFont="1" applyFill="1" applyBorder="1" applyAlignment="1">
      <alignment horizontal="left" vertical="center" wrapText="1"/>
    </xf>
    <xf numFmtId="4" fontId="16" fillId="3" borderId="0" xfId="0" applyNumberFormat="1" applyFont="1" applyFill="1" applyBorder="1" applyAlignment="1">
      <alignment horizontal="right" vertical="center" wrapText="1"/>
    </xf>
    <xf numFmtId="0" fontId="20" fillId="3" borderId="0" xfId="0" applyFont="1" applyFill="1" applyBorder="1" applyAlignment="1">
      <alignment horizontal="left" vertical="center" wrapText="1"/>
    </xf>
    <xf numFmtId="0" fontId="12" fillId="0" borderId="0" xfId="0" applyFont="1" applyBorder="1" applyAlignment="1">
      <alignment horizontal="left" vertical="center"/>
    </xf>
    <xf numFmtId="0" fontId="11" fillId="0" borderId="0" xfId="0" applyFont="1" applyFill="1" applyBorder="1" applyAlignment="1">
      <alignment vertical="center" wrapText="1"/>
    </xf>
    <xf numFmtId="0" fontId="12" fillId="0" borderId="0" xfId="0" applyFont="1" applyAlignment="1">
      <alignment horizontal="center" vertical="center"/>
    </xf>
    <xf numFmtId="39" fontId="12" fillId="0" borderId="0" xfId="1" applyNumberFormat="1" applyFont="1" applyAlignment="1">
      <alignment vertical="center"/>
    </xf>
    <xf numFmtId="0" fontId="12" fillId="0" borderId="0" xfId="0" applyFont="1" applyAlignment="1">
      <alignment horizontal="center" vertical="center" wrapText="1"/>
    </xf>
    <xf numFmtId="0" fontId="16" fillId="3" borderId="0" xfId="0" applyFont="1" applyFill="1" applyBorder="1" applyAlignment="1">
      <alignment horizontal="justify"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center" vertical="center"/>
    </xf>
    <xf numFmtId="0" fontId="13" fillId="0" borderId="0" xfId="7" applyFont="1" applyBorder="1" applyAlignment="1">
      <alignment vertical="center" wrapText="1"/>
    </xf>
    <xf numFmtId="0" fontId="16" fillId="3" borderId="0" xfId="7" applyFont="1" applyFill="1" applyBorder="1" applyAlignment="1">
      <alignment vertical="center" wrapText="1"/>
    </xf>
    <xf numFmtId="0" fontId="16" fillId="3" borderId="0" xfId="0" applyFont="1" applyFill="1" applyBorder="1" applyAlignment="1">
      <alignment horizontal="left" vertical="center"/>
    </xf>
    <xf numFmtId="4" fontId="12" fillId="0" borderId="0" xfId="0" applyNumberFormat="1" applyFont="1" applyAlignment="1">
      <alignment vertical="center"/>
    </xf>
    <xf numFmtId="0" fontId="20" fillId="3" borderId="0" xfId="0" applyFont="1" applyFill="1" applyAlignment="1">
      <alignment horizontal="center" vertical="center"/>
    </xf>
    <xf numFmtId="4" fontId="12" fillId="0" borderId="0" xfId="0" applyNumberFormat="1"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horizontal="justify" vertical="top" wrapText="1"/>
    </xf>
    <xf numFmtId="0" fontId="11" fillId="0" borderId="0" xfId="0" applyFont="1" applyFill="1" applyBorder="1" applyAlignment="1">
      <alignment horizontal="left" vertical="center" wrapText="1"/>
    </xf>
    <xf numFmtId="0" fontId="12" fillId="0" borderId="0" xfId="0" applyFont="1" applyAlignment="1">
      <alignment vertical="center"/>
    </xf>
    <xf numFmtId="0" fontId="11" fillId="0" borderId="0" xfId="0" applyFont="1" applyBorder="1" applyAlignment="1">
      <alignment horizontal="center" vertical="center"/>
    </xf>
    <xf numFmtId="0" fontId="16" fillId="3" borderId="0" xfId="0" applyFont="1" applyFill="1" applyAlignment="1">
      <alignment vertical="center" wrapText="1"/>
    </xf>
    <xf numFmtId="0" fontId="12" fillId="2" borderId="0" xfId="0" applyFont="1" applyFill="1" applyBorder="1" applyAlignment="1">
      <alignment vertical="center" wrapText="1"/>
    </xf>
    <xf numFmtId="0" fontId="16" fillId="3" borderId="0" xfId="7" applyFont="1" applyFill="1" applyBorder="1" applyAlignment="1">
      <alignment horizontal="left" vertical="center" wrapText="1"/>
    </xf>
    <xf numFmtId="0" fontId="16" fillId="3" borderId="0" xfId="7" applyFont="1" applyFill="1" applyBorder="1" applyAlignment="1">
      <alignment horizontal="center" vertical="center"/>
    </xf>
    <xf numFmtId="0" fontId="12" fillId="0" borderId="6" xfId="0" applyFont="1" applyBorder="1" applyAlignment="1">
      <alignment horizontal="center" vertical="center"/>
    </xf>
    <xf numFmtId="4" fontId="12" fillId="0" borderId="6" xfId="0" applyNumberFormat="1" applyFont="1" applyBorder="1" applyAlignment="1">
      <alignment vertical="center"/>
    </xf>
    <xf numFmtId="0" fontId="12" fillId="0" borderId="6" xfId="0" applyFont="1" applyBorder="1" applyAlignment="1">
      <alignment vertical="center"/>
    </xf>
    <xf numFmtId="4" fontId="12" fillId="0" borderId="6" xfId="0" applyNumberFormat="1" applyFont="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wrapText="1"/>
    </xf>
    <xf numFmtId="4" fontId="12" fillId="0" borderId="1" xfId="0" applyNumberFormat="1" applyFont="1" applyFill="1" applyBorder="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4" fontId="12" fillId="0" borderId="1" xfId="0" applyNumberFormat="1" applyFont="1" applyBorder="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43" fontId="12" fillId="0" borderId="0" xfId="1" applyFont="1" applyFill="1" applyBorder="1" applyAlignment="1">
      <alignment horizontal="right" vertical="center" wrapText="1"/>
    </xf>
    <xf numFmtId="4" fontId="12" fillId="0" borderId="0" xfId="0" applyNumberFormat="1" applyFont="1" applyAlignment="1">
      <alignment horizontal="right" vertical="center"/>
    </xf>
    <xf numFmtId="43" fontId="16" fillId="3" borderId="0" xfId="1" applyFont="1" applyFill="1" applyBorder="1" applyAlignment="1">
      <alignment horizontal="right" vertical="center" wrapText="1"/>
    </xf>
    <xf numFmtId="43" fontId="12" fillId="0" borderId="0" xfId="1" applyFont="1" applyBorder="1" applyAlignment="1">
      <alignment horizontal="right" vertical="center" wrapText="1"/>
    </xf>
    <xf numFmtId="0" fontId="16" fillId="3" borderId="0" xfId="0" applyFont="1" applyFill="1" applyAlignment="1">
      <alignment horizontal="center" vertical="center"/>
    </xf>
    <xf numFmtId="4" fontId="16" fillId="3" borderId="0" xfId="0" applyNumberFormat="1" applyFont="1" applyFill="1" applyAlignment="1">
      <alignment horizontal="right" vertical="center"/>
    </xf>
    <xf numFmtId="0" fontId="16" fillId="3" borderId="0" xfId="0" applyFont="1" applyFill="1" applyAlignment="1">
      <alignment horizontal="center" vertical="center" wrapText="1"/>
    </xf>
    <xf numFmtId="0" fontId="11" fillId="2" borderId="0" xfId="0" applyFont="1" applyFill="1" applyBorder="1" applyAlignment="1">
      <alignment horizontal="left" vertical="center" wrapText="1"/>
    </xf>
    <xf numFmtId="43" fontId="11" fillId="2" borderId="0" xfId="1" applyFont="1" applyFill="1" applyBorder="1" applyAlignment="1">
      <alignment horizontal="right" vertical="center" wrapText="1"/>
    </xf>
    <xf numFmtId="0" fontId="22" fillId="2" borderId="0" xfId="0" applyFont="1" applyFill="1" applyBorder="1" applyAlignment="1">
      <alignment horizontal="left" vertical="center" wrapText="1"/>
    </xf>
    <xf numFmtId="0" fontId="12" fillId="2" borderId="0" xfId="0" applyFont="1" applyFill="1" applyBorder="1" applyAlignment="1">
      <alignment horizontal="left" wrapText="1"/>
    </xf>
    <xf numFmtId="0" fontId="12" fillId="0" borderId="6" xfId="0" applyFont="1" applyBorder="1" applyAlignment="1">
      <alignment horizontal="center" vertical="center" wrapText="1"/>
    </xf>
    <xf numFmtId="43" fontId="12" fillId="0" borderId="0" xfId="1" applyFont="1" applyBorder="1" applyAlignment="1">
      <alignment horizontal="center" vertical="center"/>
    </xf>
    <xf numFmtId="43" fontId="16" fillId="3" borderId="0" xfId="1" applyFont="1" applyFill="1" applyBorder="1" applyAlignment="1">
      <alignment horizontal="center" vertical="center" wrapText="1"/>
    </xf>
    <xf numFmtId="43" fontId="12" fillId="0" borderId="0" xfId="1" applyFont="1" applyFill="1" applyBorder="1" applyAlignment="1">
      <alignment horizontal="center" vertical="center" wrapText="1"/>
    </xf>
    <xf numFmtId="0" fontId="12" fillId="0" borderId="0" xfId="0" applyFont="1" applyBorder="1" applyAlignment="1">
      <alignment horizontal="justify" vertical="center"/>
    </xf>
    <xf numFmtId="43" fontId="12" fillId="0" borderId="0" xfId="1" applyFont="1" applyBorder="1" applyAlignment="1">
      <alignment horizontal="left" vertical="center"/>
    </xf>
    <xf numFmtId="43" fontId="16" fillId="3" borderId="0" xfId="1" applyFont="1" applyFill="1" applyBorder="1" applyAlignment="1">
      <alignment horizontal="left" vertical="center"/>
    </xf>
    <xf numFmtId="43" fontId="16" fillId="3" borderId="0" xfId="1" applyFont="1" applyFill="1" applyBorder="1" applyAlignment="1">
      <alignment horizontal="center" vertical="center"/>
    </xf>
    <xf numFmtId="43" fontId="12" fillId="0" borderId="0" xfId="1" applyFont="1" applyBorder="1" applyAlignment="1">
      <alignment horizontal="center" vertical="center" wrapText="1"/>
    </xf>
    <xf numFmtId="43" fontId="12" fillId="0" borderId="0" xfId="1" applyFont="1" applyBorder="1" applyAlignment="1">
      <alignment horizontal="right" vertical="center"/>
    </xf>
    <xf numFmtId="0" fontId="11" fillId="0" borderId="0" xfId="0" applyFont="1" applyAlignment="1">
      <alignment horizontal="center" vertical="center"/>
    </xf>
    <xf numFmtId="43" fontId="11" fillId="0" borderId="0" xfId="0" applyNumberFormat="1" applyFont="1" applyFill="1" applyBorder="1" applyAlignment="1">
      <alignment horizontal="right" vertical="center"/>
    </xf>
    <xf numFmtId="0" fontId="12" fillId="0" borderId="0" xfId="0" applyFont="1" applyFill="1" applyBorder="1" applyAlignment="1">
      <alignment vertical="center"/>
    </xf>
    <xf numFmtId="43" fontId="11" fillId="0" borderId="0" xfId="1" applyFont="1" applyFill="1" applyBorder="1" applyAlignment="1">
      <alignment vertical="center"/>
    </xf>
    <xf numFmtId="43" fontId="12" fillId="0" borderId="0" xfId="1" applyFont="1" applyFill="1" applyBorder="1" applyAlignment="1">
      <alignment vertical="center"/>
    </xf>
    <xf numFmtId="43" fontId="12" fillId="0" borderId="0" xfId="1" applyFont="1" applyFill="1" applyBorder="1" applyAlignment="1">
      <alignment horizontal="right" vertical="center"/>
    </xf>
    <xf numFmtId="43" fontId="11" fillId="0" borderId="0" xfId="0" applyNumberFormat="1" applyFont="1" applyFill="1" applyBorder="1" applyAlignment="1">
      <alignment vertical="center"/>
    </xf>
    <xf numFmtId="43" fontId="11" fillId="0" borderId="0" xfId="1" applyFont="1" applyFill="1" applyBorder="1" applyAlignment="1">
      <alignment horizontal="right"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22" fillId="2" borderId="0" xfId="0" applyFont="1" applyFill="1" applyBorder="1" applyAlignment="1">
      <alignment horizontal="center" vertical="center" wrapText="1"/>
    </xf>
    <xf numFmtId="0" fontId="12" fillId="0" borderId="0" xfId="0" applyFont="1" applyFill="1" applyBorder="1" applyAlignment="1">
      <alignment horizontal="center" vertical="center"/>
    </xf>
    <xf numFmtId="43" fontId="16" fillId="3" borderId="0" xfId="0" applyNumberFormat="1" applyFont="1" applyFill="1" applyBorder="1" applyAlignment="1">
      <alignment vertical="center"/>
    </xf>
    <xf numFmtId="43" fontId="12" fillId="0" borderId="0" xfId="1" applyFont="1" applyFill="1" applyBorder="1" applyAlignment="1">
      <alignment vertical="center" wrapText="1"/>
    </xf>
    <xf numFmtId="43" fontId="12" fillId="0" borderId="0" xfId="0" applyNumberFormat="1" applyFont="1" applyFill="1" applyBorder="1" applyAlignment="1">
      <alignment horizontal="right" vertical="center"/>
    </xf>
    <xf numFmtId="43" fontId="12" fillId="0" borderId="0" xfId="1" applyFont="1" applyBorder="1" applyAlignment="1">
      <alignment vertical="center"/>
    </xf>
    <xf numFmtId="43" fontId="12" fillId="0" borderId="0" xfId="1" applyFont="1" applyBorder="1" applyAlignment="1">
      <alignment vertical="center" wrapText="1"/>
    </xf>
    <xf numFmtId="0" fontId="12" fillId="0" borderId="6" xfId="0" applyFont="1" applyFill="1" applyBorder="1" applyAlignment="1">
      <alignment horizontal="center" vertical="center"/>
    </xf>
    <xf numFmtId="0" fontId="12" fillId="0" borderId="6" xfId="0" applyFont="1" applyFill="1" applyBorder="1" applyAlignment="1">
      <alignment vertical="center" wrapText="1"/>
    </xf>
    <xf numFmtId="4" fontId="12" fillId="0" borderId="6" xfId="0" applyNumberFormat="1" applyFont="1" applyFill="1" applyBorder="1" applyAlignment="1">
      <alignment vertical="center"/>
    </xf>
    <xf numFmtId="0" fontId="23" fillId="0" borderId="0" xfId="0" applyFont="1" applyBorder="1" applyAlignment="1">
      <alignment horizontal="center" vertical="center" wrapText="1"/>
    </xf>
    <xf numFmtId="0" fontId="0" fillId="0" borderId="0" xfId="0" applyFont="1" applyBorder="1" applyAlignment="1">
      <alignment horizontal="left" vertical="center" wrapText="1"/>
    </xf>
    <xf numFmtId="43" fontId="16" fillId="3" borderId="0" xfId="1" applyFont="1" applyFill="1" applyBorder="1" applyAlignment="1">
      <alignment vertical="center" wrapText="1"/>
    </xf>
    <xf numFmtId="0" fontId="11" fillId="0" borderId="0" xfId="0" applyFont="1" applyBorder="1" applyAlignment="1">
      <alignment horizontal="left" vertical="center" wrapText="1"/>
    </xf>
    <xf numFmtId="43" fontId="11" fillId="0" borderId="0" xfId="1" applyFont="1" applyBorder="1" applyAlignment="1">
      <alignment vertical="center"/>
    </xf>
    <xf numFmtId="0" fontId="16" fillId="3" borderId="6" xfId="0" applyFont="1" applyFill="1" applyBorder="1" applyAlignment="1">
      <alignment horizontal="center" vertical="center"/>
    </xf>
    <xf numFmtId="0" fontId="16" fillId="3" borderId="6" xfId="0" applyFont="1" applyFill="1" applyBorder="1" applyAlignment="1">
      <alignment vertical="center" wrapText="1"/>
    </xf>
    <xf numFmtId="4" fontId="16" fillId="3" borderId="6" xfId="0" applyNumberFormat="1" applyFont="1" applyFill="1" applyBorder="1" applyAlignment="1">
      <alignment vertical="center"/>
    </xf>
    <xf numFmtId="0" fontId="16" fillId="3" borderId="6" xfId="0" applyFont="1" applyFill="1" applyBorder="1" applyAlignment="1">
      <alignment horizontal="center" vertical="center" wrapText="1"/>
    </xf>
    <xf numFmtId="165" fontId="2" fillId="3" borderId="0" xfId="0" applyNumberFormat="1" applyFont="1" applyFill="1" applyAlignment="1">
      <alignment horizontal="left" vertical="center" wrapText="1"/>
    </xf>
    <xf numFmtId="4" fontId="11" fillId="0" borderId="6" xfId="0" applyNumberFormat="1" applyFont="1" applyBorder="1" applyAlignment="1">
      <alignment vertical="center"/>
    </xf>
    <xf numFmtId="165" fontId="9" fillId="0" borderId="0" xfId="0" applyNumberFormat="1" applyFont="1" applyAlignment="1">
      <alignment horizontal="center" vertical="center" wrapText="1"/>
    </xf>
    <xf numFmtId="0" fontId="12" fillId="0" borderId="6" xfId="0" applyFont="1" applyBorder="1" applyAlignment="1">
      <alignment horizontal="left" vertical="center" wrapText="1"/>
    </xf>
    <xf numFmtId="4" fontId="11" fillId="0" borderId="6" xfId="0" applyNumberFormat="1" applyFont="1" applyBorder="1" applyAlignment="1">
      <alignment horizontal="right" vertical="center"/>
    </xf>
    <xf numFmtId="0" fontId="12" fillId="0" borderId="6" xfId="0" applyFont="1" applyBorder="1" applyAlignment="1">
      <alignment horizontal="left" vertical="center"/>
    </xf>
    <xf numFmtId="0" fontId="11" fillId="0" borderId="6" xfId="0" applyFont="1" applyBorder="1" applyAlignment="1">
      <alignment horizontal="left" vertical="center" wrapText="1"/>
    </xf>
    <xf numFmtId="43" fontId="12" fillId="0" borderId="6" xfId="1" applyFont="1" applyBorder="1" applyAlignment="1">
      <alignment vertical="center" wrapText="1"/>
    </xf>
    <xf numFmtId="0" fontId="12" fillId="2" borderId="6" xfId="0" applyFont="1" applyFill="1" applyBorder="1" applyAlignment="1">
      <alignment vertical="center" wrapText="1"/>
    </xf>
    <xf numFmtId="4" fontId="12" fillId="0" borderId="6" xfId="0" applyNumberFormat="1" applyFont="1" applyBorder="1" applyAlignment="1">
      <alignment horizontal="right" vertical="center"/>
    </xf>
    <xf numFmtId="43" fontId="16" fillId="3" borderId="6" xfId="1" applyFont="1" applyFill="1" applyBorder="1" applyAlignment="1">
      <alignment vertical="center"/>
    </xf>
    <xf numFmtId="43" fontId="12" fillId="2" borderId="6" xfId="1" applyFont="1" applyFill="1" applyBorder="1" applyAlignment="1">
      <alignment vertical="center"/>
    </xf>
    <xf numFmtId="0" fontId="12" fillId="2" borderId="6" xfId="0" applyFont="1" applyFill="1" applyBorder="1" applyAlignment="1">
      <alignment horizontal="center" vertical="center" wrapText="1"/>
    </xf>
    <xf numFmtId="165" fontId="9" fillId="2" borderId="0" xfId="0" applyNumberFormat="1" applyFont="1" applyFill="1" applyAlignment="1">
      <alignment horizontal="center" vertical="center" wrapText="1"/>
    </xf>
    <xf numFmtId="43" fontId="12" fillId="0" borderId="6" xfId="1" applyFont="1" applyFill="1" applyBorder="1" applyAlignment="1">
      <alignment vertical="center"/>
    </xf>
    <xf numFmtId="165" fontId="2" fillId="3" borderId="0" xfId="0" applyNumberFormat="1" applyFont="1" applyFill="1" applyAlignment="1">
      <alignment horizontal="center" vertical="center" wrapText="1"/>
    </xf>
    <xf numFmtId="0" fontId="2" fillId="3" borderId="0" xfId="0" applyFont="1" applyFill="1" applyBorder="1" applyAlignment="1">
      <alignment horizontal="center" vertical="center" wrapText="1"/>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49" fontId="11" fillId="0" borderId="0" xfId="0" applyNumberFormat="1" applyFont="1" applyAlignment="1">
      <alignment horizontal="center" vertical="center"/>
    </xf>
    <xf numFmtId="0" fontId="11" fillId="0" borderId="0" xfId="0" applyFont="1" applyAlignment="1">
      <alignment vertical="center" wrapText="1"/>
    </xf>
    <xf numFmtId="4" fontId="11" fillId="0" borderId="0" xfId="0" applyNumberFormat="1" applyFont="1" applyAlignment="1">
      <alignment vertical="center"/>
    </xf>
    <xf numFmtId="0" fontId="11" fillId="0" borderId="0" xfId="0" applyFont="1" applyAlignment="1">
      <alignment horizontal="center" vertical="center" wrapText="1"/>
    </xf>
    <xf numFmtId="0" fontId="11" fillId="0" borderId="0" xfId="0" applyFont="1" applyAlignment="1">
      <alignment vertical="center"/>
    </xf>
    <xf numFmtId="0" fontId="2" fillId="3"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ont="1" applyBorder="1" applyAlignment="1">
      <alignment horizontal="center" vertical="center"/>
    </xf>
    <xf numFmtId="0" fontId="0" fillId="0" borderId="6" xfId="0" applyBorder="1" applyAlignment="1">
      <alignment horizontal="center" vertical="center"/>
    </xf>
    <xf numFmtId="0" fontId="12" fillId="0" borderId="6" xfId="0" applyFont="1" applyFill="1" applyBorder="1" applyAlignment="1">
      <alignment vertical="center"/>
    </xf>
    <xf numFmtId="0" fontId="2" fillId="3" borderId="6" xfId="0" applyFont="1" applyFill="1" applyBorder="1" applyAlignment="1">
      <alignment horizontal="center" vertical="center" wrapText="1"/>
    </xf>
    <xf numFmtId="43" fontId="12" fillId="0" borderId="6" xfId="1" applyFont="1" applyBorder="1" applyAlignment="1">
      <alignment horizontal="right" vertical="center"/>
    </xf>
    <xf numFmtId="49" fontId="16" fillId="3" borderId="0" xfId="0" applyNumberFormat="1" applyFont="1" applyFill="1" applyAlignment="1">
      <alignment horizontal="center" vertical="center"/>
    </xf>
    <xf numFmtId="4" fontId="16" fillId="3" borderId="0" xfId="0" applyNumberFormat="1" applyFont="1" applyFill="1" applyAlignment="1">
      <alignment vertical="center"/>
    </xf>
    <xf numFmtId="43" fontId="12" fillId="0" borderId="6" xfId="1" applyFont="1" applyBorder="1" applyAlignment="1">
      <alignment horizontal="center" vertical="center" wrapText="1"/>
    </xf>
    <xf numFmtId="0" fontId="13" fillId="0" borderId="6" xfId="7" applyFont="1" applyFill="1" applyBorder="1" applyAlignment="1">
      <alignment horizontal="center" vertical="center"/>
    </xf>
    <xf numFmtId="0" fontId="9" fillId="0" borderId="0" xfId="0" applyFont="1" applyAlignment="1">
      <alignment horizontal="center" vertical="center" wrapText="1"/>
    </xf>
    <xf numFmtId="0" fontId="13" fillId="2" borderId="7" xfId="8" applyFont="1" applyFill="1" applyBorder="1" applyAlignment="1">
      <alignment horizontal="center" vertical="center" wrapText="1"/>
    </xf>
    <xf numFmtId="0" fontId="13" fillId="2" borderId="7" xfId="8" applyFont="1" applyFill="1" applyBorder="1" applyAlignment="1">
      <alignment vertical="center" wrapText="1"/>
    </xf>
    <xf numFmtId="4" fontId="13" fillId="2" borderId="7" xfId="8" applyNumberFormat="1" applyFont="1" applyFill="1" applyBorder="1" applyAlignment="1">
      <alignment horizontal="right" vertical="center" wrapText="1"/>
    </xf>
    <xf numFmtId="0" fontId="1" fillId="0" borderId="0" xfId="0" applyFont="1" applyAlignment="1">
      <alignment horizontal="center" vertical="center"/>
    </xf>
    <xf numFmtId="0" fontId="12" fillId="2" borderId="0" xfId="0" applyFont="1" applyFill="1" applyBorder="1" applyAlignment="1">
      <alignment vertical="center"/>
    </xf>
    <xf numFmtId="4" fontId="12" fillId="2" borderId="0" xfId="0" applyNumberFormat="1" applyFont="1" applyFill="1" applyBorder="1" applyAlignment="1">
      <alignment vertical="center"/>
    </xf>
    <xf numFmtId="0" fontId="19" fillId="0" borderId="0" xfId="0" applyFont="1" applyAlignment="1">
      <alignment horizontal="left" vertical="center" wrapText="1"/>
    </xf>
    <xf numFmtId="49" fontId="12" fillId="0" borderId="0" xfId="0" applyNumberFormat="1" applyFont="1" applyAlignment="1">
      <alignment horizontal="center" vertical="center"/>
    </xf>
    <xf numFmtId="4" fontId="11" fillId="2" borderId="0" xfId="0" applyNumberFormat="1" applyFont="1" applyFill="1" applyAlignment="1">
      <alignment horizontal="right" vertical="center"/>
    </xf>
    <xf numFmtId="165" fontId="0" fillId="0" borderId="0" xfId="0" applyNumberFormat="1" applyAlignment="1">
      <alignment horizontal="center" vertical="center"/>
    </xf>
    <xf numFmtId="4" fontId="12" fillId="2" borderId="0" xfId="0" applyNumberFormat="1" applyFont="1" applyFill="1" applyBorder="1" applyAlignment="1">
      <alignment horizontal="right" vertical="center" wrapText="1"/>
    </xf>
    <xf numFmtId="0" fontId="23" fillId="0" borderId="0" xfId="0" applyFont="1" applyAlignment="1">
      <alignment horizontal="center" vertical="center"/>
    </xf>
    <xf numFmtId="4" fontId="12" fillId="2" borderId="8" xfId="8" applyNumberFormat="1" applyFont="1" applyFill="1" applyBorder="1" applyAlignment="1">
      <alignment vertical="center" wrapText="1"/>
    </xf>
    <xf numFmtId="0" fontId="13" fillId="2" borderId="8" xfId="8" applyFont="1" applyFill="1" applyBorder="1" applyAlignment="1">
      <alignment horizontal="center" vertical="center" wrapText="1"/>
    </xf>
    <xf numFmtId="0" fontId="12" fillId="2" borderId="0" xfId="0" applyFont="1" applyFill="1" applyAlignment="1">
      <alignment horizontal="center" vertical="center"/>
    </xf>
    <xf numFmtId="4" fontId="12" fillId="2" borderId="0" xfId="0" applyNumberFormat="1" applyFont="1" applyFill="1" applyBorder="1" applyAlignment="1">
      <alignment vertical="center" wrapText="1"/>
    </xf>
    <xf numFmtId="0" fontId="12" fillId="2" borderId="0" xfId="0" applyFont="1" applyFill="1" applyBorder="1" applyAlignment="1">
      <alignment horizontal="justify" vertical="center" wrapText="1"/>
    </xf>
    <xf numFmtId="43" fontId="0" fillId="0" borderId="0" xfId="0" applyNumberFormat="1" applyAlignment="1">
      <alignment horizontal="center" vertical="center"/>
    </xf>
    <xf numFmtId="0" fontId="22" fillId="2" borderId="0" xfId="0" applyFont="1" applyFill="1" applyBorder="1" applyAlignment="1">
      <alignment horizontal="center" vertical="center"/>
    </xf>
    <xf numFmtId="0" fontId="20" fillId="3" borderId="0" xfId="0" applyFont="1" applyFill="1" applyAlignment="1">
      <alignment horizontal="left" vertical="center" wrapText="1"/>
    </xf>
    <xf numFmtId="0" fontId="16" fillId="3" borderId="0" xfId="0" applyFont="1" applyFill="1" applyBorder="1" applyAlignment="1">
      <alignment vertical="top" wrapText="1"/>
    </xf>
    <xf numFmtId="0" fontId="16" fillId="3" borderId="0" xfId="0" applyFont="1" applyFill="1" applyAlignment="1">
      <alignment vertical="top" wrapText="1"/>
    </xf>
    <xf numFmtId="0" fontId="16" fillId="3" borderId="0" xfId="0" applyFont="1" applyFill="1" applyAlignment="1">
      <alignment wrapText="1"/>
    </xf>
    <xf numFmtId="0" fontId="19" fillId="0" borderId="0" xfId="0" applyFont="1" applyAlignment="1">
      <alignment horizontal="center" vertical="center"/>
    </xf>
    <xf numFmtId="0" fontId="13" fillId="2" borderId="7" xfId="9" applyFont="1" applyFill="1" applyBorder="1" applyAlignment="1">
      <alignment horizontal="center" vertical="center" wrapText="1"/>
    </xf>
    <xf numFmtId="0" fontId="13" fillId="2" borderId="7" xfId="9" applyFont="1" applyFill="1" applyBorder="1" applyAlignment="1">
      <alignment vertical="center" wrapText="1"/>
    </xf>
    <xf numFmtId="4" fontId="12" fillId="2" borderId="7" xfId="9" applyNumberFormat="1" applyFont="1" applyFill="1" applyBorder="1" applyAlignment="1">
      <alignment horizontal="right" vertical="center" wrapText="1"/>
    </xf>
    <xf numFmtId="0" fontId="12" fillId="2" borderId="7" xfId="9" applyFont="1" applyFill="1" applyBorder="1" applyAlignment="1">
      <alignment horizontal="center" vertical="center" wrapText="1"/>
    </xf>
    <xf numFmtId="0" fontId="11" fillId="2" borderId="7" xfId="9" applyFont="1" applyFill="1" applyBorder="1" applyAlignment="1">
      <alignment vertical="center" wrapText="1"/>
    </xf>
    <xf numFmtId="0" fontId="11" fillId="2" borderId="7" xfId="9" applyFont="1" applyFill="1" applyBorder="1" applyAlignment="1">
      <alignment horizontal="center" vertical="center" wrapText="1"/>
    </xf>
    <xf numFmtId="4" fontId="13" fillId="2" borderId="7" xfId="9" applyNumberFormat="1" applyFont="1" applyFill="1" applyBorder="1" applyAlignment="1">
      <alignment horizontal="right" vertical="center" wrapText="1"/>
    </xf>
    <xf numFmtId="0" fontId="12" fillId="2" borderId="0" xfId="0" applyFont="1" applyFill="1" applyBorder="1" applyAlignment="1">
      <alignment horizontal="center" vertical="center"/>
    </xf>
    <xf numFmtId="4" fontId="12" fillId="2" borderId="0" xfId="0" applyNumberFormat="1" applyFont="1" applyFill="1" applyBorder="1" applyAlignment="1">
      <alignment horizontal="right" vertical="center"/>
    </xf>
    <xf numFmtId="0" fontId="24" fillId="0" borderId="0" xfId="0" applyFont="1" applyAlignment="1">
      <alignment horizontal="center" vertical="center"/>
    </xf>
    <xf numFmtId="4" fontId="12" fillId="2" borderId="0" xfId="0" applyNumberFormat="1" applyFont="1" applyFill="1" applyBorder="1" applyAlignment="1">
      <alignment horizontal="right" vertical="center" wrapText="1" indent="1"/>
    </xf>
    <xf numFmtId="4" fontId="12" fillId="2" borderId="7" xfId="8" applyNumberFormat="1" applyFont="1" applyFill="1" applyBorder="1" applyAlignment="1">
      <alignment horizontal="right" vertical="center" wrapText="1"/>
    </xf>
    <xf numFmtId="0" fontId="0" fillId="0" borderId="0" xfId="0" applyFont="1" applyAlignment="1">
      <alignment horizontal="left" vertical="center" wrapText="1"/>
    </xf>
    <xf numFmtId="0" fontId="12" fillId="0" borderId="0" xfId="0" applyFont="1" applyBorder="1" applyAlignment="1">
      <alignment vertical="center"/>
    </xf>
    <xf numFmtId="0" fontId="12" fillId="2" borderId="0" xfId="0" applyFont="1" applyFill="1" applyAlignment="1">
      <alignment horizontal="center" vertical="center" wrapText="1"/>
    </xf>
    <xf numFmtId="0" fontId="12" fillId="2" borderId="0" xfId="0" applyFont="1" applyFill="1" applyAlignment="1">
      <alignment vertical="center" wrapText="1"/>
    </xf>
    <xf numFmtId="4" fontId="12" fillId="2" borderId="0" xfId="0" applyNumberFormat="1" applyFont="1" applyFill="1" applyAlignment="1">
      <alignment vertical="center"/>
    </xf>
    <xf numFmtId="0" fontId="16" fillId="3" borderId="7" xfId="8" applyFont="1" applyFill="1" applyBorder="1" applyAlignment="1">
      <alignment horizontal="center" vertical="center" wrapText="1"/>
    </xf>
    <xf numFmtId="0" fontId="16" fillId="3" borderId="7" xfId="8" applyFont="1" applyFill="1" applyBorder="1" applyAlignment="1">
      <alignment vertical="center" wrapText="1"/>
    </xf>
    <xf numFmtId="4" fontId="16" fillId="3" borderId="7" xfId="8" applyNumberFormat="1" applyFont="1" applyFill="1" applyBorder="1" applyAlignment="1">
      <alignment horizontal="right" vertical="center" wrapText="1"/>
    </xf>
    <xf numFmtId="43" fontId="12" fillId="2" borderId="0" xfId="1" applyFont="1" applyFill="1" applyBorder="1" applyAlignment="1">
      <alignment horizontal="right" vertical="center"/>
    </xf>
    <xf numFmtId="4" fontId="22" fillId="2" borderId="0" xfId="0" applyNumberFormat="1" applyFont="1" applyFill="1" applyAlignment="1">
      <alignment horizontal="left" vertical="center" wrapText="1"/>
    </xf>
    <xf numFmtId="4" fontId="22" fillId="2" borderId="0" xfId="0" applyNumberFormat="1" applyFont="1" applyFill="1" applyAlignment="1">
      <alignment horizontal="center" vertical="center"/>
    </xf>
    <xf numFmtId="0" fontId="16" fillId="3" borderId="7" xfId="9" applyFont="1" applyFill="1" applyBorder="1" applyAlignment="1">
      <alignment horizontal="center" vertical="center" wrapText="1"/>
    </xf>
    <xf numFmtId="0" fontId="16" fillId="3" borderId="7" xfId="9" applyFont="1" applyFill="1" applyBorder="1" applyAlignment="1">
      <alignment horizontal="left" vertical="center" wrapText="1"/>
    </xf>
    <xf numFmtId="4" fontId="16" fillId="3" borderId="7" xfId="9" applyNumberFormat="1" applyFont="1" applyFill="1" applyBorder="1" applyAlignment="1">
      <alignment horizontal="right" vertical="center" wrapText="1"/>
    </xf>
    <xf numFmtId="0" fontId="12" fillId="0" borderId="0" xfId="0" applyFont="1" applyAlignment="1">
      <alignment horizontal="left" vertical="center"/>
    </xf>
    <xf numFmtId="4" fontId="12" fillId="2" borderId="0" xfId="0" applyNumberFormat="1" applyFont="1" applyFill="1" applyAlignment="1">
      <alignment horizontal="right" vertical="center"/>
    </xf>
    <xf numFmtId="0" fontId="16" fillId="3" borderId="7" xfId="9" applyFont="1" applyFill="1" applyBorder="1" applyAlignment="1">
      <alignment vertical="center" wrapText="1"/>
    </xf>
    <xf numFmtId="0" fontId="12" fillId="2" borderId="0" xfId="0" applyFont="1" applyFill="1" applyBorder="1" applyAlignment="1">
      <alignment horizontal="left" vertical="center" wrapText="1"/>
    </xf>
    <xf numFmtId="0" fontId="20" fillId="3" borderId="0" xfId="0" applyFont="1" applyFill="1" applyBorder="1" applyAlignment="1">
      <alignment horizontal="center" vertical="center"/>
    </xf>
    <xf numFmtId="0" fontId="12" fillId="0" borderId="9" xfId="0" applyFont="1" applyBorder="1" applyAlignment="1">
      <alignment vertical="center" wrapText="1"/>
    </xf>
    <xf numFmtId="4" fontId="12" fillId="2" borderId="7" xfId="8" applyNumberFormat="1" applyFont="1" applyFill="1" applyBorder="1" applyAlignment="1">
      <alignment vertical="center" wrapText="1"/>
    </xf>
    <xf numFmtId="0" fontId="12" fillId="2" borderId="0" xfId="0" applyFont="1" applyFill="1" applyAlignment="1">
      <alignment vertical="center"/>
    </xf>
    <xf numFmtId="43" fontId="12" fillId="2" borderId="0" xfId="1" applyFont="1" applyFill="1" applyAlignment="1">
      <alignment vertical="center"/>
    </xf>
    <xf numFmtId="43" fontId="12" fillId="2" borderId="0" xfId="1" applyFont="1" applyFill="1" applyBorder="1" applyAlignment="1">
      <alignment vertical="center"/>
    </xf>
    <xf numFmtId="0" fontId="12" fillId="0" borderId="0" xfId="0" applyFont="1" applyBorder="1" applyAlignment="1">
      <alignment horizontal="center" vertical="top" wrapText="1"/>
    </xf>
    <xf numFmtId="0" fontId="16" fillId="3" borderId="0" xfId="0" applyFont="1" applyFill="1" applyBorder="1" applyAlignment="1">
      <alignment horizontal="center" vertical="top" wrapText="1"/>
    </xf>
    <xf numFmtId="4" fontId="11" fillId="2" borderId="0" xfId="0" applyNumberFormat="1" applyFont="1" applyFill="1" applyBorder="1" applyAlignment="1">
      <alignment horizontal="right" vertical="center" wrapText="1"/>
    </xf>
    <xf numFmtId="0" fontId="0" fillId="2" borderId="0" xfId="0" applyFill="1" applyAlignment="1">
      <alignment horizontal="left" vertical="center" wrapText="1"/>
    </xf>
    <xf numFmtId="0" fontId="2" fillId="3" borderId="0" xfId="0" applyFont="1" applyFill="1" applyAlignment="1">
      <alignment horizontal="left"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16" fillId="3" borderId="8" xfId="8" applyFont="1" applyFill="1" applyBorder="1" applyAlignment="1">
      <alignment horizontal="center" vertical="center" wrapText="1"/>
    </xf>
    <xf numFmtId="0" fontId="16" fillId="3" borderId="8" xfId="8" applyFont="1" applyFill="1" applyBorder="1" applyAlignment="1">
      <alignment vertical="center" wrapText="1"/>
    </xf>
    <xf numFmtId="0" fontId="13" fillId="2" borderId="8" xfId="9" applyFont="1" applyFill="1" applyBorder="1" applyAlignment="1">
      <alignment horizontal="center" vertical="center" wrapText="1"/>
    </xf>
    <xf numFmtId="0" fontId="13" fillId="2" borderId="8" xfId="9" applyFont="1" applyFill="1" applyBorder="1" applyAlignment="1">
      <alignment vertical="center" wrapText="1"/>
    </xf>
    <xf numFmtId="0" fontId="27" fillId="3" borderId="0" xfId="0" applyFont="1" applyFill="1" applyAlignment="1">
      <alignment horizontal="left" vertical="center" wrapText="1"/>
    </xf>
    <xf numFmtId="4" fontId="11" fillId="2" borderId="0" xfId="0" applyNumberFormat="1" applyFont="1" applyFill="1" applyAlignment="1">
      <alignment vertical="center"/>
    </xf>
    <xf numFmtId="0" fontId="13" fillId="2" borderId="0" xfId="7" applyFont="1" applyFill="1" applyBorder="1" applyAlignment="1">
      <alignment horizontal="left" vertical="center" wrapText="1"/>
    </xf>
    <xf numFmtId="43" fontId="11" fillId="2" borderId="0" xfId="1" applyFont="1" applyFill="1" applyBorder="1" applyAlignment="1">
      <alignment horizontal="right" vertical="center"/>
    </xf>
    <xf numFmtId="0" fontId="13" fillId="2" borderId="0" xfId="7" applyFont="1" applyFill="1" applyBorder="1" applyAlignment="1">
      <alignment horizontal="center" vertical="center"/>
    </xf>
    <xf numFmtId="43" fontId="19" fillId="0" borderId="0" xfId="0" applyNumberFormat="1" applyFont="1" applyAlignment="1">
      <alignment horizontal="center" vertical="center"/>
    </xf>
    <xf numFmtId="43" fontId="24" fillId="0" borderId="0" xfId="0" applyNumberFormat="1" applyFont="1" applyAlignment="1">
      <alignment horizontal="center" vertical="center"/>
    </xf>
    <xf numFmtId="43" fontId="12" fillId="2" borderId="0" xfId="1" applyFont="1" applyFill="1" applyAlignment="1">
      <alignment horizontal="right" vertical="center"/>
    </xf>
    <xf numFmtId="43" fontId="28" fillId="3" borderId="0" xfId="0" applyNumberFormat="1" applyFont="1" applyFill="1" applyAlignment="1">
      <alignment horizontal="center" vertical="center"/>
    </xf>
    <xf numFmtId="0" fontId="12" fillId="0" borderId="9" xfId="0" applyFont="1" applyBorder="1" applyAlignment="1">
      <alignment horizontal="center" vertical="center"/>
    </xf>
    <xf numFmtId="4" fontId="12" fillId="0" borderId="9" xfId="0" applyNumberFormat="1" applyFont="1" applyBorder="1" applyAlignment="1">
      <alignment vertical="center"/>
    </xf>
    <xf numFmtId="165" fontId="1" fillId="0" borderId="9" xfId="0" applyNumberFormat="1" applyFont="1" applyBorder="1" applyAlignment="1">
      <alignment horizontal="center" vertical="center"/>
    </xf>
    <xf numFmtId="0" fontId="12" fillId="0" borderId="9" xfId="0" applyFont="1" applyFill="1" applyBorder="1" applyAlignment="1">
      <alignment vertical="center" wrapText="1"/>
    </xf>
    <xf numFmtId="4" fontId="11" fillId="0" borderId="9" xfId="0" applyNumberFormat="1" applyFont="1" applyFill="1" applyBorder="1" applyAlignment="1">
      <alignment vertical="center"/>
    </xf>
    <xf numFmtId="0" fontId="13" fillId="2" borderId="10" xfId="8" applyFont="1" applyFill="1" applyBorder="1" applyAlignment="1">
      <alignment horizontal="center" vertical="center" wrapText="1"/>
    </xf>
    <xf numFmtId="165" fontId="0" fillId="0" borderId="0" xfId="0" applyNumberFormat="1" applyAlignment="1">
      <alignment horizontal="left" vertical="center" wrapText="1"/>
    </xf>
    <xf numFmtId="4" fontId="11" fillId="0" borderId="6" xfId="0" applyNumberFormat="1" applyFont="1" applyFill="1" applyBorder="1" applyAlignment="1">
      <alignment vertical="center"/>
    </xf>
    <xf numFmtId="165" fontId="1" fillId="0" borderId="6" xfId="0" applyNumberFormat="1" applyFont="1" applyBorder="1" applyAlignment="1">
      <alignment horizontal="center" vertical="center"/>
    </xf>
    <xf numFmtId="165" fontId="12" fillId="0" borderId="6" xfId="0" applyNumberFormat="1" applyFont="1" applyBorder="1" applyAlignment="1">
      <alignment horizontal="center" vertical="center"/>
    </xf>
    <xf numFmtId="165" fontId="0" fillId="0" borderId="6" xfId="0" applyNumberFormat="1" applyBorder="1" applyAlignment="1">
      <alignment horizontal="left" vertical="center" wrapText="1"/>
    </xf>
    <xf numFmtId="4" fontId="11" fillId="0" borderId="6" xfId="0" applyNumberFormat="1"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vertical="center" wrapText="1"/>
    </xf>
    <xf numFmtId="43" fontId="12" fillId="0" borderId="1" xfId="1" applyFont="1" applyBorder="1" applyAlignment="1">
      <alignment vertical="center"/>
    </xf>
    <xf numFmtId="0" fontId="12" fillId="0" borderId="3" xfId="0" applyFont="1" applyBorder="1" applyAlignment="1">
      <alignment horizontal="center" vertical="center" wrapText="1"/>
    </xf>
    <xf numFmtId="166" fontId="0" fillId="0" borderId="6" xfId="0" applyNumberFormat="1" applyBorder="1" applyAlignment="1">
      <alignment horizontal="center" vertical="center"/>
    </xf>
    <xf numFmtId="0" fontId="12" fillId="0" borderId="6" xfId="0" applyFont="1" applyBorder="1" applyAlignment="1">
      <alignment horizontal="justify" vertical="center" wrapText="1"/>
    </xf>
    <xf numFmtId="0" fontId="12" fillId="0" borderId="11" xfId="0" applyFont="1" applyBorder="1" applyAlignment="1">
      <alignment horizontal="center" vertical="center"/>
    </xf>
    <xf numFmtId="166" fontId="0" fillId="0" borderId="0" xfId="0" applyNumberFormat="1" applyAlignment="1">
      <alignment horizontal="center" vertical="center"/>
    </xf>
    <xf numFmtId="0" fontId="16" fillId="3" borderId="6" xfId="0" applyFont="1" applyFill="1" applyBorder="1" applyAlignment="1">
      <alignment vertical="center"/>
    </xf>
    <xf numFmtId="4" fontId="12" fillId="2" borderId="6" xfId="0" applyNumberFormat="1" applyFont="1" applyFill="1" applyBorder="1" applyAlignment="1">
      <alignment horizontal="right" vertical="center"/>
    </xf>
    <xf numFmtId="0" fontId="16" fillId="3" borderId="6" xfId="0" applyFont="1" applyFill="1" applyBorder="1" applyAlignment="1">
      <alignment horizontal="justify" vertical="center" wrapText="1"/>
    </xf>
    <xf numFmtId="165" fontId="19" fillId="0" borderId="0" xfId="0" applyNumberFormat="1" applyFont="1" applyAlignment="1">
      <alignment horizontal="left" vertical="center" wrapText="1"/>
    </xf>
    <xf numFmtId="0" fontId="11" fillId="2" borderId="6" xfId="0" applyFont="1" applyFill="1" applyBorder="1" applyAlignment="1">
      <alignment horizontal="center" vertical="center"/>
    </xf>
    <xf numFmtId="0" fontId="12" fillId="0" borderId="6" xfId="0" applyFont="1" applyBorder="1" applyAlignment="1">
      <alignment horizontal="center" wrapText="1"/>
    </xf>
    <xf numFmtId="4" fontId="11" fillId="2" borderId="6" xfId="0" applyNumberFormat="1" applyFont="1" applyFill="1" applyBorder="1" applyAlignment="1">
      <alignment horizontal="right" vertical="center"/>
    </xf>
    <xf numFmtId="43" fontId="11" fillId="2" borderId="6" xfId="1" applyFont="1" applyFill="1" applyBorder="1" applyAlignment="1">
      <alignment horizontal="right" vertical="center"/>
    </xf>
    <xf numFmtId="43" fontId="12" fillId="2" borderId="6" xfId="1" applyFont="1" applyFill="1" applyBorder="1" applyAlignment="1">
      <alignment horizontal="right" vertical="center"/>
    </xf>
    <xf numFmtId="43" fontId="11" fillId="2" borderId="6" xfId="1" applyFont="1" applyFill="1" applyBorder="1" applyAlignment="1">
      <alignment horizontal="right" vertical="center" wrapText="1"/>
    </xf>
    <xf numFmtId="43" fontId="12" fillId="2" borderId="6" xfId="1" applyFont="1" applyFill="1" applyBorder="1" applyAlignment="1">
      <alignment horizontal="right" vertical="center" wrapText="1"/>
    </xf>
    <xf numFmtId="4" fontId="16" fillId="3" borderId="6" xfId="0" applyNumberFormat="1" applyFont="1" applyFill="1" applyBorder="1" applyAlignment="1">
      <alignment horizontal="right" vertical="center"/>
    </xf>
    <xf numFmtId="0" fontId="12" fillId="0" borderId="6" xfId="0" applyFont="1" applyFill="1" applyBorder="1" applyAlignment="1">
      <alignment horizontal="center" vertical="center" wrapText="1"/>
    </xf>
    <xf numFmtId="165" fontId="0" fillId="0" borderId="0" xfId="0" applyNumberFormat="1" applyFont="1" applyAlignment="1">
      <alignment horizontal="center" vertical="center"/>
    </xf>
    <xf numFmtId="0" fontId="0" fillId="0" borderId="6" xfId="0" applyFont="1" applyBorder="1" applyAlignment="1">
      <alignment horizontal="left" vertical="center" wrapText="1"/>
    </xf>
    <xf numFmtId="0" fontId="12" fillId="0" borderId="6" xfId="0" applyFont="1" applyFill="1" applyBorder="1" applyAlignment="1">
      <alignment horizontal="left" vertical="center" wrapText="1"/>
    </xf>
    <xf numFmtId="0" fontId="24" fillId="0" borderId="6" xfId="0" applyFont="1" applyBorder="1" applyAlignment="1">
      <alignment horizontal="left" vertical="center" wrapText="1"/>
    </xf>
    <xf numFmtId="43" fontId="11" fillId="0" borderId="6" xfId="1" applyFont="1" applyBorder="1" applyAlignment="1">
      <alignment vertical="center"/>
    </xf>
    <xf numFmtId="4" fontId="12" fillId="2" borderId="6" xfId="0" applyNumberFormat="1" applyFont="1" applyFill="1" applyBorder="1" applyAlignment="1">
      <alignment horizontal="right" vertical="center" wrapText="1"/>
    </xf>
    <xf numFmtId="0" fontId="16" fillId="3" borderId="0" xfId="0" applyFont="1" applyFill="1" applyAlignment="1">
      <alignment vertical="center"/>
    </xf>
    <xf numFmtId="43" fontId="12" fillId="0" borderId="0" xfId="1" applyFont="1" applyAlignment="1">
      <alignment vertical="center" wrapText="1"/>
    </xf>
    <xf numFmtId="43" fontId="11" fillId="0" borderId="6" xfId="1" applyFont="1" applyBorder="1" applyAlignment="1">
      <alignment vertical="center" wrapText="1"/>
    </xf>
    <xf numFmtId="0" fontId="12" fillId="0" borderId="11" xfId="0" applyFont="1" applyBorder="1" applyAlignment="1">
      <alignment vertical="center" wrapText="1"/>
    </xf>
    <xf numFmtId="43" fontId="12" fillId="0" borderId="11" xfId="1" applyFont="1" applyBorder="1" applyAlignment="1">
      <alignment vertical="center"/>
    </xf>
    <xf numFmtId="0" fontId="12" fillId="0" borderId="6" xfId="0" applyFont="1" applyBorder="1" applyAlignment="1">
      <alignment wrapText="1"/>
    </xf>
    <xf numFmtId="0" fontId="12" fillId="2" borderId="6" xfId="10" applyFont="1" applyFill="1" applyBorder="1" applyAlignment="1">
      <alignment horizontal="left" vertical="center" wrapText="1"/>
    </xf>
    <xf numFmtId="43" fontId="12" fillId="2" borderId="6" xfId="11" applyFont="1" applyFill="1" applyBorder="1" applyAlignment="1">
      <alignment horizontal="center" vertical="center" wrapText="1"/>
    </xf>
    <xf numFmtId="0" fontId="12" fillId="2" borderId="6" xfId="10" applyFont="1" applyFill="1" applyBorder="1" applyAlignment="1">
      <alignment horizontal="center" vertical="center"/>
    </xf>
    <xf numFmtId="0" fontId="13" fillId="2" borderId="6" xfId="10" applyFont="1" applyFill="1" applyBorder="1" applyAlignment="1">
      <alignment vertical="center" wrapText="1"/>
    </xf>
    <xf numFmtId="0" fontId="13" fillId="2" borderId="6" xfId="12" applyFont="1" applyFill="1" applyBorder="1" applyAlignment="1">
      <alignment vertical="center" wrapText="1"/>
    </xf>
    <xf numFmtId="43" fontId="12" fillId="2" borderId="6" xfId="3" applyFont="1" applyFill="1" applyBorder="1" applyAlignment="1">
      <alignment horizontal="center" vertical="center" wrapText="1"/>
    </xf>
    <xf numFmtId="0" fontId="12" fillId="2" borderId="6" xfId="12" applyFont="1" applyFill="1" applyBorder="1" applyAlignment="1">
      <alignment horizontal="center" vertical="center"/>
    </xf>
    <xf numFmtId="43" fontId="11" fillId="0" borderId="0" xfId="1" applyFont="1" applyAlignment="1">
      <alignment vertical="center"/>
    </xf>
    <xf numFmtId="0" fontId="13" fillId="2" borderId="6" xfId="13" applyFont="1" applyFill="1" applyBorder="1" applyAlignment="1">
      <alignment vertical="center" wrapText="1"/>
    </xf>
    <xf numFmtId="43" fontId="12" fillId="2" borderId="6" xfId="14" applyFont="1" applyFill="1" applyBorder="1" applyAlignment="1">
      <alignment horizontal="center" vertical="center" wrapText="1"/>
    </xf>
    <xf numFmtId="0" fontId="12" fillId="2" borderId="6" xfId="13" applyFont="1" applyFill="1" applyBorder="1" applyAlignment="1">
      <alignment horizontal="center" vertical="center"/>
    </xf>
    <xf numFmtId="0" fontId="12" fillId="2" borderId="6" xfId="15" applyFont="1" applyFill="1" applyBorder="1" applyAlignment="1">
      <alignment horizontal="left" vertical="center" wrapText="1"/>
    </xf>
    <xf numFmtId="43" fontId="12" fillId="2" borderId="6" xfId="16" applyFont="1" applyFill="1" applyBorder="1" applyAlignment="1">
      <alignment horizontal="center" vertical="center" wrapText="1"/>
    </xf>
    <xf numFmtId="0" fontId="12" fillId="2" borderId="6" xfId="15" applyFont="1" applyFill="1" applyBorder="1" applyAlignment="1">
      <alignment horizontal="center" vertical="center"/>
    </xf>
    <xf numFmtId="0" fontId="13" fillId="2" borderId="6" xfId="15" applyFont="1" applyFill="1" applyBorder="1" applyAlignment="1">
      <alignment vertical="center" wrapText="1"/>
    </xf>
    <xf numFmtId="0" fontId="13" fillId="2" borderId="6" xfId="17" applyFont="1" applyFill="1" applyBorder="1" applyAlignment="1">
      <alignment vertical="center" wrapText="1"/>
    </xf>
    <xf numFmtId="43" fontId="12" fillId="2" borderId="6" xfId="18" applyFont="1" applyFill="1" applyBorder="1" applyAlignment="1">
      <alignment horizontal="center" vertical="center" wrapText="1"/>
    </xf>
    <xf numFmtId="0" fontId="12" fillId="2" borderId="6" xfId="17" applyFont="1" applyFill="1" applyBorder="1" applyAlignment="1">
      <alignment horizontal="center" vertical="center"/>
    </xf>
    <xf numFmtId="0" fontId="13" fillId="2" borderId="6" xfId="19" applyFont="1" applyFill="1" applyBorder="1" applyAlignment="1">
      <alignment vertical="center" wrapText="1"/>
    </xf>
    <xf numFmtId="43" fontId="12" fillId="2" borderId="6" xfId="20" applyFont="1" applyFill="1" applyBorder="1" applyAlignment="1">
      <alignment horizontal="center" vertical="center" wrapText="1"/>
    </xf>
    <xf numFmtId="0" fontId="12" fillId="2" borderId="6" xfId="19" applyFont="1" applyFill="1" applyBorder="1" applyAlignment="1">
      <alignment horizontal="center" vertical="center"/>
    </xf>
    <xf numFmtId="0" fontId="13" fillId="2" borderId="6" xfId="21" applyFont="1" applyFill="1" applyBorder="1" applyAlignment="1">
      <alignment vertical="center" wrapText="1"/>
    </xf>
    <xf numFmtId="43" fontId="12" fillId="2" borderId="6" xfId="22" applyFont="1" applyFill="1" applyBorder="1" applyAlignment="1">
      <alignment horizontal="center" vertical="center" wrapText="1"/>
    </xf>
    <xf numFmtId="0" fontId="12" fillId="2" borderId="6" xfId="21" applyFont="1" applyFill="1" applyBorder="1" applyAlignment="1">
      <alignment horizontal="center" vertical="center"/>
    </xf>
    <xf numFmtId="0" fontId="13" fillId="2" borderId="6" xfId="23" applyFont="1" applyFill="1" applyBorder="1" applyAlignment="1">
      <alignment vertical="center" wrapText="1"/>
    </xf>
    <xf numFmtId="43" fontId="12" fillId="2" borderId="6" xfId="24" applyFont="1" applyFill="1" applyBorder="1" applyAlignment="1">
      <alignment horizontal="center" vertical="center" wrapText="1"/>
    </xf>
    <xf numFmtId="0" fontId="12" fillId="2" borderId="6" xfId="23" applyFont="1" applyFill="1" applyBorder="1" applyAlignment="1">
      <alignment horizontal="center" vertical="center"/>
    </xf>
    <xf numFmtId="0" fontId="13" fillId="2" borderId="6" xfId="25" applyFont="1" applyFill="1" applyBorder="1" applyAlignment="1">
      <alignment vertical="center" wrapText="1"/>
    </xf>
    <xf numFmtId="43" fontId="12" fillId="2" borderId="6" xfId="26" applyFont="1" applyFill="1" applyBorder="1" applyAlignment="1">
      <alignment horizontal="center" vertical="center" wrapText="1"/>
    </xf>
    <xf numFmtId="0" fontId="12" fillId="2" borderId="6" xfId="25" applyFont="1" applyFill="1" applyBorder="1" applyAlignment="1">
      <alignment horizontal="center" vertical="center"/>
    </xf>
    <xf numFmtId="0" fontId="13" fillId="2" borderId="6" xfId="27" applyFont="1" applyFill="1" applyBorder="1" applyAlignment="1">
      <alignment vertical="center" wrapText="1"/>
    </xf>
    <xf numFmtId="43" fontId="12" fillId="2" borderId="6" xfId="28" applyFont="1" applyFill="1" applyBorder="1" applyAlignment="1">
      <alignment horizontal="center" vertical="center" wrapText="1"/>
    </xf>
    <xf numFmtId="0" fontId="12" fillId="2" borderId="6" xfId="27" applyFont="1" applyFill="1" applyBorder="1" applyAlignment="1">
      <alignment horizontal="center" vertical="center"/>
    </xf>
    <xf numFmtId="0" fontId="13" fillId="2" borderId="6" xfId="29" applyFont="1" applyFill="1" applyBorder="1" applyAlignment="1">
      <alignment vertical="center" wrapText="1"/>
    </xf>
    <xf numFmtId="43" fontId="12" fillId="2" borderId="6" xfId="30" applyFont="1" applyFill="1" applyBorder="1" applyAlignment="1">
      <alignment horizontal="center" vertical="center" wrapText="1"/>
    </xf>
    <xf numFmtId="0" fontId="12" fillId="2" borderId="6" xfId="29" applyFont="1" applyFill="1" applyBorder="1" applyAlignment="1">
      <alignment horizontal="center" vertical="center"/>
    </xf>
    <xf numFmtId="0" fontId="13" fillId="2" borderId="6" xfId="31" applyFont="1" applyFill="1" applyBorder="1" applyAlignment="1">
      <alignment vertical="center" wrapText="1"/>
    </xf>
    <xf numFmtId="43" fontId="12" fillId="2" borderId="6" xfId="32" applyFont="1" applyFill="1" applyBorder="1" applyAlignment="1">
      <alignment horizontal="center" vertical="center" wrapText="1"/>
    </xf>
    <xf numFmtId="0" fontId="12" fillId="2" borderId="6" xfId="31" applyFont="1" applyFill="1" applyBorder="1" applyAlignment="1">
      <alignment horizontal="center" vertical="center"/>
    </xf>
    <xf numFmtId="0" fontId="13" fillId="2" borderId="6" xfId="33" applyFont="1" applyFill="1" applyBorder="1" applyAlignment="1">
      <alignment vertical="center" wrapText="1"/>
    </xf>
    <xf numFmtId="43" fontId="12" fillId="2" borderId="6" xfId="34" applyFont="1" applyFill="1" applyBorder="1" applyAlignment="1">
      <alignment horizontal="center" vertical="center" wrapText="1"/>
    </xf>
    <xf numFmtId="0" fontId="12" fillId="2" borderId="6" xfId="33" applyFont="1" applyFill="1" applyBorder="1" applyAlignment="1">
      <alignment horizontal="center" vertical="center"/>
    </xf>
    <xf numFmtId="0" fontId="13" fillId="2" borderId="6" xfId="35" applyFont="1" applyFill="1" applyBorder="1" applyAlignment="1">
      <alignment vertical="center" wrapText="1"/>
    </xf>
    <xf numFmtId="43" fontId="12" fillId="2" borderId="6" xfId="36" applyFont="1" applyFill="1" applyBorder="1" applyAlignment="1">
      <alignment horizontal="center" vertical="center" wrapText="1"/>
    </xf>
    <xf numFmtId="0" fontId="12" fillId="2" borderId="6" xfId="35" applyFont="1" applyFill="1" applyBorder="1" applyAlignment="1">
      <alignment horizontal="center" vertical="center"/>
    </xf>
    <xf numFmtId="0" fontId="13" fillId="2" borderId="6" xfId="37" applyFont="1" applyFill="1" applyBorder="1" applyAlignment="1">
      <alignment vertical="center" wrapText="1"/>
    </xf>
    <xf numFmtId="43" fontId="12" fillId="2" borderId="6" xfId="38" applyFont="1" applyFill="1" applyBorder="1" applyAlignment="1">
      <alignment horizontal="center" vertical="center" wrapText="1"/>
    </xf>
    <xf numFmtId="0" fontId="12" fillId="2" borderId="6" xfId="37" applyFont="1" applyFill="1" applyBorder="1" applyAlignment="1">
      <alignment horizontal="center" vertical="center"/>
    </xf>
    <xf numFmtId="0" fontId="13" fillId="2" borderId="6" xfId="39" applyFont="1" applyFill="1" applyBorder="1" applyAlignment="1">
      <alignment vertical="center" wrapText="1"/>
    </xf>
    <xf numFmtId="43" fontId="12" fillId="2" borderId="6" xfId="40" applyFont="1" applyFill="1" applyBorder="1" applyAlignment="1">
      <alignment horizontal="center" vertical="center" wrapText="1"/>
    </xf>
    <xf numFmtId="0" fontId="12" fillId="2" borderId="6" xfId="39" applyFont="1" applyFill="1" applyBorder="1" applyAlignment="1">
      <alignment horizontal="center" vertical="center"/>
    </xf>
    <xf numFmtId="0" fontId="12" fillId="2" borderId="6" xfId="41" applyFont="1" applyFill="1" applyBorder="1" applyAlignment="1">
      <alignment vertical="center" wrapText="1"/>
    </xf>
    <xf numFmtId="43" fontId="12" fillId="2" borderId="6" xfId="42" applyFont="1" applyFill="1" applyBorder="1" applyAlignment="1">
      <alignment horizontal="center" vertical="center" wrapText="1"/>
    </xf>
    <xf numFmtId="0" fontId="12" fillId="2" borderId="6" xfId="41" applyFont="1" applyFill="1" applyBorder="1" applyAlignment="1">
      <alignment horizontal="center" vertical="center"/>
    </xf>
    <xf numFmtId="0" fontId="13" fillId="2" borderId="6" xfId="43" applyFont="1" applyFill="1" applyBorder="1" applyAlignment="1">
      <alignment vertical="center" wrapText="1"/>
    </xf>
    <xf numFmtId="43" fontId="12" fillId="2" borderId="6" xfId="44" applyFont="1" applyFill="1" applyBorder="1" applyAlignment="1">
      <alignment horizontal="center" vertical="center" wrapText="1"/>
    </xf>
    <xf numFmtId="0" fontId="12" fillId="2" borderId="6" xfId="43" applyFont="1" applyFill="1" applyBorder="1" applyAlignment="1">
      <alignment horizontal="center" vertical="center"/>
    </xf>
    <xf numFmtId="0" fontId="12" fillId="2" borderId="6" xfId="45" applyFont="1" applyFill="1" applyBorder="1" applyAlignment="1">
      <alignment vertical="center" wrapText="1"/>
    </xf>
    <xf numFmtId="43" fontId="12" fillId="2" borderId="6" xfId="46" applyFont="1" applyFill="1" applyBorder="1" applyAlignment="1">
      <alignment horizontal="center" vertical="center" wrapText="1"/>
    </xf>
    <xf numFmtId="0" fontId="12" fillId="2" borderId="6" xfId="45" applyFont="1" applyFill="1" applyBorder="1" applyAlignment="1">
      <alignment horizontal="center" vertical="center"/>
    </xf>
    <xf numFmtId="0" fontId="12" fillId="2" borderId="6" xfId="47" applyFont="1" applyFill="1" applyBorder="1" applyAlignment="1">
      <alignment vertical="center" wrapText="1"/>
    </xf>
    <xf numFmtId="43" fontId="12" fillId="2" borderId="6" xfId="48" applyFont="1" applyFill="1" applyBorder="1" applyAlignment="1">
      <alignment horizontal="center" vertical="center" wrapText="1"/>
    </xf>
    <xf numFmtId="0" fontId="12" fillId="2" borderId="6" xfId="47" applyFont="1" applyFill="1" applyBorder="1" applyAlignment="1">
      <alignment horizontal="center" vertical="center"/>
    </xf>
    <xf numFmtId="0" fontId="13" fillId="2" borderId="6" xfId="47" applyFont="1" applyFill="1" applyBorder="1" applyAlignment="1">
      <alignment vertical="center" wrapText="1"/>
    </xf>
    <xf numFmtId="0" fontId="12" fillId="2" borderId="6" xfId="49" applyFont="1" applyFill="1" applyBorder="1" applyAlignment="1">
      <alignment vertical="center" wrapText="1"/>
    </xf>
    <xf numFmtId="43" fontId="12" fillId="2" borderId="6" xfId="50" applyFont="1" applyFill="1" applyBorder="1" applyAlignment="1">
      <alignment horizontal="center" vertical="center" wrapText="1"/>
    </xf>
    <xf numFmtId="0" fontId="12" fillId="2" borderId="6" xfId="49" applyFont="1" applyFill="1" applyBorder="1" applyAlignment="1">
      <alignment horizontal="center" vertical="center"/>
    </xf>
    <xf numFmtId="0" fontId="13" fillId="2" borderId="6" xfId="49" applyFont="1" applyFill="1" applyBorder="1" applyAlignment="1">
      <alignment vertical="center" wrapText="1"/>
    </xf>
    <xf numFmtId="0" fontId="12" fillId="2" borderId="6" xfId="51" applyFont="1" applyFill="1" applyBorder="1" applyAlignment="1">
      <alignment vertical="center" wrapText="1"/>
    </xf>
    <xf numFmtId="43" fontId="12" fillId="2" borderId="6" xfId="52" applyFont="1" applyFill="1" applyBorder="1" applyAlignment="1">
      <alignment horizontal="center" vertical="center" wrapText="1"/>
    </xf>
    <xf numFmtId="0" fontId="12" fillId="2" borderId="6" xfId="51" applyFont="1" applyFill="1" applyBorder="1" applyAlignment="1">
      <alignment horizontal="center" vertical="center"/>
    </xf>
    <xf numFmtId="0" fontId="12" fillId="2" borderId="6" xfId="53" applyFont="1" applyFill="1" applyBorder="1" applyAlignment="1">
      <alignment vertical="center" wrapText="1"/>
    </xf>
    <xf numFmtId="43" fontId="12" fillId="2" borderId="6" xfId="54" applyFont="1" applyFill="1" applyBorder="1" applyAlignment="1">
      <alignment horizontal="center" vertical="center" wrapText="1"/>
    </xf>
    <xf numFmtId="0" fontId="12" fillId="2" borderId="6" xfId="53" applyFont="1" applyFill="1" applyBorder="1" applyAlignment="1">
      <alignment horizontal="center" vertical="center"/>
    </xf>
    <xf numFmtId="0" fontId="13" fillId="2" borderId="6" xfId="53" applyFont="1" applyFill="1" applyBorder="1" applyAlignment="1">
      <alignment vertical="center" wrapText="1"/>
    </xf>
    <xf numFmtId="0" fontId="13" fillId="2" borderId="6" xfId="55" applyFont="1" applyFill="1" applyBorder="1" applyAlignment="1">
      <alignment vertical="center" wrapText="1"/>
    </xf>
    <xf numFmtId="43" fontId="12" fillId="2" borderId="6" xfId="56" applyFont="1" applyFill="1" applyBorder="1" applyAlignment="1">
      <alignment horizontal="center" vertical="center" wrapText="1"/>
    </xf>
    <xf numFmtId="0" fontId="12" fillId="2" borderId="6" xfId="55" applyFont="1" applyFill="1" applyBorder="1" applyAlignment="1">
      <alignment horizontal="center" vertical="center"/>
    </xf>
    <xf numFmtId="0" fontId="13" fillId="2" borderId="6" xfId="57" applyFont="1" applyFill="1" applyBorder="1" applyAlignment="1">
      <alignment vertical="center" wrapText="1"/>
    </xf>
    <xf numFmtId="43" fontId="12" fillId="2" borderId="6" xfId="58" applyFont="1" applyFill="1" applyBorder="1" applyAlignment="1">
      <alignment horizontal="center" vertical="center" wrapText="1"/>
    </xf>
    <xf numFmtId="0" fontId="12" fillId="2" borderId="6" xfId="57" applyFont="1" applyFill="1" applyBorder="1" applyAlignment="1">
      <alignment horizontal="center" vertical="center"/>
    </xf>
    <xf numFmtId="0" fontId="12" fillId="2" borderId="6" xfId="59" applyFont="1" applyFill="1" applyBorder="1" applyAlignment="1">
      <alignment vertical="center" wrapText="1"/>
    </xf>
    <xf numFmtId="43" fontId="12" fillId="2" borderId="6" xfId="60" applyFont="1" applyFill="1" applyBorder="1" applyAlignment="1">
      <alignment horizontal="center" vertical="center" wrapText="1"/>
    </xf>
    <xf numFmtId="0" fontId="12" fillId="2" borderId="6" xfId="59" applyFont="1" applyFill="1" applyBorder="1" applyAlignment="1">
      <alignment horizontal="center" vertical="center"/>
    </xf>
    <xf numFmtId="0" fontId="13" fillId="2" borderId="6" xfId="59" applyFont="1" applyFill="1" applyBorder="1" applyAlignment="1">
      <alignment vertical="center" wrapText="1"/>
    </xf>
    <xf numFmtId="0" fontId="13" fillId="2" borderId="6" xfId="61" applyFont="1" applyFill="1" applyBorder="1" applyAlignment="1">
      <alignment vertical="center" wrapText="1"/>
    </xf>
    <xf numFmtId="43" fontId="12" fillId="2" borderId="6" xfId="62" applyFont="1" applyFill="1" applyBorder="1" applyAlignment="1">
      <alignment horizontal="center" vertical="center" wrapText="1"/>
    </xf>
    <xf numFmtId="0" fontId="12" fillId="2" borderId="6" xfId="61" applyFont="1" applyFill="1" applyBorder="1" applyAlignment="1">
      <alignment horizontal="center" vertical="center"/>
    </xf>
    <xf numFmtId="0" fontId="13" fillId="2" borderId="6" xfId="63" applyFont="1" applyFill="1" applyBorder="1" applyAlignment="1">
      <alignment vertical="center" wrapText="1"/>
    </xf>
    <xf numFmtId="43" fontId="12" fillId="2" borderId="6" xfId="64" applyFont="1" applyFill="1" applyBorder="1" applyAlignment="1">
      <alignment horizontal="center" vertical="center" wrapText="1"/>
    </xf>
    <xf numFmtId="0" fontId="12" fillId="2" borderId="6" xfId="63" applyFont="1" applyFill="1" applyBorder="1" applyAlignment="1">
      <alignment horizontal="center" vertical="center"/>
    </xf>
    <xf numFmtId="0" fontId="13" fillId="2" borderId="6" xfId="65" applyFont="1" applyFill="1" applyBorder="1" applyAlignment="1">
      <alignment vertical="center" wrapText="1"/>
    </xf>
    <xf numFmtId="43" fontId="12" fillId="2" borderId="6" xfId="66" applyFont="1" applyFill="1" applyBorder="1" applyAlignment="1">
      <alignment horizontal="center" vertical="center" wrapText="1"/>
    </xf>
    <xf numFmtId="0" fontId="12" fillId="2" borderId="6" xfId="65" applyFont="1" applyFill="1" applyBorder="1" applyAlignment="1">
      <alignment horizontal="center" vertical="center"/>
    </xf>
    <xf numFmtId="0" fontId="13" fillId="2" borderId="6" xfId="67" applyFont="1" applyFill="1" applyBorder="1" applyAlignment="1">
      <alignment vertical="center" wrapText="1"/>
    </xf>
    <xf numFmtId="43" fontId="12" fillId="2" borderId="6" xfId="68" applyFont="1" applyFill="1" applyBorder="1" applyAlignment="1">
      <alignment horizontal="center" vertical="center" wrapText="1"/>
    </xf>
    <xf numFmtId="0" fontId="12" fillId="2" borderId="6" xfId="67" applyFont="1" applyFill="1" applyBorder="1" applyAlignment="1">
      <alignment horizontal="center" vertical="center"/>
    </xf>
    <xf numFmtId="0" fontId="12" fillId="2" borderId="6" xfId="69" applyFont="1" applyFill="1" applyBorder="1" applyAlignment="1">
      <alignment vertical="center" wrapText="1"/>
    </xf>
    <xf numFmtId="43" fontId="12" fillId="2" borderId="6" xfId="70" applyFont="1" applyFill="1" applyBorder="1" applyAlignment="1">
      <alignment horizontal="center" vertical="center" wrapText="1"/>
    </xf>
    <xf numFmtId="0" fontId="12" fillId="2" borderId="6" xfId="69" applyFont="1" applyFill="1" applyBorder="1" applyAlignment="1">
      <alignment horizontal="center" vertical="center"/>
    </xf>
    <xf numFmtId="0" fontId="13" fillId="2" borderId="6" xfId="69" applyFont="1" applyFill="1" applyBorder="1" applyAlignment="1">
      <alignment vertical="center" wrapText="1"/>
    </xf>
    <xf numFmtId="43" fontId="12" fillId="0" borderId="6" xfId="0" applyNumberFormat="1" applyFont="1" applyFill="1" applyBorder="1" applyAlignment="1">
      <alignment vertical="center"/>
    </xf>
    <xf numFmtId="43" fontId="11" fillId="0" borderId="1" xfId="1" applyFont="1" applyBorder="1" applyAlignment="1">
      <alignment vertical="center"/>
    </xf>
    <xf numFmtId="0" fontId="2" fillId="3" borderId="6" xfId="0" applyFont="1" applyFill="1" applyBorder="1" applyAlignment="1">
      <alignment horizontal="center" vertical="center"/>
    </xf>
    <xf numFmtId="0" fontId="13" fillId="2" borderId="6" xfId="8" applyFont="1" applyFill="1" applyBorder="1" applyAlignment="1">
      <alignment horizontal="center" vertical="center" wrapText="1"/>
    </xf>
    <xf numFmtId="43" fontId="12" fillId="2" borderId="6" xfId="1" applyFont="1" applyFill="1" applyBorder="1" applyAlignment="1">
      <alignment horizontal="center" vertical="center" wrapText="1"/>
    </xf>
    <xf numFmtId="43" fontId="12" fillId="0" borderId="6" xfId="1" applyFont="1" applyFill="1" applyBorder="1" applyAlignment="1">
      <alignment horizontal="left" vertical="center" wrapText="1"/>
    </xf>
    <xf numFmtId="0" fontId="29" fillId="0" borderId="0" xfId="0" applyFont="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vertical="center" wrapText="1"/>
    </xf>
    <xf numFmtId="0" fontId="30" fillId="0" borderId="6" xfId="0" applyFont="1" applyBorder="1" applyAlignment="1">
      <alignment vertical="center"/>
    </xf>
    <xf numFmtId="0" fontId="31" fillId="0" borderId="0" xfId="0" applyFont="1" applyBorder="1" applyAlignment="1">
      <alignment horizontal="center" vertical="center" wrapText="1"/>
    </xf>
    <xf numFmtId="0" fontId="31" fillId="0" borderId="0" xfId="0" applyFont="1" applyBorder="1" applyAlignment="1">
      <alignment horizontal="justify" vertical="center" wrapText="1"/>
    </xf>
    <xf numFmtId="4" fontId="32" fillId="2" borderId="0" xfId="0" applyNumberFormat="1" applyFont="1" applyFill="1" applyBorder="1" applyAlignment="1">
      <alignment horizontal="right" vertical="center" wrapText="1"/>
    </xf>
    <xf numFmtId="0" fontId="32" fillId="0" borderId="0" xfId="0" applyFont="1" applyBorder="1" applyAlignment="1">
      <alignment horizontal="center" vertical="center" wrapText="1"/>
    </xf>
    <xf numFmtId="165" fontId="1" fillId="0" borderId="0" xfId="0" applyNumberFormat="1" applyFont="1" applyAlignment="1">
      <alignment horizontal="center" vertical="center"/>
    </xf>
    <xf numFmtId="0" fontId="34" fillId="0" borderId="0" xfId="31" applyFont="1" applyAlignment="1">
      <alignment horizontal="center" vertical="center"/>
    </xf>
    <xf numFmtId="0" fontId="35" fillId="0" borderId="0" xfId="31" applyFont="1" applyBorder="1" applyAlignment="1">
      <alignment vertical="center" wrapText="1"/>
    </xf>
    <xf numFmtId="43" fontId="34" fillId="0" borderId="0" xfId="71" applyFont="1" applyBorder="1" applyAlignment="1">
      <alignment horizontal="right" vertical="center"/>
    </xf>
    <xf numFmtId="0" fontId="36" fillId="0" borderId="0" xfId="31" applyFont="1" applyBorder="1" applyAlignment="1">
      <alignment horizontal="center" vertical="center" wrapText="1"/>
    </xf>
    <xf numFmtId="0" fontId="10" fillId="0" borderId="0" xfId="31" applyFont="1" applyAlignment="1">
      <alignment horizontal="center" vertical="center"/>
    </xf>
    <xf numFmtId="0" fontId="35" fillId="4" borderId="0" xfId="31" applyFont="1" applyFill="1" applyBorder="1" applyAlignment="1">
      <alignment vertical="center" wrapText="1"/>
    </xf>
    <xf numFmtId="0" fontId="35" fillId="0" borderId="0" xfId="31" applyFont="1" applyBorder="1" applyAlignment="1">
      <alignment horizontal="center" vertical="center" wrapText="1"/>
    </xf>
    <xf numFmtId="4" fontId="35" fillId="0" borderId="0" xfId="33" applyNumberFormat="1" applyFont="1" applyBorder="1" applyAlignment="1">
      <alignment vertical="center" wrapText="1"/>
    </xf>
    <xf numFmtId="0" fontId="38" fillId="0" borderId="0" xfId="31" applyFont="1" applyBorder="1" applyAlignment="1">
      <alignment horizontal="center" vertical="center" wrapText="1"/>
    </xf>
    <xf numFmtId="0" fontId="38" fillId="0" borderId="0" xfId="31" applyFont="1" applyBorder="1" applyAlignment="1">
      <alignment vertical="center" wrapText="1"/>
    </xf>
    <xf numFmtId="0" fontId="35" fillId="0" borderId="0" xfId="31" applyFont="1" applyBorder="1" applyAlignment="1">
      <alignment horizontal="left" vertical="center" wrapText="1"/>
    </xf>
    <xf numFmtId="43" fontId="34" fillId="0" borderId="0" xfId="33" applyNumberFormat="1" applyFont="1" applyBorder="1" applyAlignment="1">
      <alignment horizontal="right" vertical="center"/>
    </xf>
    <xf numFmtId="0" fontId="10" fillId="0" borderId="0" xfId="31" applyFont="1" applyAlignment="1">
      <alignment horizontal="left" vertical="center" wrapText="1"/>
    </xf>
    <xf numFmtId="0" fontId="35" fillId="0" borderId="0" xfId="31" applyFont="1" applyFill="1" applyBorder="1" applyAlignment="1">
      <alignment horizontal="left" vertical="center" wrapText="1"/>
    </xf>
    <xf numFmtId="43" fontId="38" fillId="0" borderId="0" xfId="71" applyFont="1" applyFill="1" applyBorder="1" applyAlignment="1">
      <alignment horizontal="right" vertical="center" wrapText="1"/>
    </xf>
    <xf numFmtId="43" fontId="34" fillId="4" borderId="0" xfId="71" applyFont="1" applyFill="1" applyBorder="1" applyAlignment="1">
      <alignment horizontal="right" vertical="center" wrapText="1"/>
    </xf>
    <xf numFmtId="0" fontId="39" fillId="3" borderId="0" xfId="31" applyFont="1" applyFill="1" applyAlignment="1">
      <alignment horizontal="center" vertical="center"/>
    </xf>
    <xf numFmtId="0" fontId="40" fillId="3" borderId="0" xfId="31" applyFont="1" applyFill="1" applyBorder="1" applyAlignment="1">
      <alignment vertical="center" wrapText="1"/>
    </xf>
    <xf numFmtId="43" fontId="39" fillId="3" borderId="0" xfId="71" applyFont="1" applyFill="1" applyBorder="1" applyAlignment="1">
      <alignment horizontal="right" vertical="center"/>
    </xf>
    <xf numFmtId="0" fontId="41" fillId="3" borderId="0" xfId="31" applyFont="1" applyFill="1" applyBorder="1" applyAlignment="1">
      <alignment horizontal="center" vertical="center" wrapText="1"/>
    </xf>
    <xf numFmtId="0" fontId="42" fillId="3" borderId="0" xfId="31" applyFont="1" applyFill="1" applyAlignment="1">
      <alignment horizontal="left" vertical="center" wrapText="1"/>
    </xf>
    <xf numFmtId="43" fontId="34" fillId="4" borderId="0" xfId="71" applyNumberFormat="1" applyFont="1" applyFill="1" applyBorder="1" applyAlignment="1">
      <alignment horizontal="right" vertical="center" wrapText="1"/>
    </xf>
    <xf numFmtId="0" fontId="35" fillId="0" borderId="0" xfId="31" applyFont="1" applyBorder="1" applyAlignment="1">
      <alignment horizontal="justify" vertical="center" wrapText="1"/>
    </xf>
    <xf numFmtId="4" fontId="35" fillId="0" borderId="0" xfId="33" applyNumberFormat="1" applyFont="1" applyBorder="1" applyAlignment="1">
      <alignment horizontal="right" vertical="center" wrapText="1"/>
    </xf>
    <xf numFmtId="43" fontId="34" fillId="0" borderId="0" xfId="1" applyFont="1" applyBorder="1" applyAlignment="1">
      <alignment horizontal="right" vertical="center"/>
    </xf>
    <xf numFmtId="0" fontId="35" fillId="0" borderId="0" xfId="72" applyFont="1" applyBorder="1" applyAlignment="1">
      <alignment horizontal="left" vertical="center" wrapText="1"/>
    </xf>
    <xf numFmtId="0" fontId="36" fillId="0" borderId="0" xfId="72" applyFont="1" applyBorder="1" applyAlignment="1">
      <alignment horizontal="center" vertical="center" wrapText="1"/>
    </xf>
    <xf numFmtId="43" fontId="34" fillId="0" borderId="0" xfId="1" applyFont="1" applyBorder="1" applyAlignment="1">
      <alignment horizontal="right" vertical="center" wrapText="1"/>
    </xf>
    <xf numFmtId="0" fontId="35" fillId="0" borderId="0" xfId="15" applyFont="1" applyBorder="1" applyAlignment="1">
      <alignment horizontal="left" vertical="center" wrapText="1"/>
    </xf>
    <xf numFmtId="0" fontId="36" fillId="0" borderId="0" xfId="15" applyFont="1" applyBorder="1" applyAlignment="1">
      <alignment horizontal="center" vertical="center" wrapText="1"/>
    </xf>
    <xf numFmtId="0" fontId="35" fillId="0" borderId="0" xfId="31" applyFont="1" applyAlignment="1">
      <alignment vertical="center" wrapText="1"/>
    </xf>
    <xf numFmtId="43" fontId="34" fillId="0" borderId="0" xfId="71" applyFont="1" applyFill="1" applyBorder="1" applyAlignment="1">
      <alignment horizontal="right" vertical="center" wrapText="1"/>
    </xf>
    <xf numFmtId="43" fontId="34" fillId="4" borderId="0" xfId="71" applyFont="1" applyFill="1" applyBorder="1" applyAlignment="1">
      <alignment horizontal="right" vertical="center"/>
    </xf>
    <xf numFmtId="0" fontId="35" fillId="2" borderId="0" xfId="31" applyFont="1" applyFill="1" applyBorder="1" applyAlignment="1">
      <alignment vertical="center" wrapText="1"/>
    </xf>
    <xf numFmtId="1" fontId="35" fillId="0" borderId="0" xfId="73" applyNumberFormat="1" applyFont="1" applyFill="1" applyBorder="1" applyAlignment="1">
      <alignment horizontal="left" vertical="center" wrapText="1"/>
    </xf>
    <xf numFmtId="43" fontId="34" fillId="0" borderId="0" xfId="71" applyFont="1" applyFill="1" applyBorder="1" applyAlignment="1">
      <alignment horizontal="right" vertical="center"/>
    </xf>
    <xf numFmtId="0" fontId="34" fillId="0" borderId="0" xfId="31" applyFont="1" applyFill="1" applyBorder="1" applyAlignment="1">
      <alignment horizontal="center" vertical="center"/>
    </xf>
    <xf numFmtId="0" fontId="34" fillId="0" borderId="0" xfId="31" applyFont="1" applyBorder="1" applyAlignment="1">
      <alignment vertical="center" wrapText="1"/>
    </xf>
    <xf numFmtId="43" fontId="34" fillId="0" borderId="0" xfId="71" applyFont="1" applyBorder="1" applyAlignment="1">
      <alignment horizontal="right" vertical="center" wrapText="1"/>
    </xf>
    <xf numFmtId="0" fontId="45" fillId="3" borderId="0" xfId="31" applyFont="1" applyFill="1" applyBorder="1" applyAlignment="1">
      <alignment vertical="center" wrapText="1"/>
    </xf>
    <xf numFmtId="43" fontId="39" fillId="3" borderId="0" xfId="71" applyFont="1" applyFill="1" applyBorder="1" applyAlignment="1">
      <alignment horizontal="right" vertical="center" wrapText="1"/>
    </xf>
    <xf numFmtId="0" fontId="35" fillId="0" borderId="0" xfId="74" applyFont="1" applyFill="1" applyBorder="1" applyAlignment="1">
      <alignment horizontal="left" vertical="center" wrapText="1"/>
    </xf>
    <xf numFmtId="43" fontId="34" fillId="0" borderId="0" xfId="75" applyFont="1" applyFill="1" applyBorder="1" applyAlignment="1">
      <alignment horizontal="right" vertical="center" wrapText="1"/>
    </xf>
    <xf numFmtId="0" fontId="36" fillId="0" borderId="0" xfId="74" applyFont="1" applyBorder="1" applyAlignment="1">
      <alignment horizontal="center" vertical="center" wrapText="1"/>
    </xf>
    <xf numFmtId="0" fontId="32" fillId="0" borderId="0" xfId="0" applyFont="1" applyAlignment="1">
      <alignment vertical="center" wrapText="1"/>
    </xf>
    <xf numFmtId="0" fontId="34" fillId="2" borderId="0" xfId="31" applyFont="1" applyFill="1" applyBorder="1" applyAlignment="1">
      <alignment horizontal="center" vertical="center"/>
    </xf>
    <xf numFmtId="0" fontId="35" fillId="2" borderId="0" xfId="31" applyFont="1" applyFill="1" applyBorder="1" applyAlignment="1">
      <alignment horizontal="left" vertical="center" wrapText="1"/>
    </xf>
    <xf numFmtId="43" fontId="34" fillId="0" borderId="0" xfId="76" applyFont="1" applyBorder="1" applyAlignment="1">
      <alignment horizontal="right" vertical="center"/>
    </xf>
    <xf numFmtId="0" fontId="36" fillId="0" borderId="0" xfId="31" applyFont="1" applyBorder="1" applyAlignment="1">
      <alignment horizontal="center" vertical="center"/>
    </xf>
    <xf numFmtId="43" fontId="34" fillId="2" borderId="0" xfId="76" applyFont="1" applyFill="1" applyBorder="1" applyAlignment="1">
      <alignment horizontal="right" vertical="center"/>
    </xf>
    <xf numFmtId="4" fontId="34" fillId="0" borderId="0" xfId="33" applyNumberFormat="1" applyFont="1" applyFill="1" applyBorder="1" applyAlignment="1">
      <alignment horizontal="right" vertical="center"/>
    </xf>
    <xf numFmtId="4" fontId="34" fillId="2" borderId="0" xfId="33" applyNumberFormat="1" applyFont="1" applyFill="1" applyBorder="1" applyAlignment="1">
      <alignment horizontal="right" vertical="center"/>
    </xf>
    <xf numFmtId="0" fontId="36" fillId="2" borderId="0" xfId="31" applyFont="1" applyFill="1" applyBorder="1" applyAlignment="1">
      <alignment horizontal="center" vertical="center"/>
    </xf>
    <xf numFmtId="0" fontId="10" fillId="2" borderId="0" xfId="31" applyFont="1" applyFill="1" applyAlignment="1">
      <alignment horizontal="left" vertical="center" wrapText="1"/>
    </xf>
    <xf numFmtId="43" fontId="34" fillId="0" borderId="0" xfId="1" applyFont="1" applyFill="1" applyBorder="1" applyAlignment="1">
      <alignment horizontal="right" vertical="center"/>
    </xf>
    <xf numFmtId="0" fontId="34" fillId="0" borderId="0" xfId="31" applyFont="1" applyBorder="1" applyAlignment="1">
      <alignment horizontal="center" vertical="center"/>
    </xf>
    <xf numFmtId="0" fontId="35" fillId="0" borderId="0" xfId="31" applyFont="1" applyFill="1" applyBorder="1" applyAlignment="1">
      <alignment vertical="center" wrapText="1"/>
    </xf>
    <xf numFmtId="0" fontId="35" fillId="0" borderId="0" xfId="31" applyFont="1" applyAlignment="1">
      <alignment vertical="center"/>
    </xf>
    <xf numFmtId="0" fontId="10" fillId="0" borderId="0" xfId="31" applyFont="1" applyAlignment="1">
      <alignment vertical="center" wrapText="1"/>
    </xf>
    <xf numFmtId="0" fontId="32" fillId="0" borderId="0" xfId="77" applyFont="1" applyBorder="1" applyAlignment="1">
      <alignment horizontal="justify" vertical="center"/>
    </xf>
    <xf numFmtId="4" fontId="34" fillId="0" borderId="0" xfId="78" applyNumberFormat="1" applyFont="1" applyBorder="1" applyAlignment="1">
      <alignment horizontal="right" vertical="center"/>
    </xf>
    <xf numFmtId="0" fontId="36" fillId="0" borderId="0" xfId="77" applyFont="1" applyBorder="1" applyAlignment="1">
      <alignment horizontal="center" vertical="center"/>
    </xf>
    <xf numFmtId="0" fontId="32" fillId="0" borderId="0" xfId="77" applyFont="1" applyBorder="1" applyAlignment="1">
      <alignment horizontal="left" vertical="center" wrapText="1"/>
    </xf>
    <xf numFmtId="0" fontId="47" fillId="0" borderId="0" xfId="79" applyFont="1" applyBorder="1" applyAlignment="1">
      <alignment horizontal="center" vertical="center"/>
    </xf>
    <xf numFmtId="0" fontId="32" fillId="0" borderId="0" xfId="79" applyFont="1" applyFill="1" applyBorder="1" applyAlignment="1">
      <alignment horizontal="left" vertical="center" wrapText="1"/>
    </xf>
    <xf numFmtId="43" fontId="47" fillId="0" borderId="0" xfId="80" applyFont="1" applyFill="1" applyBorder="1" applyAlignment="1">
      <alignment vertical="center"/>
    </xf>
    <xf numFmtId="0" fontId="47" fillId="0" borderId="0" xfId="79" applyFont="1" applyFill="1" applyBorder="1" applyAlignment="1">
      <alignment horizontal="center" vertical="center"/>
    </xf>
    <xf numFmtId="0" fontId="47" fillId="0" borderId="0" xfId="79" applyFont="1" applyFill="1" applyBorder="1" applyAlignment="1">
      <alignment horizontal="center" vertical="center" wrapText="1"/>
    </xf>
    <xf numFmtId="0" fontId="0" fillId="0" borderId="0" xfId="79" applyFont="1" applyAlignment="1">
      <alignment horizontal="center" vertical="center"/>
    </xf>
    <xf numFmtId="0" fontId="9" fillId="2" borderId="0" xfId="79" applyFont="1" applyFill="1" applyAlignment="1">
      <alignment vertical="center" wrapText="1"/>
    </xf>
    <xf numFmtId="0" fontId="39" fillId="3" borderId="0" xfId="79" applyFont="1" applyFill="1" applyBorder="1" applyAlignment="1">
      <alignment horizontal="center" vertical="center"/>
    </xf>
    <xf numFmtId="0" fontId="45" fillId="3" borderId="0" xfId="79" applyFont="1" applyFill="1" applyBorder="1" applyAlignment="1">
      <alignment horizontal="left" vertical="center" wrapText="1"/>
    </xf>
    <xf numFmtId="43" fontId="39" fillId="3" borderId="0" xfId="80" applyFont="1" applyFill="1" applyBorder="1" applyAlignment="1">
      <alignment vertical="center"/>
    </xf>
    <xf numFmtId="0" fontId="39" fillId="3" borderId="0" xfId="79" applyFont="1" applyFill="1" applyBorder="1" applyAlignment="1">
      <alignment horizontal="center" vertical="center" wrapText="1"/>
    </xf>
    <xf numFmtId="0" fontId="2" fillId="3" borderId="0" xfId="79" applyFont="1" applyFill="1" applyAlignment="1">
      <alignment vertical="center" wrapText="1"/>
    </xf>
    <xf numFmtId="4" fontId="47" fillId="0" borderId="0" xfId="79" applyNumberFormat="1" applyFont="1" applyFill="1" applyBorder="1" applyAlignment="1">
      <alignment horizontal="right" vertical="center" wrapText="1"/>
    </xf>
    <xf numFmtId="0" fontId="32" fillId="0" borderId="0" xfId="79" applyFont="1" applyAlignment="1">
      <alignment vertical="center"/>
    </xf>
    <xf numFmtId="0" fontId="1" fillId="0" borderId="0" xfId="79" applyAlignment="1">
      <alignment vertical="center" wrapText="1"/>
    </xf>
    <xf numFmtId="0" fontId="39" fillId="3" borderId="0" xfId="79" applyFont="1" applyFill="1" applyBorder="1" applyAlignment="1">
      <alignment horizontal="left" vertical="center" wrapText="1"/>
    </xf>
    <xf numFmtId="4" fontId="39" fillId="3" borderId="0" xfId="79" applyNumberFormat="1" applyFont="1" applyFill="1" applyBorder="1" applyAlignment="1">
      <alignment horizontal="right" vertical="center" wrapText="1"/>
    </xf>
    <xf numFmtId="0" fontId="32" fillId="0" borderId="0" xfId="81" applyFont="1" applyBorder="1" applyAlignment="1">
      <alignment horizontal="center" vertical="center" wrapText="1"/>
    </xf>
    <xf numFmtId="0" fontId="32" fillId="0" borderId="0" xfId="79" applyFont="1" applyBorder="1" applyAlignment="1">
      <alignment horizontal="justify" vertical="center" wrapText="1"/>
    </xf>
    <xf numFmtId="4" fontId="47" fillId="0" borderId="0" xfId="79" applyNumberFormat="1" applyFont="1" applyBorder="1" applyAlignment="1">
      <alignment horizontal="right" vertical="center" wrapText="1"/>
    </xf>
    <xf numFmtId="0" fontId="32" fillId="0" borderId="0" xfId="79" applyFont="1" applyBorder="1" applyAlignment="1">
      <alignment horizontal="center" vertical="center" wrapText="1"/>
    </xf>
    <xf numFmtId="0" fontId="47" fillId="0" borderId="0" xfId="79" applyFont="1" applyFill="1" applyBorder="1" applyAlignment="1">
      <alignment horizontal="left" vertical="center" wrapText="1"/>
    </xf>
    <xf numFmtId="0" fontId="0" fillId="0" borderId="0" xfId="79" applyFont="1" applyAlignment="1">
      <alignment horizontal="left" vertical="center" wrapText="1"/>
    </xf>
    <xf numFmtId="0" fontId="35" fillId="0" borderId="0" xfId="82" applyFont="1" applyBorder="1" applyAlignment="1">
      <alignment horizontal="center" vertical="center" wrapText="1"/>
    </xf>
    <xf numFmtId="0" fontId="35" fillId="0" borderId="0" xfId="82" applyFont="1" applyBorder="1" applyAlignment="1">
      <alignment horizontal="justify" vertical="center" wrapText="1"/>
    </xf>
    <xf numFmtId="4" fontId="34" fillId="0" borderId="0" xfId="82" applyNumberFormat="1" applyFont="1" applyBorder="1" applyAlignment="1">
      <alignment horizontal="right" vertical="center" wrapText="1"/>
    </xf>
    <xf numFmtId="0" fontId="32" fillId="0" borderId="0" xfId="79" applyFont="1" applyBorder="1" applyAlignment="1">
      <alignment horizontal="left" vertical="center" wrapText="1"/>
    </xf>
    <xf numFmtId="43" fontId="50" fillId="0" borderId="0" xfId="80" applyFont="1" applyFill="1" applyBorder="1" applyAlignment="1">
      <alignment horizontal="center" vertical="center"/>
    </xf>
    <xf numFmtId="0" fontId="0" fillId="0" borderId="0" xfId="79" applyFont="1" applyAlignment="1">
      <alignment vertical="center" wrapText="1"/>
    </xf>
    <xf numFmtId="43" fontId="39" fillId="3" borderId="0" xfId="80" applyFont="1" applyFill="1" applyBorder="1" applyAlignment="1">
      <alignment horizontal="center" vertical="center"/>
    </xf>
    <xf numFmtId="43" fontId="50" fillId="0" borderId="0" xfId="83" applyFont="1" applyFill="1" applyBorder="1" applyAlignment="1">
      <alignment horizontal="center" vertical="center"/>
    </xf>
    <xf numFmtId="43" fontId="34" fillId="0" borderId="0" xfId="80" applyFont="1" applyFill="1" applyBorder="1" applyAlignment="1">
      <alignment horizontal="center" vertical="center" wrapText="1"/>
    </xf>
    <xf numFmtId="43" fontId="39" fillId="3" borderId="0" xfId="80" applyFont="1" applyFill="1" applyBorder="1" applyAlignment="1">
      <alignment horizontal="right" vertical="center"/>
    </xf>
    <xf numFmtId="0" fontId="35" fillId="0" borderId="0" xfId="82" applyFont="1" applyAlignment="1">
      <alignment vertical="center" wrapText="1"/>
    </xf>
    <xf numFmtId="43" fontId="34" fillId="0" borderId="0" xfId="80" applyFont="1" applyFill="1" applyBorder="1" applyAlignment="1">
      <alignment vertical="center"/>
    </xf>
    <xf numFmtId="0" fontId="0" fillId="0" borderId="0" xfId="79" applyFont="1" applyAlignment="1">
      <alignment horizontal="center" vertical="center" wrapText="1"/>
    </xf>
    <xf numFmtId="0" fontId="2" fillId="3" borderId="0" xfId="79" applyFont="1" applyFill="1" applyAlignment="1">
      <alignment horizontal="left" vertical="center" wrapText="1"/>
    </xf>
    <xf numFmtId="4" fontId="32" fillId="0" borderId="0" xfId="79" applyNumberFormat="1" applyFont="1" applyBorder="1" applyAlignment="1">
      <alignment horizontal="right" vertical="center" wrapText="1"/>
    </xf>
    <xf numFmtId="0" fontId="9" fillId="2" borderId="0" xfId="79" applyFont="1" applyFill="1" applyAlignment="1">
      <alignment horizontal="center" vertical="center" wrapText="1"/>
    </xf>
    <xf numFmtId="0" fontId="35" fillId="2" borderId="0" xfId="79" applyFont="1" applyFill="1" applyBorder="1" applyAlignment="1">
      <alignment horizontal="center" vertical="center" wrapText="1"/>
    </xf>
    <xf numFmtId="0" fontId="35" fillId="2" borderId="0" xfId="79" applyFont="1" applyFill="1" applyBorder="1" applyAlignment="1">
      <alignment horizontal="left" vertical="center" wrapText="1"/>
    </xf>
    <xf numFmtId="4" fontId="35" fillId="2" borderId="0" xfId="79" applyNumberFormat="1" applyFont="1" applyFill="1" applyBorder="1" applyAlignment="1">
      <alignment horizontal="right" vertical="center" wrapText="1"/>
    </xf>
    <xf numFmtId="167" fontId="34" fillId="0" borderId="0" xfId="79" applyNumberFormat="1" applyFont="1" applyFill="1" applyBorder="1" applyAlignment="1">
      <alignment vertical="center" wrapText="1"/>
    </xf>
    <xf numFmtId="43" fontId="47" fillId="0" borderId="0" xfId="80" applyFont="1" applyFill="1" applyBorder="1" applyAlignment="1">
      <alignment horizontal="right" vertical="center"/>
    </xf>
    <xf numFmtId="43" fontId="34" fillId="0" borderId="0" xfId="80" applyFont="1" applyFill="1" applyBorder="1" applyAlignment="1">
      <alignment horizontal="right" vertical="center"/>
    </xf>
    <xf numFmtId="167" fontId="34" fillId="0" borderId="0" xfId="79" applyNumberFormat="1" applyFont="1" applyFill="1" applyBorder="1" applyAlignment="1">
      <alignment horizontal="right" vertical="center" wrapText="1"/>
    </xf>
    <xf numFmtId="0" fontId="1" fillId="0" borderId="0" xfId="79" applyAlignment="1">
      <alignment horizontal="left" vertical="center" wrapText="1"/>
    </xf>
    <xf numFmtId="0" fontId="39" fillId="3" borderId="0" xfId="79" applyFont="1" applyFill="1" applyAlignment="1">
      <alignment horizontal="center" vertical="center"/>
    </xf>
    <xf numFmtId="167" fontId="39" fillId="3" borderId="0" xfId="79" applyNumberFormat="1" applyFont="1" applyFill="1" applyBorder="1" applyAlignment="1">
      <alignment horizontal="right" vertical="center" wrapText="1"/>
    </xf>
    <xf numFmtId="0" fontId="32" fillId="0" borderId="0" xfId="79" applyFont="1" applyAlignment="1">
      <alignment vertical="center" wrapText="1"/>
    </xf>
    <xf numFmtId="0" fontId="34" fillId="2" borderId="0" xfId="79" applyFont="1" applyFill="1" applyBorder="1" applyAlignment="1">
      <alignment horizontal="center" vertical="center"/>
    </xf>
    <xf numFmtId="167" fontId="34" fillId="2" borderId="0" xfId="79" applyNumberFormat="1" applyFont="1" applyFill="1" applyBorder="1" applyAlignment="1">
      <alignment horizontal="right" vertical="center" wrapText="1"/>
    </xf>
    <xf numFmtId="0" fontId="34" fillId="2" borderId="0" xfId="79" applyFont="1" applyFill="1" applyBorder="1" applyAlignment="1">
      <alignment horizontal="center" vertical="center" wrapText="1"/>
    </xf>
    <xf numFmtId="0" fontId="32" fillId="0" borderId="0" xfId="79" applyFont="1" applyBorder="1" applyAlignment="1">
      <alignment vertical="center" wrapText="1"/>
    </xf>
    <xf numFmtId="0" fontId="47" fillId="0" borderId="0" xfId="84" applyFont="1" applyBorder="1" applyAlignment="1">
      <alignment horizontal="center" vertical="center"/>
    </xf>
    <xf numFmtId="0" fontId="32" fillId="0" borderId="0" xfId="84" applyFont="1" applyFill="1" applyBorder="1" applyAlignment="1">
      <alignment vertical="center" wrapText="1"/>
    </xf>
    <xf numFmtId="43" fontId="34" fillId="0" borderId="0" xfId="24" applyFont="1" applyFill="1" applyBorder="1" applyAlignment="1">
      <alignment vertical="center" wrapText="1"/>
    </xf>
    <xf numFmtId="0" fontId="47" fillId="0" borderId="0" xfId="84" applyFont="1" applyFill="1" applyBorder="1" applyAlignment="1">
      <alignment horizontal="center" vertical="center"/>
    </xf>
    <xf numFmtId="0" fontId="47" fillId="0" borderId="0" xfId="84" applyFont="1" applyFill="1" applyBorder="1" applyAlignment="1">
      <alignment horizontal="center" vertical="center" wrapText="1"/>
    </xf>
    <xf numFmtId="0" fontId="0" fillId="0" borderId="0" xfId="84" applyFont="1" applyAlignment="1">
      <alignment horizontal="center" vertical="center"/>
    </xf>
    <xf numFmtId="43" fontId="47" fillId="0" borderId="0" xfId="24" applyFont="1" applyFill="1" applyBorder="1" applyAlignment="1">
      <alignment vertical="center"/>
    </xf>
    <xf numFmtId="43" fontId="47" fillId="0" borderId="0" xfId="24" applyFont="1" applyFill="1" applyBorder="1" applyAlignment="1">
      <alignment horizontal="right" vertical="center" wrapText="1"/>
    </xf>
    <xf numFmtId="0" fontId="0" fillId="0" borderId="0" xfId="84" applyFont="1" applyAlignment="1">
      <alignment horizontal="left" vertical="center" wrapText="1"/>
    </xf>
    <xf numFmtId="43" fontId="34" fillId="0" borderId="0" xfId="24" applyFont="1" applyFill="1" applyBorder="1" applyAlignment="1">
      <alignment horizontal="right" vertical="center" wrapText="1"/>
    </xf>
    <xf numFmtId="43" fontId="47" fillId="0" borderId="0" xfId="24" applyFont="1" applyFill="1" applyBorder="1" applyAlignment="1">
      <alignment horizontal="right" vertical="center"/>
    </xf>
    <xf numFmtId="0" fontId="39" fillId="3" borderId="0" xfId="84" applyFont="1" applyFill="1" applyAlignment="1">
      <alignment horizontal="center" vertical="center"/>
    </xf>
    <xf numFmtId="0" fontId="45" fillId="3" borderId="0" xfId="84" applyFont="1" applyFill="1" applyBorder="1" applyAlignment="1">
      <alignment vertical="center" wrapText="1"/>
    </xf>
    <xf numFmtId="43" fontId="39" fillId="3" borderId="0" xfId="24" applyFont="1" applyFill="1" applyBorder="1" applyAlignment="1">
      <alignment horizontal="right" vertical="center" wrapText="1"/>
    </xf>
    <xf numFmtId="0" fontId="39" fillId="3" borderId="0" xfId="84" applyFont="1" applyFill="1" applyBorder="1" applyAlignment="1">
      <alignment horizontal="center" vertical="center"/>
    </xf>
    <xf numFmtId="0" fontId="39" fillId="3" borderId="0" xfId="84" applyFont="1" applyFill="1" applyBorder="1" applyAlignment="1">
      <alignment horizontal="center" vertical="center" wrapText="1"/>
    </xf>
    <xf numFmtId="0" fontId="2" fillId="3" borderId="0" xfId="84" applyFont="1" applyFill="1" applyAlignment="1">
      <alignment horizontal="left" vertical="center" wrapText="1"/>
    </xf>
    <xf numFmtId="0" fontId="47" fillId="0" borderId="0" xfId="84" applyFont="1" applyAlignment="1">
      <alignment horizontal="center" vertical="center"/>
    </xf>
    <xf numFmtId="0" fontId="35" fillId="0" borderId="0" xfId="84" applyFont="1" applyFill="1" applyBorder="1" applyAlignment="1">
      <alignment vertical="center" wrapText="1"/>
    </xf>
    <xf numFmtId="43" fontId="34" fillId="0" borderId="0" xfId="24" applyFont="1" applyFill="1" applyBorder="1" applyAlignment="1">
      <alignment horizontal="right" vertical="center"/>
    </xf>
    <xf numFmtId="0" fontId="32" fillId="0" borderId="0" xfId="84" applyFont="1" applyAlignment="1">
      <alignment horizontal="center" vertical="center"/>
    </xf>
    <xf numFmtId="0" fontId="32" fillId="0" borderId="0" xfId="84" applyFont="1" applyAlignment="1">
      <alignment vertical="center" wrapText="1"/>
    </xf>
    <xf numFmtId="4" fontId="47" fillId="0" borderId="0" xfId="84" applyNumberFormat="1" applyFont="1" applyAlignment="1">
      <alignment vertical="center"/>
    </xf>
    <xf numFmtId="0" fontId="35" fillId="0" borderId="0" xfId="85" applyFont="1" applyBorder="1" applyAlignment="1">
      <alignment horizontal="center" vertical="center" wrapText="1"/>
    </xf>
    <xf numFmtId="0" fontId="35" fillId="0" borderId="0" xfId="85" applyFont="1" applyBorder="1" applyAlignment="1">
      <alignment horizontal="left" vertical="center" wrapText="1"/>
    </xf>
    <xf numFmtId="4" fontId="34" fillId="0" borderId="0" xfId="85" applyNumberFormat="1" applyFont="1" applyBorder="1" applyAlignment="1">
      <alignment horizontal="right" vertical="center" wrapText="1"/>
    </xf>
    <xf numFmtId="0" fontId="38" fillId="0" borderId="0" xfId="85" applyFont="1" applyBorder="1" applyAlignment="1">
      <alignment horizontal="left" vertical="center" wrapText="1"/>
    </xf>
    <xf numFmtId="43" fontId="39" fillId="3" borderId="0" xfId="24" applyFont="1" applyFill="1" applyBorder="1" applyAlignment="1">
      <alignment horizontal="right" vertical="center"/>
    </xf>
    <xf numFmtId="0" fontId="35" fillId="0" borderId="0" xfId="86" applyFont="1" applyFill="1" applyBorder="1" applyAlignment="1">
      <alignment vertical="center" wrapText="1"/>
    </xf>
    <xf numFmtId="0" fontId="45" fillId="3" borderId="0" xfId="86" applyFont="1" applyFill="1" applyBorder="1" applyAlignment="1">
      <alignment vertical="center" wrapText="1"/>
    </xf>
    <xf numFmtId="0" fontId="35" fillId="0" borderId="0" xfId="85" applyFont="1" applyAlignment="1">
      <alignment vertical="center" wrapText="1"/>
    </xf>
    <xf numFmtId="43" fontId="47" fillId="0" borderId="0" xfId="24" applyFont="1" applyFill="1" applyBorder="1" applyAlignment="1">
      <alignment horizontal="left" vertical="center"/>
    </xf>
    <xf numFmtId="43" fontId="39" fillId="3" borderId="0" xfId="24" applyFont="1" applyFill="1" applyBorder="1" applyAlignment="1">
      <alignment vertical="center"/>
    </xf>
    <xf numFmtId="0" fontId="47" fillId="0" borderId="0" xfId="84" applyFont="1" applyFill="1" applyBorder="1" applyAlignment="1">
      <alignment vertical="center"/>
    </xf>
    <xf numFmtId="0" fontId="1" fillId="0" borderId="0" xfId="84" applyAlignment="1">
      <alignment horizontal="left" vertical="center" wrapText="1"/>
    </xf>
    <xf numFmtId="43" fontId="39" fillId="3" borderId="0" xfId="24" applyFont="1" applyFill="1" applyBorder="1" applyAlignment="1">
      <alignment vertical="center" wrapText="1"/>
    </xf>
    <xf numFmtId="43" fontId="34" fillId="0" borderId="0" xfId="24" applyFont="1" applyFill="1" applyBorder="1" applyAlignment="1">
      <alignment vertical="center"/>
    </xf>
    <xf numFmtId="0" fontId="45" fillId="3" borderId="0" xfId="84" applyFont="1" applyFill="1" applyAlignment="1">
      <alignment horizontal="center" vertical="center"/>
    </xf>
    <xf numFmtId="0" fontId="45" fillId="3" borderId="0" xfId="84" applyFont="1" applyFill="1" applyAlignment="1">
      <alignment vertical="center" wrapText="1"/>
    </xf>
    <xf numFmtId="4" fontId="45" fillId="3" borderId="0" xfId="84" applyNumberFormat="1" applyFont="1" applyFill="1" applyAlignment="1">
      <alignment vertical="center"/>
    </xf>
    <xf numFmtId="0" fontId="32" fillId="0" borderId="0" xfId="0" applyFont="1" applyAlignment="1">
      <alignment horizontal="center" vertical="center"/>
    </xf>
    <xf numFmtId="43" fontId="32" fillId="0" borderId="0" xfId="1" applyFont="1" applyAlignment="1">
      <alignment vertical="center"/>
    </xf>
    <xf numFmtId="0" fontId="1" fillId="0" borderId="6" xfId="0" applyFont="1" applyBorder="1" applyAlignment="1">
      <alignment vertical="center"/>
    </xf>
    <xf numFmtId="0" fontId="45" fillId="3" borderId="6" xfId="0" applyFont="1" applyFill="1" applyBorder="1" applyAlignment="1">
      <alignment vertical="center"/>
    </xf>
    <xf numFmtId="43" fontId="45" fillId="3" borderId="0" xfId="1" applyFont="1" applyFill="1" applyAlignment="1">
      <alignment vertical="center"/>
    </xf>
    <xf numFmtId="0" fontId="45" fillId="3" borderId="6" xfId="0" applyFont="1" applyFill="1" applyBorder="1" applyAlignment="1">
      <alignment horizontal="center" vertical="center" wrapText="1"/>
    </xf>
    <xf numFmtId="0" fontId="45" fillId="3" borderId="6" xfId="0" applyFont="1" applyFill="1" applyBorder="1" applyAlignment="1">
      <alignment vertical="center" wrapText="1"/>
    </xf>
    <xf numFmtId="0" fontId="32" fillId="0" borderId="6" xfId="0" applyFont="1" applyBorder="1" applyAlignment="1">
      <alignment vertical="center"/>
    </xf>
    <xf numFmtId="0" fontId="32" fillId="0" borderId="6" xfId="0" applyFont="1" applyBorder="1" applyAlignment="1">
      <alignment vertical="center" wrapText="1"/>
    </xf>
    <xf numFmtId="0" fontId="32" fillId="0" borderId="6" xfId="0" applyFont="1" applyBorder="1" applyAlignment="1">
      <alignment horizontal="center" vertical="center" wrapText="1"/>
    </xf>
    <xf numFmtId="0" fontId="8" fillId="0" borderId="0" xfId="0" applyFont="1" applyAlignment="1">
      <alignment horizontal="center" vertical="center"/>
    </xf>
    <xf numFmtId="0" fontId="12" fillId="0" borderId="6" xfId="84" applyFont="1" applyFill="1" applyBorder="1" applyAlignment="1">
      <alignment horizontal="center" vertical="center"/>
    </xf>
    <xf numFmtId="0" fontId="12" fillId="0" borderId="6" xfId="84" applyFont="1" applyFill="1" applyBorder="1" applyAlignment="1">
      <alignment horizontal="center" vertical="center" wrapText="1"/>
    </xf>
    <xf numFmtId="43" fontId="12" fillId="0" borderId="6" xfId="24" applyFont="1" applyFill="1" applyBorder="1" applyAlignment="1">
      <alignment vertical="center"/>
    </xf>
    <xf numFmtId="43" fontId="12" fillId="0" borderId="0" xfId="1" applyFont="1" applyAlignment="1">
      <alignment vertical="center"/>
    </xf>
    <xf numFmtId="0" fontId="12" fillId="0" borderId="6" xfId="79" applyFont="1" applyFill="1" applyBorder="1" applyAlignment="1">
      <alignment horizontal="center" vertical="center"/>
    </xf>
    <xf numFmtId="0" fontId="12" fillId="0" borderId="6" xfId="79" applyFont="1" applyFill="1" applyBorder="1" applyAlignment="1">
      <alignment horizontal="center" vertical="center" wrapText="1"/>
    </xf>
    <xf numFmtId="0" fontId="12" fillId="0" borderId="6" xfId="79" applyFont="1" applyBorder="1" applyAlignment="1">
      <alignment horizontal="center" vertical="center"/>
    </xf>
    <xf numFmtId="0" fontId="1" fillId="5" borderId="0" xfId="0" applyFont="1" applyFill="1" applyAlignment="1">
      <alignment horizontal="center" vertical="center"/>
    </xf>
    <xf numFmtId="0" fontId="8" fillId="5" borderId="0" xfId="0" applyFont="1" applyFill="1" applyAlignment="1">
      <alignment horizontal="center" vertical="center"/>
    </xf>
    <xf numFmtId="0" fontId="8" fillId="5" borderId="0" xfId="0" applyFont="1" applyFill="1" applyAlignment="1">
      <alignment vertical="center"/>
    </xf>
    <xf numFmtId="0" fontId="1" fillId="5" borderId="0" xfId="0" applyFont="1" applyFill="1" applyAlignment="1">
      <alignment vertical="center"/>
    </xf>
    <xf numFmtId="0" fontId="9" fillId="5" borderId="0" xfId="0" applyFont="1" applyFill="1" applyBorder="1" applyAlignment="1">
      <alignment horizontal="center" vertical="center" wrapText="1"/>
    </xf>
    <xf numFmtId="0" fontId="15" fillId="5" borderId="0" xfId="5" applyFont="1" applyFill="1" applyBorder="1" applyAlignment="1">
      <alignment horizontal="center" vertical="center" wrapText="1"/>
    </xf>
    <xf numFmtId="0" fontId="9" fillId="5" borderId="0" xfId="0" applyFont="1" applyFill="1" applyBorder="1" applyAlignment="1">
      <alignment horizontal="center" vertical="center"/>
    </xf>
    <xf numFmtId="0" fontId="58" fillId="0" borderId="6" xfId="0" applyFont="1" applyBorder="1" applyAlignment="1">
      <alignment horizontal="center" vertical="center" wrapText="1"/>
    </xf>
    <xf numFmtId="0" fontId="58" fillId="0" borderId="6" xfId="0" applyFont="1" applyBorder="1" applyAlignment="1">
      <alignment vertical="center" wrapText="1"/>
    </xf>
    <xf numFmtId="4" fontId="29" fillId="0" borderId="6" xfId="0" applyNumberFormat="1" applyFont="1" applyBorder="1" applyAlignment="1">
      <alignment horizontal="right" vertical="center" wrapText="1"/>
    </xf>
    <xf numFmtId="0" fontId="0" fillId="2" borderId="4" xfId="0" applyFill="1" applyBorder="1" applyAlignment="1">
      <alignment horizontal="center" vertical="center" wrapText="1"/>
    </xf>
    <xf numFmtId="0" fontId="0" fillId="0" borderId="6" xfId="0" applyBorder="1" applyAlignment="1">
      <alignment horizontal="center" vertical="center" wrapText="1"/>
    </xf>
    <xf numFmtId="165" fontId="0" fillId="0" borderId="0" xfId="0" applyNumberFormat="1" applyBorder="1" applyAlignment="1">
      <alignment horizontal="center" vertical="center" wrapText="1"/>
    </xf>
    <xf numFmtId="4" fontId="58" fillId="0" borderId="6" xfId="0" applyNumberFormat="1" applyFont="1" applyBorder="1" applyAlignment="1">
      <alignment horizontal="right"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165" fontId="15" fillId="0" borderId="0"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6" xfId="0" applyFont="1" applyBorder="1" applyAlignment="1">
      <alignment horizontal="center" vertical="center" wrapText="1"/>
    </xf>
    <xf numFmtId="165" fontId="1" fillId="0" borderId="0" xfId="0" applyNumberFormat="1" applyFont="1" applyBorder="1" applyAlignment="1">
      <alignment horizontal="center" vertical="center" wrapText="1"/>
    </xf>
    <xf numFmtId="0" fontId="29" fillId="0" borderId="6" xfId="0" applyFont="1" applyBorder="1" applyAlignment="1">
      <alignment horizontal="center" vertical="center" wrapText="1"/>
    </xf>
    <xf numFmtId="0" fontId="29" fillId="0" borderId="6" xfId="0" applyFont="1" applyBorder="1" applyAlignment="1">
      <alignment vertical="center" wrapText="1"/>
    </xf>
    <xf numFmtId="165" fontId="29" fillId="0" borderId="0" xfId="0" applyNumberFormat="1" applyFont="1" applyBorder="1" applyAlignment="1">
      <alignment horizontal="center" vertical="center" wrapText="1"/>
    </xf>
    <xf numFmtId="4" fontId="60" fillId="0" borderId="6" xfId="0" applyNumberFormat="1" applyFont="1" applyBorder="1" applyAlignment="1">
      <alignment horizontal="right" vertical="center" wrapText="1"/>
    </xf>
    <xf numFmtId="49" fontId="0" fillId="0" borderId="0" xfId="0" applyNumberFormat="1" applyAlignment="1">
      <alignment horizontal="center" vertical="center" wrapText="1"/>
    </xf>
    <xf numFmtId="4" fontId="29" fillId="2" borderId="6" xfId="0" applyNumberFormat="1" applyFont="1" applyFill="1" applyBorder="1" applyAlignment="1">
      <alignment vertical="center" wrapText="1"/>
    </xf>
    <xf numFmtId="4" fontId="29" fillId="2" borderId="6" xfId="0" applyNumberFormat="1" applyFont="1" applyFill="1" applyBorder="1" applyAlignment="1">
      <alignment horizontal="right" vertical="center" wrapText="1"/>
    </xf>
    <xf numFmtId="49" fontId="0" fillId="0" borderId="6" xfId="0" applyNumberFormat="1" applyBorder="1" applyAlignment="1">
      <alignment horizontal="center" vertical="center"/>
    </xf>
    <xf numFmtId="165" fontId="0" fillId="0" borderId="0" xfId="0" applyNumberFormat="1" applyBorder="1" applyAlignment="1">
      <alignment horizontal="center" vertical="center"/>
    </xf>
    <xf numFmtId="4" fontId="61" fillId="2" borderId="6" xfId="0" applyNumberFormat="1" applyFont="1" applyFill="1" applyBorder="1" applyAlignment="1">
      <alignment vertical="center" wrapText="1"/>
    </xf>
    <xf numFmtId="4" fontId="60" fillId="2" borderId="6" xfId="0" applyNumberFormat="1" applyFont="1" applyFill="1" applyBorder="1" applyAlignment="1">
      <alignment horizontal="right" vertical="center" wrapText="1"/>
    </xf>
    <xf numFmtId="4" fontId="61" fillId="2" borderId="6" xfId="0" applyNumberFormat="1" applyFont="1" applyFill="1" applyBorder="1" applyAlignment="1">
      <alignment horizontal="left" vertical="center" wrapText="1"/>
    </xf>
    <xf numFmtId="4" fontId="58" fillId="2" borderId="6" xfId="0" applyNumberFormat="1" applyFont="1" applyFill="1" applyBorder="1" applyAlignment="1">
      <alignment horizontal="justify" vertical="center" wrapText="1"/>
    </xf>
    <xf numFmtId="0" fontId="62" fillId="0" borderId="0" xfId="0" applyFont="1" applyAlignment="1">
      <alignment horizontal="center" vertical="center"/>
    </xf>
    <xf numFmtId="49" fontId="62" fillId="0" borderId="0" xfId="0" applyNumberFormat="1" applyFont="1" applyAlignment="1">
      <alignment horizontal="center" vertical="center" wrapText="1"/>
    </xf>
    <xf numFmtId="4" fontId="63" fillId="2" borderId="6" xfId="0" applyNumberFormat="1" applyFont="1" applyFill="1" applyBorder="1" applyAlignment="1">
      <alignment vertical="center" wrapText="1"/>
    </xf>
    <xf numFmtId="4" fontId="63" fillId="2" borderId="6" xfId="0" applyNumberFormat="1" applyFont="1" applyFill="1" applyBorder="1" applyAlignment="1">
      <alignment horizontal="right" vertical="center" wrapText="1"/>
    </xf>
    <xf numFmtId="49" fontId="62" fillId="0" borderId="6" xfId="0" applyNumberFormat="1" applyFont="1" applyBorder="1" applyAlignment="1">
      <alignment horizontal="center" vertical="center"/>
    </xf>
    <xf numFmtId="165" fontId="62" fillId="0" borderId="0" xfId="0" applyNumberFormat="1" applyFont="1" applyBorder="1" applyAlignment="1">
      <alignment horizontal="center" vertical="center"/>
    </xf>
    <xf numFmtId="0" fontId="62" fillId="0" borderId="0" xfId="0" applyFont="1" applyBorder="1" applyAlignment="1">
      <alignment horizontal="center" vertical="center" wrapText="1"/>
    </xf>
    <xf numFmtId="0" fontId="63" fillId="0" borderId="0" xfId="5" applyFont="1" applyBorder="1" applyAlignment="1">
      <alignment horizontal="center" vertical="center" wrapText="1"/>
    </xf>
    <xf numFmtId="0" fontId="62" fillId="0" borderId="0" xfId="0" applyFont="1" applyBorder="1" applyAlignment="1">
      <alignment horizontal="center" vertical="center"/>
    </xf>
    <xf numFmtId="0" fontId="62" fillId="0" borderId="0" xfId="0" applyFont="1" applyAlignment="1">
      <alignment horizontal="center" vertical="center" wrapText="1"/>
    </xf>
    <xf numFmtId="49" fontId="62" fillId="0" borderId="6" xfId="0" applyNumberFormat="1" applyFont="1" applyBorder="1" applyAlignment="1">
      <alignment horizontal="center" vertical="center" wrapText="1"/>
    </xf>
    <xf numFmtId="165" fontId="62" fillId="0" borderId="0"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 fontId="60" fillId="2" borderId="6" xfId="0" applyNumberFormat="1" applyFont="1" applyFill="1" applyBorder="1" applyAlignment="1">
      <alignment vertical="center" wrapText="1"/>
    </xf>
    <xf numFmtId="0" fontId="9" fillId="0" borderId="0" xfId="0" applyFont="1" applyAlignment="1" applyProtection="1">
      <alignment horizontal="center" vertical="center"/>
    </xf>
    <xf numFmtId="4" fontId="2" fillId="0" borderId="6" xfId="0" applyNumberFormat="1" applyFont="1" applyBorder="1" applyAlignment="1">
      <alignment vertical="center" wrapText="1"/>
    </xf>
    <xf numFmtId="4" fontId="58" fillId="2" borderId="6" xfId="0" applyNumberFormat="1" applyFont="1" applyFill="1" applyBorder="1" applyAlignment="1">
      <alignment vertical="center" wrapText="1"/>
    </xf>
    <xf numFmtId="4" fontId="0" fillId="0" borderId="6" xfId="0" applyNumberFormat="1" applyFont="1" applyBorder="1" applyAlignment="1">
      <alignment vertical="center" wrapText="1"/>
    </xf>
    <xf numFmtId="4" fontId="15" fillId="2" borderId="6" xfId="0" applyNumberFormat="1" applyFont="1" applyFill="1" applyBorder="1" applyAlignment="1">
      <alignment horizontal="left" vertical="center" wrapText="1"/>
    </xf>
    <xf numFmtId="4" fontId="15" fillId="2" borderId="6" xfId="0" applyNumberFormat="1" applyFont="1" applyFill="1" applyBorder="1" applyAlignment="1">
      <alignment vertical="center" wrapText="1"/>
    </xf>
    <xf numFmtId="4" fontId="64" fillId="2" borderId="6" xfId="0" applyNumberFormat="1" applyFont="1" applyFill="1" applyBorder="1" applyAlignment="1">
      <alignment vertical="center" wrapText="1"/>
    </xf>
    <xf numFmtId="4" fontId="29" fillId="2" borderId="6" xfId="0" applyNumberFormat="1" applyFont="1" applyFill="1" applyBorder="1" applyAlignment="1">
      <alignment horizontal="left" vertical="center" wrapText="1"/>
    </xf>
    <xf numFmtId="4" fontId="60" fillId="2" borderId="6" xfId="0" applyNumberFormat="1" applyFont="1" applyFill="1" applyBorder="1" applyAlignment="1">
      <alignment horizontal="left" vertical="center" wrapText="1"/>
    </xf>
    <xf numFmtId="49" fontId="0" fillId="0" borderId="6" xfId="0" applyNumberFormat="1" applyFont="1" applyBorder="1" applyAlignment="1">
      <alignment horizontal="center" vertical="center" wrapText="1"/>
    </xf>
    <xf numFmtId="4" fontId="65" fillId="2" borderId="6" xfId="0" applyNumberFormat="1" applyFont="1" applyFill="1" applyBorder="1" applyAlignment="1">
      <alignment horizontal="left" vertical="center" wrapText="1"/>
    </xf>
    <xf numFmtId="0" fontId="29" fillId="0" borderId="6" xfId="0" applyFont="1" applyFill="1" applyBorder="1" applyAlignment="1">
      <alignment vertical="center" wrapText="1"/>
    </xf>
    <xf numFmtId="4" fontId="52" fillId="0" borderId="6" xfId="0" applyNumberFormat="1" applyFont="1" applyFill="1" applyBorder="1" applyAlignment="1">
      <alignment horizontal="right" vertical="center" wrapText="1"/>
    </xf>
    <xf numFmtId="4" fontId="66" fillId="0" borderId="6" xfId="0" applyNumberFormat="1" applyFont="1" applyFill="1" applyBorder="1" applyAlignment="1">
      <alignment horizontal="right" vertical="center" wrapText="1"/>
    </xf>
    <xf numFmtId="0" fontId="63" fillId="0" borderId="6" xfId="0" applyFont="1" applyFill="1" applyBorder="1" applyAlignment="1">
      <alignment vertical="center" wrapText="1"/>
    </xf>
    <xf numFmtId="4" fontId="67" fillId="0" borderId="6" xfId="0" applyNumberFormat="1" applyFont="1" applyFill="1" applyBorder="1" applyAlignment="1">
      <alignment horizontal="right" vertical="center" wrapText="1"/>
    </xf>
    <xf numFmtId="0" fontId="8" fillId="0" borderId="0" xfId="0" applyNumberFormat="1" applyFont="1" applyAlignment="1">
      <alignment horizontal="center" vertical="center" wrapText="1"/>
    </xf>
    <xf numFmtId="0" fontId="68" fillId="0" borderId="6" xfId="0" applyFont="1" applyFill="1" applyBorder="1" applyAlignment="1">
      <alignment horizontal="left" vertical="center" wrapText="1"/>
    </xf>
    <xf numFmtId="4" fontId="53" fillId="0" borderId="6" xfId="0" applyNumberFormat="1" applyFont="1" applyFill="1" applyBorder="1" applyAlignment="1">
      <alignment horizontal="right" vertical="center" wrapText="1"/>
    </xf>
    <xf numFmtId="0" fontId="31" fillId="0" borderId="6" xfId="0" applyFont="1" applyFill="1" applyBorder="1" applyAlignment="1">
      <alignment horizontal="left" vertical="center" wrapText="1"/>
    </xf>
    <xf numFmtId="0" fontId="8" fillId="0" borderId="0" xfId="0" applyNumberFormat="1" applyFont="1" applyAlignment="1" applyProtection="1">
      <alignment horizontal="center" vertical="center" wrapText="1"/>
    </xf>
    <xf numFmtId="0" fontId="31" fillId="0" borderId="6" xfId="0" applyFont="1" applyFill="1" applyBorder="1" applyAlignment="1" applyProtection="1">
      <alignment horizontal="left" vertical="center" wrapText="1"/>
    </xf>
    <xf numFmtId="4" fontId="53" fillId="0" borderId="6" xfId="0" applyNumberFormat="1" applyFont="1" applyFill="1" applyBorder="1" applyAlignment="1" applyProtection="1">
      <alignment horizontal="right" vertical="center" wrapText="1"/>
    </xf>
    <xf numFmtId="0" fontId="9" fillId="0" borderId="0" xfId="0" applyFont="1" applyAlignment="1" applyProtection="1">
      <alignment horizontal="center" vertical="center" wrapText="1"/>
    </xf>
    <xf numFmtId="165" fontId="9" fillId="0" borderId="0" xfId="0" applyNumberFormat="1" applyFont="1" applyAlignment="1" applyProtection="1">
      <alignment horizontal="center" vertical="center" wrapText="1"/>
    </xf>
    <xf numFmtId="0" fontId="9" fillId="0" borderId="0" xfId="0" applyFont="1" applyBorder="1" applyAlignment="1" applyProtection="1">
      <alignment horizontal="center" vertical="center" wrapText="1"/>
    </xf>
    <xf numFmtId="0" fontId="15" fillId="0" borderId="0" xfId="5" applyFont="1" applyBorder="1" applyAlignment="1" applyProtection="1">
      <alignment horizontal="center" vertical="center" wrapText="1"/>
    </xf>
    <xf numFmtId="0" fontId="9" fillId="0" borderId="0" xfId="0" applyFont="1" applyBorder="1" applyAlignment="1" applyProtection="1">
      <alignment horizontal="center" vertical="center"/>
    </xf>
    <xf numFmtId="0" fontId="68" fillId="0" borderId="6" xfId="0" applyFont="1" applyFill="1" applyBorder="1" applyAlignment="1" applyProtection="1">
      <alignment horizontal="left" vertical="center" wrapText="1"/>
    </xf>
    <xf numFmtId="4" fontId="52" fillId="0" borderId="6" xfId="0" applyNumberFormat="1" applyFont="1" applyFill="1" applyBorder="1" applyAlignment="1" applyProtection="1">
      <alignment horizontal="right" vertical="center" wrapText="1"/>
    </xf>
    <xf numFmtId="0" fontId="69" fillId="0" borderId="6" xfId="0" applyFont="1" applyFill="1" applyBorder="1" applyAlignment="1" applyProtection="1">
      <alignment horizontal="left" vertical="center" wrapText="1"/>
    </xf>
    <xf numFmtId="0" fontId="1" fillId="0" borderId="0" xfId="0" applyFont="1" applyFill="1" applyAlignment="1">
      <alignment vertical="center"/>
    </xf>
    <xf numFmtId="0" fontId="70" fillId="0" borderId="0" xfId="0" applyFont="1" applyFill="1" applyAlignment="1">
      <alignment horizontal="center" vertical="center"/>
    </xf>
    <xf numFmtId="0" fontId="9" fillId="0" borderId="0" xfId="0" applyFont="1" applyFill="1" applyAlignment="1">
      <alignment horizontal="center" vertical="center"/>
    </xf>
    <xf numFmtId="165"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0" fontId="9" fillId="5" borderId="0" xfId="0" applyFont="1" applyFill="1" applyAlignment="1">
      <alignment horizontal="center" vertical="center"/>
    </xf>
    <xf numFmtId="49" fontId="11" fillId="5" borderId="0" xfId="0" applyNumberFormat="1" applyFont="1" applyFill="1" applyAlignment="1">
      <alignment horizontal="center" vertical="center"/>
    </xf>
    <xf numFmtId="0" fontId="11" fillId="5" borderId="0" xfId="0" applyFont="1" applyFill="1" applyAlignment="1">
      <alignment vertical="center"/>
    </xf>
    <xf numFmtId="4" fontId="11" fillId="5" borderId="0" xfId="0" applyNumberFormat="1" applyFont="1" applyFill="1" applyAlignment="1">
      <alignment vertical="center"/>
    </xf>
    <xf numFmtId="0" fontId="11" fillId="5" borderId="0" xfId="0" applyFont="1" applyFill="1" applyAlignment="1">
      <alignment horizontal="center" vertical="center"/>
    </xf>
    <xf numFmtId="165" fontId="9" fillId="5" borderId="0" xfId="0" applyNumberFormat="1" applyFont="1" applyFill="1" applyAlignment="1">
      <alignment horizontal="center" vertical="center"/>
    </xf>
    <xf numFmtId="0" fontId="9" fillId="5" borderId="0" xfId="0" applyFont="1" applyFill="1" applyAlignment="1">
      <alignment horizontal="center" vertical="center" wrapText="1"/>
    </xf>
    <xf numFmtId="0" fontId="0" fillId="0" borderId="0" xfId="0" applyBorder="1" applyAlignment="1" applyProtection="1">
      <alignment horizontal="center" vertical="center"/>
    </xf>
    <xf numFmtId="49" fontId="15" fillId="0" borderId="0" xfId="2" applyNumberFormat="1" applyFont="1" applyBorder="1" applyAlignment="1" applyProtection="1">
      <alignment horizontal="left" vertical="center" wrapText="1"/>
    </xf>
    <xf numFmtId="0" fontId="72" fillId="0" borderId="0" xfId="0" applyFont="1" applyBorder="1" applyAlignment="1" applyProtection="1">
      <alignment horizontal="left" vertical="center" wrapText="1"/>
    </xf>
    <xf numFmtId="4" fontId="15" fillId="0" borderId="0" xfId="87" applyNumberFormat="1" applyFont="1" applyBorder="1" applyAlignment="1" applyProtection="1">
      <alignment horizontal="right" vertical="center" wrapText="1"/>
    </xf>
    <xf numFmtId="164" fontId="15" fillId="0" borderId="6" xfId="3" applyNumberFormat="1" applyFont="1" applyBorder="1" applyAlignment="1" applyProtection="1">
      <alignment horizontal="center" vertical="center" wrapText="1"/>
    </xf>
    <xf numFmtId="165" fontId="15" fillId="0" borderId="0" xfId="3" applyNumberFormat="1" applyFont="1" applyBorder="1" applyAlignment="1" applyProtection="1">
      <alignment horizontal="center" vertical="center" wrapText="1"/>
    </xf>
    <xf numFmtId="0" fontId="1" fillId="0" borderId="0" xfId="0" applyFont="1" applyBorder="1" applyAlignment="1" applyProtection="1">
      <alignment horizontal="center" vertical="center"/>
    </xf>
    <xf numFmtId="164" fontId="15" fillId="0" borderId="0" xfId="3" applyNumberFormat="1" applyFont="1" applyBorder="1" applyAlignment="1" applyProtection="1">
      <alignment horizontal="center" vertical="center" wrapText="1"/>
    </xf>
    <xf numFmtId="0" fontId="1" fillId="0" borderId="0" xfId="0" applyFont="1" applyBorder="1" applyAlignment="1">
      <alignment horizontal="center" vertical="center"/>
    </xf>
    <xf numFmtId="0" fontId="29" fillId="0" borderId="6" xfId="0" applyFont="1" applyBorder="1" applyAlignment="1" applyProtection="1">
      <alignment horizontal="left" vertical="center" wrapText="1"/>
    </xf>
    <xf numFmtId="4" fontId="29" fillId="0" borderId="6" xfId="0" applyNumberFormat="1" applyFont="1" applyBorder="1" applyAlignment="1" applyProtection="1">
      <alignment horizontal="right" vertical="center" wrapText="1"/>
    </xf>
    <xf numFmtId="0" fontId="29" fillId="0" borderId="6" xfId="0" applyFont="1" applyBorder="1" applyAlignment="1" applyProtection="1">
      <alignment horizontal="center" vertical="center" wrapText="1"/>
    </xf>
    <xf numFmtId="4" fontId="60" fillId="0" borderId="6" xfId="0" applyNumberFormat="1" applyFont="1" applyBorder="1" applyAlignment="1" applyProtection="1">
      <alignment horizontal="right" vertical="center" wrapText="1"/>
    </xf>
    <xf numFmtId="0" fontId="0" fillId="0" borderId="0" xfId="0" applyAlignment="1" applyProtection="1">
      <alignment horizontal="center" vertical="center"/>
    </xf>
    <xf numFmtId="0" fontId="63" fillId="0" borderId="6" xfId="0" applyFont="1" applyBorder="1" applyAlignment="1" applyProtection="1">
      <alignment horizontal="left" vertical="center" wrapText="1"/>
    </xf>
    <xf numFmtId="4" fontId="63" fillId="0" borderId="6" xfId="0" applyNumberFormat="1" applyFont="1" applyBorder="1" applyAlignment="1" applyProtection="1">
      <alignment horizontal="right" vertical="center" wrapText="1"/>
    </xf>
    <xf numFmtId="0" fontId="63" fillId="0" borderId="6" xfId="0" applyFont="1" applyBorder="1" applyAlignment="1" applyProtection="1">
      <alignment horizontal="center" vertical="center" wrapText="1"/>
    </xf>
    <xf numFmtId="165" fontId="63" fillId="0" borderId="0" xfId="0" applyNumberFormat="1" applyFont="1" applyBorder="1" applyAlignment="1">
      <alignment horizontal="center" vertical="center" wrapText="1"/>
    </xf>
    <xf numFmtId="0" fontId="60" fillId="0" borderId="6" xfId="0" applyFont="1" applyBorder="1" applyAlignment="1" applyProtection="1">
      <alignment horizontal="left" vertical="center" wrapText="1"/>
    </xf>
    <xf numFmtId="164" fontId="15" fillId="0" borderId="6" xfId="88" applyNumberFormat="1" applyFont="1" applyBorder="1" applyAlignment="1" applyProtection="1">
      <alignment horizontal="center" vertical="center" wrapText="1"/>
    </xf>
    <xf numFmtId="165" fontId="15" fillId="0" borderId="0" xfId="88" applyNumberFormat="1" applyFont="1" applyBorder="1" applyAlignment="1">
      <alignment horizontal="center" vertical="center" wrapText="1"/>
    </xf>
    <xf numFmtId="49" fontId="15" fillId="0" borderId="6" xfId="2" applyNumberFormat="1" applyFont="1" applyBorder="1" applyAlignment="1" applyProtection="1">
      <alignment horizontal="left" vertical="center" wrapText="1"/>
    </xf>
    <xf numFmtId="0" fontId="72" fillId="0" borderId="6" xfId="0" applyFont="1" applyBorder="1" applyAlignment="1" applyProtection="1">
      <alignment horizontal="left" vertical="center" wrapText="1"/>
    </xf>
    <xf numFmtId="164" fontId="1" fillId="0" borderId="0" xfId="0" applyNumberFormat="1" applyFont="1" applyAlignment="1" applyProtection="1">
      <alignment horizontal="center" vertical="center" wrapText="1"/>
    </xf>
    <xf numFmtId="165" fontId="1" fillId="0" borderId="0" xfId="0" applyNumberFormat="1" applyFont="1" applyAlignment="1">
      <alignment horizontal="center" vertical="center" wrapText="1"/>
    </xf>
    <xf numFmtId="0" fontId="2" fillId="0" borderId="0" xfId="0" applyFont="1" applyAlignment="1" applyProtection="1">
      <alignment horizontal="center" vertical="center"/>
    </xf>
    <xf numFmtId="49" fontId="60" fillId="0" borderId="6" xfId="2" applyNumberFormat="1" applyFont="1" applyBorder="1" applyAlignment="1" applyProtection="1">
      <alignment horizontal="left" vertical="center" wrapText="1"/>
    </xf>
    <xf numFmtId="0" fontId="73" fillId="0" borderId="6" xfId="0" applyFont="1" applyBorder="1" applyAlignment="1" applyProtection="1">
      <alignment horizontal="left" vertical="center" wrapText="1"/>
    </xf>
    <xf numFmtId="9" fontId="9" fillId="0" borderId="6" xfId="88" applyFont="1" applyBorder="1" applyAlignment="1" applyProtection="1">
      <alignment horizontal="center" vertical="center" wrapText="1"/>
    </xf>
    <xf numFmtId="165" fontId="9" fillId="0" borderId="0" xfId="88" applyNumberFormat="1" applyFont="1" applyBorder="1" applyAlignment="1">
      <alignment horizontal="center" vertical="center" wrapText="1"/>
    </xf>
    <xf numFmtId="164" fontId="0" fillId="0" borderId="0" xfId="0" applyNumberFormat="1" applyAlignment="1" applyProtection="1">
      <alignment horizontal="center" vertical="center" wrapText="1"/>
    </xf>
    <xf numFmtId="165" fontId="0" fillId="0" borderId="0" xfId="0" applyNumberFormat="1" applyAlignment="1">
      <alignment horizontal="center" vertical="center" wrapText="1"/>
    </xf>
    <xf numFmtId="9" fontId="15" fillId="0" borderId="6" xfId="0" applyNumberFormat="1" applyFont="1" applyBorder="1" applyAlignment="1" applyProtection="1">
      <alignment horizontal="center" vertical="center" wrapText="1"/>
    </xf>
    <xf numFmtId="0" fontId="29" fillId="0" borderId="6" xfId="0" applyFont="1" applyBorder="1" applyAlignment="1" applyProtection="1">
      <alignment vertical="center" wrapText="1"/>
    </xf>
    <xf numFmtId="165" fontId="15" fillId="0" borderId="0" xfId="3" applyNumberFormat="1" applyFont="1" applyBorder="1" applyAlignment="1">
      <alignment horizontal="center" vertical="center" wrapText="1"/>
    </xf>
    <xf numFmtId="4" fontId="15" fillId="0" borderId="6" xfId="87" applyNumberFormat="1" applyFont="1" applyBorder="1" applyAlignment="1" applyProtection="1">
      <alignment horizontal="right" vertical="center" wrapText="1"/>
    </xf>
    <xf numFmtId="0" fontId="15" fillId="0" borderId="6" xfId="0" applyFont="1" applyFill="1" applyBorder="1" applyAlignment="1" applyProtection="1">
      <alignment horizontal="left" vertical="center" wrapText="1"/>
    </xf>
    <xf numFmtId="0" fontId="15" fillId="0" borderId="6" xfId="0" applyFont="1" applyFill="1" applyBorder="1" applyAlignment="1" applyProtection="1">
      <alignment vertical="center" wrapText="1"/>
    </xf>
    <xf numFmtId="4" fontId="60" fillId="0" borderId="6" xfId="0" applyNumberFormat="1" applyFont="1" applyFill="1" applyBorder="1" applyAlignment="1" applyProtection="1">
      <alignment horizontal="right" vertical="center" wrapText="1"/>
    </xf>
    <xf numFmtId="0" fontId="63" fillId="0" borderId="6" xfId="0" applyFont="1" applyFill="1" applyBorder="1" applyAlignment="1" applyProtection="1">
      <alignment horizontal="left" vertical="center" wrapText="1"/>
    </xf>
    <xf numFmtId="0" fontId="63" fillId="0" borderId="6" xfId="0" applyFont="1" applyFill="1" applyBorder="1" applyAlignment="1" applyProtection="1">
      <alignment vertical="center" wrapText="1"/>
    </xf>
    <xf numFmtId="4" fontId="63" fillId="0" borderId="6" xfId="0" applyNumberFormat="1" applyFont="1" applyFill="1" applyBorder="1" applyAlignment="1" applyProtection="1">
      <alignment horizontal="right" vertical="center" wrapText="1"/>
    </xf>
    <xf numFmtId="4" fontId="29" fillId="0" borderId="6" xfId="0" applyNumberFormat="1" applyFont="1" applyFill="1" applyBorder="1" applyAlignment="1" applyProtection="1">
      <alignment horizontal="right" vertical="center" wrapText="1"/>
    </xf>
    <xf numFmtId="0" fontId="58" fillId="0" borderId="6" xfId="0" applyFont="1" applyFill="1" applyBorder="1" applyAlignment="1" applyProtection="1">
      <alignment horizontal="left" vertical="center" wrapText="1"/>
    </xf>
    <xf numFmtId="4" fontId="58" fillId="0" borderId="6" xfId="0" applyNumberFormat="1" applyFont="1" applyFill="1" applyBorder="1" applyAlignment="1" applyProtection="1">
      <alignment horizontal="right" vertical="center" wrapText="1"/>
    </xf>
    <xf numFmtId="2" fontId="29" fillId="0" borderId="6" xfId="87" applyNumberFormat="1" applyFont="1" applyBorder="1" applyAlignment="1" applyProtection="1">
      <alignment vertical="center" wrapText="1"/>
    </xf>
    <xf numFmtId="4" fontId="60" fillId="0" borderId="6" xfId="87" applyNumberFormat="1" applyFont="1" applyBorder="1" applyAlignment="1" applyProtection="1">
      <alignment horizontal="right" vertical="center" wrapText="1"/>
    </xf>
    <xf numFmtId="0" fontId="62" fillId="0" borderId="0" xfId="0" applyFont="1" applyAlignment="1" applyProtection="1">
      <alignment horizontal="center" vertical="center"/>
    </xf>
    <xf numFmtId="0" fontId="58" fillId="0" borderId="6" xfId="0" applyFont="1" applyFill="1" applyBorder="1" applyAlignment="1" applyProtection="1">
      <alignment vertical="center" wrapText="1"/>
    </xf>
    <xf numFmtId="4" fontId="29" fillId="0" borderId="6" xfId="87" applyNumberFormat="1" applyFont="1" applyBorder="1" applyAlignment="1" applyProtection="1">
      <alignment horizontal="right" vertical="center" wrapText="1"/>
    </xf>
    <xf numFmtId="0" fontId="61" fillId="0" borderId="6" xfId="0" applyFont="1" applyFill="1" applyBorder="1" applyAlignment="1" applyProtection="1">
      <alignment vertical="center" wrapText="1"/>
    </xf>
    <xf numFmtId="0" fontId="29" fillId="0" borderId="6" xfId="87" applyFont="1" applyBorder="1" applyAlignment="1" applyProtection="1">
      <alignment vertical="center" wrapText="1"/>
    </xf>
    <xf numFmtId="4" fontId="63" fillId="0" borderId="6" xfId="87" applyNumberFormat="1" applyFont="1" applyBorder="1" applyAlignment="1" applyProtection="1">
      <alignment horizontal="right" vertical="center" wrapText="1"/>
    </xf>
    <xf numFmtId="1" fontId="29" fillId="0" borderId="6" xfId="87" applyNumberFormat="1" applyFont="1" applyBorder="1" applyAlignment="1" applyProtection="1">
      <alignment vertical="center" wrapText="1"/>
    </xf>
    <xf numFmtId="0" fontId="15" fillId="0" borderId="6" xfId="0" applyFont="1" applyBorder="1" applyAlignment="1" applyProtection="1">
      <alignment horizontal="left" vertical="center" wrapText="1"/>
    </xf>
    <xf numFmtId="0" fontId="74" fillId="0" borderId="6" xfId="0" applyFont="1" applyBorder="1" applyAlignment="1" applyProtection="1">
      <alignment horizontal="left" vertical="center"/>
    </xf>
    <xf numFmtId="0" fontId="75" fillId="0" borderId="6" xfId="0" applyFont="1" applyBorder="1" applyAlignment="1" applyProtection="1">
      <alignment vertical="center" wrapText="1"/>
    </xf>
    <xf numFmtId="4" fontId="60" fillId="0" borderId="6" xfId="0" applyNumberFormat="1" applyFont="1" applyBorder="1" applyAlignment="1" applyProtection="1">
      <alignment vertical="center" wrapText="1"/>
    </xf>
    <xf numFmtId="4" fontId="15" fillId="0" borderId="6" xfId="0" applyNumberFormat="1" applyFont="1" applyBorder="1" applyAlignment="1" applyProtection="1">
      <alignment vertical="center" wrapText="1"/>
    </xf>
    <xf numFmtId="0" fontId="60" fillId="0" borderId="6" xfId="0" applyFont="1" applyBorder="1" applyAlignment="1" applyProtection="1">
      <alignment vertical="center" wrapText="1"/>
    </xf>
    <xf numFmtId="0" fontId="29" fillId="0" borderId="6" xfId="0" applyFont="1" applyBorder="1" applyAlignment="1" applyProtection="1">
      <alignment horizontal="left" vertical="center"/>
    </xf>
    <xf numFmtId="4" fontId="15" fillId="0" borderId="6" xfId="0" applyNumberFormat="1" applyFont="1" applyBorder="1" applyAlignment="1" applyProtection="1">
      <alignment horizontal="right" vertical="center" wrapText="1"/>
    </xf>
    <xf numFmtId="0" fontId="15" fillId="0" borderId="6" xfId="0" applyFont="1" applyBorder="1" applyAlignment="1" applyProtection="1">
      <alignment vertical="center" wrapText="1"/>
    </xf>
    <xf numFmtId="0" fontId="63" fillId="2" borderId="6" xfId="0" applyFont="1" applyFill="1" applyBorder="1" applyAlignment="1" applyProtection="1">
      <alignment horizontal="left" vertical="center" wrapText="1"/>
    </xf>
    <xf numFmtId="40" fontId="63" fillId="2" borderId="6" xfId="0" applyNumberFormat="1" applyFont="1" applyFill="1" applyBorder="1" applyAlignment="1" applyProtection="1">
      <alignment vertical="center" wrapText="1"/>
    </xf>
    <xf numFmtId="0" fontId="63" fillId="2" borderId="6" xfId="0" applyFont="1" applyFill="1" applyBorder="1" applyAlignment="1" applyProtection="1">
      <alignment horizontal="center" vertical="center" wrapText="1"/>
    </xf>
    <xf numFmtId="165" fontId="29" fillId="2" borderId="0" xfId="0" applyNumberFormat="1" applyFont="1" applyFill="1" applyBorder="1" applyAlignment="1">
      <alignment horizontal="center" vertical="center" wrapText="1"/>
    </xf>
    <xf numFmtId="0" fontId="29" fillId="2" borderId="6" xfId="0" applyFont="1" applyFill="1" applyBorder="1" applyAlignment="1" applyProtection="1">
      <alignment horizontal="left" vertical="center" wrapText="1"/>
    </xf>
    <xf numFmtId="40" fontId="60" fillId="2" borderId="6" xfId="0" applyNumberFormat="1" applyFont="1" applyFill="1" applyBorder="1" applyAlignment="1" applyProtection="1">
      <alignment vertical="center" wrapText="1"/>
    </xf>
    <xf numFmtId="0" fontId="29" fillId="2" borderId="6" xfId="0" applyFont="1" applyFill="1" applyBorder="1" applyAlignment="1" applyProtection="1">
      <alignment horizontal="center" vertical="center" wrapText="1"/>
    </xf>
    <xf numFmtId="40" fontId="29" fillId="2" borderId="6" xfId="0" applyNumberFormat="1" applyFont="1" applyFill="1" applyBorder="1" applyAlignment="1" applyProtection="1">
      <alignment vertical="center" wrapText="1"/>
    </xf>
    <xf numFmtId="4" fontId="29" fillId="0" borderId="6" xfId="0" applyNumberFormat="1" applyFont="1" applyBorder="1" applyAlignment="1" applyProtection="1">
      <alignment vertical="center" wrapText="1"/>
    </xf>
    <xf numFmtId="4" fontId="63" fillId="0" borderId="6" xfId="0" applyNumberFormat="1" applyFont="1" applyBorder="1" applyAlignment="1" applyProtection="1">
      <alignment vertical="center" wrapText="1"/>
    </xf>
    <xf numFmtId="0" fontId="0" fillId="2" borderId="6" xfId="0" applyFont="1" applyFill="1" applyBorder="1" applyAlignment="1" applyProtection="1">
      <alignment vertical="center" wrapText="1"/>
    </xf>
    <xf numFmtId="0" fontId="0" fillId="2" borderId="6" xfId="0" applyFont="1" applyFill="1" applyBorder="1" applyAlignment="1" applyProtection="1">
      <alignment horizontal="center" vertical="center" wrapText="1"/>
    </xf>
    <xf numFmtId="0" fontId="0" fillId="2" borderId="6" xfId="0" applyFill="1" applyBorder="1" applyAlignment="1" applyProtection="1">
      <alignment vertical="center" wrapText="1"/>
    </xf>
    <xf numFmtId="40" fontId="0" fillId="2" borderId="6" xfId="0" applyNumberFormat="1" applyFont="1" applyFill="1" applyBorder="1" applyAlignment="1" applyProtection="1">
      <alignment vertical="center"/>
    </xf>
    <xf numFmtId="165" fontId="0" fillId="2" borderId="0" xfId="0" applyNumberFormat="1" applyFont="1" applyFill="1" applyBorder="1" applyAlignment="1">
      <alignment horizontal="center" vertical="center" wrapText="1"/>
    </xf>
    <xf numFmtId="4" fontId="0" fillId="2" borderId="6" xfId="0" applyNumberFormat="1" applyFont="1" applyFill="1" applyBorder="1" applyAlignment="1" applyProtection="1">
      <alignment vertical="center" wrapText="1"/>
    </xf>
    <xf numFmtId="0" fontId="63" fillId="0" borderId="6" xfId="0" applyFont="1" applyBorder="1" applyAlignment="1" applyProtection="1">
      <alignment vertical="center" wrapText="1"/>
    </xf>
    <xf numFmtId="4" fontId="63" fillId="0" borderId="6" xfId="0" applyNumberFormat="1" applyFont="1" applyBorder="1" applyAlignment="1" applyProtection="1">
      <alignment horizontal="right" vertical="center"/>
    </xf>
    <xf numFmtId="0" fontId="60" fillId="0" borderId="6" xfId="0" applyFont="1" applyBorder="1" applyAlignment="1" applyProtection="1">
      <alignment horizontal="center" vertical="center" wrapText="1"/>
    </xf>
    <xf numFmtId="165" fontId="60" fillId="0" borderId="0" xfId="0" applyNumberFormat="1" applyFont="1" applyBorder="1" applyAlignment="1">
      <alignment horizontal="center" vertical="center" wrapText="1"/>
    </xf>
    <xf numFmtId="0" fontId="29" fillId="0" borderId="6" xfId="0" applyFont="1" applyFill="1" applyBorder="1" applyAlignment="1" applyProtection="1">
      <alignment vertical="center" wrapText="1"/>
    </xf>
    <xf numFmtId="4" fontId="29" fillId="0" borderId="6" xfId="0" applyNumberFormat="1" applyFont="1" applyFill="1" applyBorder="1" applyAlignment="1" applyProtection="1">
      <alignment horizontal="right" vertical="center"/>
    </xf>
    <xf numFmtId="4" fontId="60" fillId="0" borderId="6" xfId="0" applyNumberFormat="1" applyFont="1" applyFill="1" applyBorder="1" applyAlignment="1" applyProtection="1">
      <alignment horizontal="right" vertical="center"/>
    </xf>
    <xf numFmtId="0" fontId="60" fillId="2" borderId="6" xfId="0" applyFont="1" applyFill="1" applyBorder="1" applyAlignment="1" applyProtection="1">
      <alignment vertical="center" wrapText="1"/>
    </xf>
    <xf numFmtId="40" fontId="29" fillId="2" borderId="6" xfId="0" applyNumberFormat="1" applyFont="1" applyFill="1" applyBorder="1" applyAlignment="1" applyProtection="1">
      <alignment horizontal="right" vertical="center"/>
    </xf>
    <xf numFmtId="0" fontId="29" fillId="2" borderId="6" xfId="0" applyFont="1" applyFill="1" applyBorder="1" applyAlignment="1" applyProtection="1">
      <alignment vertical="center" wrapText="1"/>
    </xf>
    <xf numFmtId="4" fontId="63" fillId="0" borderId="6" xfId="0" applyNumberFormat="1" applyFont="1" applyFill="1" applyBorder="1" applyAlignment="1" applyProtection="1">
      <alignment horizontal="right" vertical="center"/>
    </xf>
    <xf numFmtId="0" fontId="63" fillId="2" borderId="6" xfId="0" applyFont="1" applyFill="1" applyBorder="1" applyAlignment="1" applyProtection="1">
      <alignment vertical="center" wrapText="1"/>
    </xf>
    <xf numFmtId="40" fontId="63" fillId="2" borderId="6" xfId="0" applyNumberFormat="1" applyFont="1" applyFill="1" applyBorder="1" applyAlignment="1" applyProtection="1">
      <alignment horizontal="right" vertical="center"/>
    </xf>
    <xf numFmtId="165" fontId="63" fillId="2" borderId="6" xfId="0" applyNumberFormat="1" applyFont="1" applyFill="1" applyBorder="1" applyAlignment="1">
      <alignment horizontal="center" vertical="center" wrapText="1"/>
    </xf>
    <xf numFmtId="0" fontId="63" fillId="2" borderId="6" xfId="0" applyFont="1" applyFill="1" applyBorder="1" applyAlignment="1">
      <alignment horizontal="center" vertical="center" wrapText="1"/>
    </xf>
    <xf numFmtId="4" fontId="29" fillId="2" borderId="6" xfId="0" applyNumberFormat="1" applyFont="1" applyFill="1" applyBorder="1" applyAlignment="1" applyProtection="1">
      <alignment horizontal="right" vertical="center" wrapText="1"/>
    </xf>
    <xf numFmtId="4" fontId="60" fillId="2" borderId="6" xfId="0" applyNumberFormat="1" applyFont="1" applyFill="1" applyBorder="1" applyAlignment="1" applyProtection="1">
      <alignment horizontal="right" vertical="center" wrapText="1"/>
    </xf>
    <xf numFmtId="0" fontId="60" fillId="2" borderId="6" xfId="0" applyFont="1" applyFill="1" applyBorder="1" applyAlignment="1" applyProtection="1">
      <alignment horizontal="center" vertical="center" wrapText="1"/>
    </xf>
    <xf numFmtId="0" fontId="0" fillId="0" borderId="0" xfId="0" applyFont="1" applyAlignment="1">
      <alignment horizontal="center" vertical="center"/>
    </xf>
    <xf numFmtId="0" fontId="60" fillId="0" borderId="6" xfId="0" applyFont="1" applyFill="1" applyBorder="1" applyAlignment="1" applyProtection="1">
      <alignment vertical="center" wrapText="1"/>
    </xf>
    <xf numFmtId="4" fontId="63" fillId="2" borderId="6" xfId="0" applyNumberFormat="1" applyFont="1" applyFill="1" applyBorder="1" applyAlignment="1" applyProtection="1">
      <alignment horizontal="right" vertical="center" wrapText="1"/>
    </xf>
    <xf numFmtId="165" fontId="63" fillId="2" borderId="0" xfId="0" applyNumberFormat="1" applyFont="1" applyFill="1" applyBorder="1" applyAlignment="1">
      <alignment horizontal="center" vertical="center" wrapText="1"/>
    </xf>
    <xf numFmtId="4" fontId="60" fillId="2" borderId="6" xfId="0" applyNumberFormat="1" applyFont="1" applyFill="1" applyBorder="1" applyAlignment="1" applyProtection="1">
      <alignment horizontal="right" vertical="center"/>
    </xf>
    <xf numFmtId="4" fontId="29" fillId="2" borderId="6" xfId="0" applyNumberFormat="1" applyFont="1" applyFill="1" applyBorder="1" applyAlignment="1" applyProtection="1">
      <alignment horizontal="right" vertical="center"/>
    </xf>
    <xf numFmtId="4" fontId="29" fillId="0" borderId="6" xfId="0" applyNumberFormat="1" applyFont="1" applyBorder="1" applyAlignment="1" applyProtection="1">
      <alignment horizontal="right" vertical="center"/>
    </xf>
    <xf numFmtId="43" fontId="29" fillId="0" borderId="6" xfId="0" applyNumberFormat="1" applyFont="1" applyBorder="1" applyAlignment="1" applyProtection="1">
      <alignment horizontal="right" vertical="center"/>
    </xf>
    <xf numFmtId="0" fontId="29" fillId="2" borderId="6" xfId="0" applyFont="1" applyFill="1" applyBorder="1" applyAlignment="1" applyProtection="1">
      <alignment wrapText="1"/>
    </xf>
    <xf numFmtId="0" fontId="31" fillId="0" borderId="6" xfId="0" applyFont="1" applyBorder="1" applyAlignment="1" applyProtection="1">
      <alignment horizontal="left" vertical="center"/>
    </xf>
    <xf numFmtId="0" fontId="69" fillId="0" borderId="6" xfId="0" applyFont="1" applyFill="1" applyBorder="1" applyAlignment="1" applyProtection="1">
      <alignment vertical="center" wrapText="1"/>
    </xf>
    <xf numFmtId="43" fontId="69" fillId="0" borderId="6" xfId="1" applyFont="1" applyFill="1" applyBorder="1" applyAlignment="1" applyProtection="1">
      <alignment vertical="center"/>
    </xf>
    <xf numFmtId="0" fontId="69" fillId="0" borderId="6" xfId="0" applyFont="1" applyFill="1" applyBorder="1" applyAlignment="1" applyProtection="1">
      <alignment horizontal="center" vertical="center" wrapText="1"/>
    </xf>
    <xf numFmtId="165" fontId="69" fillId="0" borderId="0" xfId="0" applyNumberFormat="1" applyFont="1" applyFill="1" applyBorder="1" applyAlignment="1">
      <alignment horizontal="center" vertical="center" wrapText="1"/>
    </xf>
    <xf numFmtId="43" fontId="69" fillId="0" borderId="6" xfId="1" applyFont="1" applyFill="1" applyBorder="1" applyAlignment="1" applyProtection="1">
      <alignment vertical="center" wrapText="1"/>
    </xf>
    <xf numFmtId="0" fontId="76" fillId="0" borderId="6" xfId="0" applyFont="1" applyBorder="1" applyAlignment="1" applyProtection="1">
      <alignment horizontal="left" vertical="center"/>
    </xf>
    <xf numFmtId="0" fontId="76" fillId="0" borderId="6" xfId="0" applyFont="1" applyFill="1" applyBorder="1" applyAlignment="1" applyProtection="1">
      <alignment vertical="center" wrapText="1"/>
    </xf>
    <xf numFmtId="43" fontId="76" fillId="0" borderId="6" xfId="1" applyFont="1" applyFill="1" applyBorder="1" applyAlignment="1" applyProtection="1">
      <alignment vertical="center"/>
    </xf>
    <xf numFmtId="0" fontId="76" fillId="0" borderId="6" xfId="0" applyFont="1" applyFill="1" applyBorder="1" applyAlignment="1" applyProtection="1">
      <alignment horizontal="center" vertical="center" wrapText="1"/>
    </xf>
    <xf numFmtId="43" fontId="76" fillId="0" borderId="6" xfId="1" applyFont="1" applyFill="1" applyBorder="1" applyAlignment="1" applyProtection="1">
      <alignment vertical="center" wrapText="1"/>
    </xf>
    <xf numFmtId="43" fontId="68" fillId="0" borderId="6" xfId="1" applyFont="1" applyFill="1" applyBorder="1" applyAlignment="1" applyProtection="1">
      <alignment vertical="center"/>
    </xf>
    <xf numFmtId="0" fontId="68" fillId="0" borderId="6" xfId="0" applyFont="1" applyFill="1" applyBorder="1" applyAlignment="1" applyProtection="1">
      <alignment vertical="center" wrapText="1"/>
    </xf>
    <xf numFmtId="0" fontId="68" fillId="0" borderId="6" xfId="0" applyFont="1" applyFill="1" applyBorder="1" applyAlignment="1" applyProtection="1">
      <alignment horizontal="center" vertical="center" wrapText="1"/>
    </xf>
    <xf numFmtId="0" fontId="31" fillId="0" borderId="6" xfId="0" applyFont="1" applyFill="1" applyBorder="1" applyAlignment="1" applyProtection="1">
      <alignment horizontal="left" vertical="center"/>
    </xf>
    <xf numFmtId="0" fontId="76" fillId="0" borderId="6" xfId="0" applyFont="1" applyFill="1" applyBorder="1" applyAlignment="1" applyProtection="1">
      <alignment horizontal="left" vertical="center"/>
    </xf>
    <xf numFmtId="165" fontId="2" fillId="0" borderId="0" xfId="0" applyNumberFormat="1" applyFont="1" applyAlignment="1">
      <alignment horizontal="center" vertical="center"/>
    </xf>
    <xf numFmtId="0" fontId="2" fillId="0" borderId="0" xfId="0" applyFont="1" applyBorder="1" applyAlignment="1">
      <alignment horizontal="center" vertical="center" wrapText="1"/>
    </xf>
    <xf numFmtId="0" fontId="60" fillId="0" borderId="0" xfId="5"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165" fontId="62" fillId="0" borderId="0" xfId="0" applyNumberFormat="1" applyFont="1" applyAlignment="1">
      <alignment horizontal="center" vertical="center"/>
    </xf>
    <xf numFmtId="0" fontId="0" fillId="0" borderId="0" xfId="0" applyFont="1" applyAlignment="1" applyProtection="1">
      <alignment horizontal="center" vertical="center"/>
    </xf>
    <xf numFmtId="0" fontId="68" fillId="0" borderId="6" xfId="0" applyFont="1" applyBorder="1" applyAlignment="1" applyProtection="1">
      <alignment horizontal="left" vertical="center"/>
    </xf>
    <xf numFmtId="43" fontId="69" fillId="0" borderId="6" xfId="1" applyNumberFormat="1" applyFont="1" applyFill="1" applyBorder="1" applyAlignment="1" applyProtection="1">
      <alignment vertical="center"/>
    </xf>
    <xf numFmtId="43" fontId="76" fillId="0" borderId="6" xfId="1" applyNumberFormat="1" applyFont="1" applyFill="1" applyBorder="1" applyAlignment="1" applyProtection="1">
      <alignment vertical="center"/>
    </xf>
    <xf numFmtId="0" fontId="31" fillId="0" borderId="6" xfId="0" applyFont="1" applyBorder="1" applyAlignment="1">
      <alignment horizontal="left" vertical="center"/>
    </xf>
    <xf numFmtId="0" fontId="68" fillId="0" borderId="6" xfId="0" applyFont="1" applyFill="1" applyBorder="1" applyAlignment="1">
      <alignment vertical="center" wrapText="1"/>
    </xf>
    <xf numFmtId="43" fontId="69" fillId="0" borderId="6" xfId="1" applyFont="1" applyFill="1" applyBorder="1" applyAlignment="1">
      <alignment vertical="center"/>
    </xf>
    <xf numFmtId="0" fontId="69" fillId="0" borderId="6" xfId="0" applyFont="1" applyFill="1" applyBorder="1" applyAlignment="1">
      <alignment horizontal="center" vertical="center" wrapText="1"/>
    </xf>
    <xf numFmtId="0" fontId="69" fillId="0" borderId="6" xfId="0" applyFont="1" applyFill="1" applyBorder="1" applyAlignment="1">
      <alignment vertical="center" wrapText="1"/>
    </xf>
    <xf numFmtId="0" fontId="68" fillId="0" borderId="6" xfId="0" applyFont="1" applyFill="1" applyBorder="1" applyAlignment="1">
      <alignment horizontal="center" vertical="center" wrapText="1"/>
    </xf>
    <xf numFmtId="43" fontId="68" fillId="0" borderId="6" xfId="1" applyFont="1" applyFill="1" applyBorder="1" applyAlignment="1">
      <alignment vertical="center"/>
    </xf>
    <xf numFmtId="43" fontId="69" fillId="0" borderId="6" xfId="1" applyNumberFormat="1" applyFont="1" applyFill="1" applyBorder="1" applyAlignment="1">
      <alignment vertical="center"/>
    </xf>
    <xf numFmtId="0" fontId="76" fillId="0" borderId="6" xfId="0" applyFont="1" applyBorder="1" applyAlignment="1">
      <alignment horizontal="left" vertical="center"/>
    </xf>
    <xf numFmtId="0" fontId="76" fillId="0" borderId="6" xfId="0" applyFont="1" applyFill="1" applyBorder="1" applyAlignment="1">
      <alignment vertical="center" wrapText="1"/>
    </xf>
    <xf numFmtId="43" fontId="76" fillId="0" borderId="6" xfId="1" applyNumberFormat="1" applyFont="1" applyFill="1" applyBorder="1" applyAlignment="1">
      <alignment vertical="center"/>
    </xf>
    <xf numFmtId="0" fontId="76" fillId="0" borderId="6" xfId="0" applyFont="1" applyFill="1" applyBorder="1" applyAlignment="1">
      <alignment horizontal="center" vertical="center" wrapText="1"/>
    </xf>
    <xf numFmtId="43" fontId="68" fillId="0" borderId="6" xfId="1" applyNumberFormat="1" applyFont="1" applyFill="1" applyBorder="1" applyAlignment="1">
      <alignment vertical="center"/>
    </xf>
    <xf numFmtId="0" fontId="77" fillId="0" borderId="6" xfId="0" applyFont="1" applyBorder="1" applyAlignment="1">
      <alignment horizontal="left" vertical="center"/>
    </xf>
    <xf numFmtId="0" fontId="60" fillId="0" borderId="12" xfId="0" applyFont="1" applyBorder="1" applyAlignment="1">
      <alignment vertical="top" wrapText="1"/>
    </xf>
    <xf numFmtId="49" fontId="29" fillId="0" borderId="0" xfId="0" applyNumberFormat="1" applyFont="1" applyAlignment="1">
      <alignment horizontal="left" vertical="center"/>
    </xf>
    <xf numFmtId="4" fontId="15" fillId="0" borderId="0" xfId="0" applyNumberFormat="1" applyFont="1" applyAlignment="1">
      <alignment horizontal="right" vertical="center"/>
    </xf>
    <xf numFmtId="49" fontId="63" fillId="0" borderId="0" xfId="0" applyNumberFormat="1" applyFont="1" applyAlignment="1">
      <alignment horizontal="left" vertical="center"/>
    </xf>
    <xf numFmtId="0" fontId="62" fillId="0" borderId="0" xfId="0" applyFont="1" applyAlignment="1">
      <alignment vertical="center"/>
    </xf>
    <xf numFmtId="4" fontId="63" fillId="0" borderId="0" xfId="0" applyNumberFormat="1" applyFont="1" applyAlignment="1">
      <alignment horizontal="right" vertical="center"/>
    </xf>
    <xf numFmtId="0" fontId="31" fillId="0" borderId="1" xfId="0" applyFont="1" applyBorder="1" applyAlignment="1">
      <alignment horizontal="left" vertical="center"/>
    </xf>
    <xf numFmtId="0" fontId="69" fillId="0" borderId="1" xfId="0" applyFont="1" applyFill="1" applyBorder="1" applyAlignment="1">
      <alignment vertical="center" wrapText="1"/>
    </xf>
    <xf numFmtId="43" fontId="69" fillId="0" borderId="1" xfId="1" applyNumberFormat="1" applyFont="1" applyFill="1" applyBorder="1" applyAlignment="1">
      <alignment vertical="center"/>
    </xf>
    <xf numFmtId="0" fontId="69" fillId="0" borderId="1" xfId="0" applyFont="1" applyFill="1" applyBorder="1" applyAlignment="1">
      <alignment horizontal="center" vertical="center" wrapText="1"/>
    </xf>
    <xf numFmtId="0" fontId="0" fillId="0" borderId="1" xfId="0" applyBorder="1" applyAlignment="1">
      <alignment horizontal="center" vertical="center"/>
    </xf>
    <xf numFmtId="0" fontId="15" fillId="0" borderId="1" xfId="0" applyFont="1" applyFill="1" applyBorder="1" applyAlignment="1">
      <alignment vertical="center" wrapText="1"/>
    </xf>
    <xf numFmtId="165" fontId="1" fillId="0" borderId="1" xfId="0" applyNumberFormat="1" applyFont="1" applyBorder="1" applyAlignment="1">
      <alignment horizontal="center" vertical="center"/>
    </xf>
    <xf numFmtId="0" fontId="15" fillId="0" borderId="1" xfId="5" applyFont="1" applyBorder="1" applyAlignment="1">
      <alignment horizontal="center" vertical="center" wrapText="1"/>
    </xf>
    <xf numFmtId="0" fontId="9" fillId="0" borderId="1" xfId="0" applyFont="1" applyBorder="1" applyAlignment="1">
      <alignment horizontal="center" vertical="center"/>
    </xf>
    <xf numFmtId="49" fontId="29" fillId="0" borderId="1" xfId="0" applyNumberFormat="1" applyFont="1" applyBorder="1" applyAlignment="1">
      <alignment horizontal="left" vertical="center"/>
    </xf>
    <xf numFmtId="0" fontId="0" fillId="0" borderId="1" xfId="0" applyBorder="1" applyAlignment="1">
      <alignment horizontal="center" vertical="center" wrapText="1"/>
    </xf>
    <xf numFmtId="49" fontId="29" fillId="0" borderId="6" xfId="0" applyNumberFormat="1" applyFont="1" applyBorder="1" applyAlignment="1">
      <alignment horizontal="left" vertical="center"/>
    </xf>
    <xf numFmtId="0" fontId="1" fillId="0" borderId="6" xfId="0" applyFont="1" applyBorder="1" applyAlignment="1">
      <alignment horizontal="center" vertical="center"/>
    </xf>
    <xf numFmtId="0" fontId="29" fillId="0" borderId="0" xfId="0" applyFont="1" applyAlignment="1">
      <alignment vertical="center"/>
    </xf>
    <xf numFmtId="165" fontId="1" fillId="0" borderId="2" xfId="0" applyNumberFormat="1" applyFont="1" applyBorder="1" applyAlignment="1">
      <alignment horizontal="center" vertical="center"/>
    </xf>
    <xf numFmtId="0" fontId="1" fillId="0" borderId="0" xfId="0" applyFont="1" applyAlignment="1">
      <alignment horizontal="center" vertical="center" wrapText="1"/>
    </xf>
    <xf numFmtId="0" fontId="62" fillId="0" borderId="6" xfId="0" applyFont="1" applyBorder="1" applyAlignment="1">
      <alignment horizontal="center" vertical="center"/>
    </xf>
    <xf numFmtId="49" fontId="63" fillId="0" borderId="1" xfId="0" applyNumberFormat="1" applyFont="1" applyBorder="1" applyAlignment="1">
      <alignment horizontal="left" vertical="center"/>
    </xf>
    <xf numFmtId="0" fontId="63" fillId="0" borderId="1" xfId="0" applyFont="1" applyFill="1" applyBorder="1" applyAlignment="1">
      <alignment vertical="center" wrapText="1"/>
    </xf>
    <xf numFmtId="43" fontId="76" fillId="0" borderId="1" xfId="1" applyNumberFormat="1" applyFont="1" applyFill="1" applyBorder="1" applyAlignment="1">
      <alignment vertical="center"/>
    </xf>
    <xf numFmtId="0" fontId="76" fillId="0" borderId="1" xfId="0" applyFont="1" applyFill="1" applyBorder="1" applyAlignment="1">
      <alignment horizontal="center" vertical="center" wrapText="1"/>
    </xf>
    <xf numFmtId="165" fontId="62" fillId="0" borderId="6" xfId="0" applyNumberFormat="1" applyFont="1" applyBorder="1" applyAlignment="1">
      <alignment horizontal="center" vertical="center"/>
    </xf>
    <xf numFmtId="0" fontId="62" fillId="0" borderId="6" xfId="0" applyFont="1" applyBorder="1" applyAlignment="1">
      <alignment horizontal="center" vertical="center" wrapText="1"/>
    </xf>
    <xf numFmtId="0" fontId="60" fillId="0" borderId="1" xfId="0" applyFont="1" applyFill="1" applyBorder="1" applyAlignment="1">
      <alignment vertical="center" wrapText="1"/>
    </xf>
    <xf numFmtId="4" fontId="78" fillId="0" borderId="0" xfId="0" applyNumberFormat="1" applyFont="1" applyAlignment="1">
      <alignment horizontal="right" vertical="center"/>
    </xf>
    <xf numFmtId="0" fontId="0" fillId="0" borderId="0" xfId="0" applyAlignment="1">
      <alignment vertical="center" wrapText="1"/>
    </xf>
    <xf numFmtId="0" fontId="62" fillId="0" borderId="0" xfId="0" applyFont="1" applyAlignment="1">
      <alignment vertical="center" wrapText="1"/>
    </xf>
    <xf numFmtId="4" fontId="79" fillId="0" borderId="0" xfId="0" applyNumberFormat="1" applyFont="1" applyAlignment="1">
      <alignment horizontal="right" vertical="center"/>
    </xf>
    <xf numFmtId="0" fontId="68" fillId="0" borderId="1" xfId="0" applyFont="1" applyFill="1" applyBorder="1" applyAlignment="1">
      <alignment horizontal="center" vertical="center" wrapText="1"/>
    </xf>
    <xf numFmtId="4" fontId="80" fillId="0" borderId="0" xfId="0" applyNumberFormat="1" applyFont="1" applyAlignment="1">
      <alignment horizontal="right" vertical="center"/>
    </xf>
    <xf numFmtId="0" fontId="76" fillId="0" borderId="1" xfId="0" applyFont="1" applyBorder="1" applyAlignment="1">
      <alignment horizontal="left" vertical="center"/>
    </xf>
    <xf numFmtId="0" fontId="25" fillId="0" borderId="6" xfId="0" applyFont="1" applyBorder="1" applyAlignment="1">
      <alignment horizontal="left" vertical="center" wrapText="1"/>
    </xf>
    <xf numFmtId="0" fontId="81" fillId="0" borderId="6" xfId="0" applyFont="1" applyBorder="1" applyAlignment="1">
      <alignment horizontal="left" vertical="center" wrapText="1"/>
    </xf>
    <xf numFmtId="0" fontId="25" fillId="0" borderId="6" xfId="0" applyFont="1" applyBorder="1" applyAlignment="1" applyProtection="1">
      <alignment horizontal="left" vertical="center" wrapText="1"/>
      <protection locked="0" hidden="1"/>
    </xf>
    <xf numFmtId="0" fontId="81" fillId="0" borderId="6" xfId="0" applyFont="1" applyBorder="1" applyAlignment="1" applyProtection="1">
      <alignment horizontal="left" vertical="center" wrapText="1"/>
      <protection locked="0" hidden="1"/>
    </xf>
    <xf numFmtId="0" fontId="2" fillId="0" borderId="0" xfId="0" applyFont="1" applyAlignment="1">
      <alignment vertical="center" wrapText="1"/>
    </xf>
    <xf numFmtId="4" fontId="27" fillId="0" borderId="6" xfId="0" applyNumberFormat="1" applyFont="1" applyFill="1" applyBorder="1" applyAlignment="1">
      <alignment vertical="center"/>
    </xf>
    <xf numFmtId="0" fontId="25" fillId="0" borderId="6" xfId="0" applyFont="1" applyBorder="1" applyAlignment="1">
      <alignment vertical="center"/>
    </xf>
    <xf numFmtId="4" fontId="25" fillId="0" borderId="6" xfId="0" applyNumberFormat="1" applyFont="1" applyFill="1" applyBorder="1" applyAlignment="1">
      <alignment vertical="center"/>
    </xf>
    <xf numFmtId="49" fontId="0" fillId="0" borderId="0" xfId="0" applyNumberFormat="1" applyAlignment="1">
      <alignment horizontal="left" vertical="center"/>
    </xf>
    <xf numFmtId="4" fontId="25" fillId="0" borderId="6" xfId="0" applyNumberFormat="1" applyFont="1" applyBorder="1" applyAlignment="1">
      <alignment vertical="center"/>
    </xf>
    <xf numFmtId="0" fontId="8" fillId="0" borderId="6" xfId="0" applyFont="1" applyBorder="1" applyAlignment="1">
      <alignment horizontal="left" vertical="center" wrapText="1"/>
    </xf>
    <xf numFmtId="4" fontId="8" fillId="0" borderId="6" xfId="0" applyNumberFormat="1" applyFont="1" applyBorder="1" applyAlignment="1">
      <alignment vertical="center"/>
    </xf>
    <xf numFmtId="0" fontId="8" fillId="0" borderId="6" xfId="0" applyFont="1" applyBorder="1" applyAlignment="1">
      <alignment vertical="center"/>
    </xf>
    <xf numFmtId="4" fontId="27" fillId="0" borderId="6" xfId="0" applyNumberFormat="1" applyFont="1" applyBorder="1" applyAlignment="1">
      <alignment vertical="center"/>
    </xf>
    <xf numFmtId="4" fontId="81" fillId="0" borderId="6" xfId="0" applyNumberFormat="1" applyFont="1" applyFill="1" applyBorder="1" applyAlignment="1">
      <alignment vertical="center"/>
    </xf>
    <xf numFmtId="0" fontId="81" fillId="0" borderId="6" xfId="0" applyFont="1" applyBorder="1" applyAlignment="1">
      <alignment vertical="center"/>
    </xf>
    <xf numFmtId="4" fontId="9" fillId="0" borderId="0" xfId="0" applyNumberFormat="1" applyFont="1" applyAlignment="1">
      <alignment horizontal="right" vertical="center" wrapText="1"/>
    </xf>
    <xf numFmtId="0" fontId="0" fillId="0" borderId="0" xfId="0" applyAlignment="1">
      <alignment horizontal="center" vertical="center" wrapText="1"/>
    </xf>
    <xf numFmtId="0" fontId="31" fillId="0" borderId="6" xfId="0" applyFont="1" applyBorder="1" applyAlignment="1">
      <alignment horizontal="center" vertical="center"/>
    </xf>
    <xf numFmtId="0" fontId="53" fillId="0" borderId="6" xfId="0" applyFont="1" applyBorder="1" applyAlignment="1">
      <alignment vertical="center"/>
    </xf>
    <xf numFmtId="0" fontId="31" fillId="0" borderId="6" xfId="0" applyFont="1" applyBorder="1" applyAlignment="1">
      <alignment vertical="center" wrapText="1"/>
    </xf>
    <xf numFmtId="39" fontId="31" fillId="0" borderId="6" xfId="0" applyNumberFormat="1" applyFont="1" applyBorder="1" applyAlignment="1">
      <alignment horizontal="right" vertical="center"/>
    </xf>
    <xf numFmtId="0" fontId="31" fillId="0" borderId="6" xfId="0" applyFont="1" applyBorder="1" applyAlignment="1">
      <alignment horizontal="center" vertical="center" wrapText="1"/>
    </xf>
    <xf numFmtId="0" fontId="52" fillId="0" borderId="6" xfId="0" applyFont="1" applyBorder="1" applyAlignment="1">
      <alignment vertical="center"/>
    </xf>
    <xf numFmtId="0" fontId="68" fillId="0" borderId="6" xfId="0" applyFont="1" applyBorder="1" applyAlignment="1">
      <alignment vertical="center" wrapText="1"/>
    </xf>
    <xf numFmtId="0" fontId="31" fillId="0" borderId="6" xfId="0" applyFont="1" applyBorder="1" applyAlignment="1">
      <alignment vertical="center"/>
    </xf>
    <xf numFmtId="39" fontId="68" fillId="0" borderId="6" xfId="0" applyNumberFormat="1" applyFont="1" applyBorder="1" applyAlignment="1">
      <alignment horizontal="right" vertical="center"/>
    </xf>
    <xf numFmtId="0" fontId="83" fillId="0" borderId="6" xfId="0" applyFont="1" applyBorder="1" applyAlignment="1">
      <alignment horizontal="center" vertical="center"/>
    </xf>
    <xf numFmtId="0" fontId="76" fillId="0" borderId="6" xfId="0" applyFont="1" applyBorder="1" applyAlignment="1">
      <alignment vertical="center"/>
    </xf>
    <xf numFmtId="0" fontId="83" fillId="0" borderId="6" xfId="0" applyFont="1" applyBorder="1" applyAlignment="1">
      <alignment vertical="center" wrapText="1"/>
    </xf>
    <xf numFmtId="39" fontId="76" fillId="0" borderId="6" xfId="0" applyNumberFormat="1" applyFont="1" applyBorder="1" applyAlignment="1">
      <alignment horizontal="right" vertical="center"/>
    </xf>
    <xf numFmtId="0" fontId="76" fillId="0" borderId="6" xfId="0" applyFont="1" applyBorder="1" applyAlignment="1">
      <alignment vertical="center" wrapText="1"/>
    </xf>
    <xf numFmtId="0" fontId="69" fillId="0" borderId="6" xfId="0" applyFont="1" applyBorder="1" applyAlignment="1">
      <alignment horizontal="center" vertical="center"/>
    </xf>
    <xf numFmtId="0" fontId="69" fillId="0" borderId="6" xfId="0" applyFont="1" applyBorder="1" applyAlignment="1">
      <alignment vertical="center"/>
    </xf>
    <xf numFmtId="0" fontId="69" fillId="0" borderId="6" xfId="0" applyFont="1" applyBorder="1" applyAlignment="1">
      <alignment vertical="center" wrapText="1"/>
    </xf>
    <xf numFmtId="0" fontId="76" fillId="0" borderId="6" xfId="0" applyFont="1" applyBorder="1" applyAlignment="1">
      <alignment horizontal="center" vertical="center"/>
    </xf>
    <xf numFmtId="0" fontId="76" fillId="0" borderId="6" xfId="0" applyFont="1" applyFill="1" applyBorder="1" applyAlignment="1">
      <alignment horizontal="left" vertical="center" wrapText="1"/>
    </xf>
    <xf numFmtId="43" fontId="76" fillId="0" borderId="6" xfId="1" applyFont="1" applyFill="1" applyBorder="1" applyAlignment="1">
      <alignment horizontal="center" vertical="center" wrapText="1"/>
    </xf>
    <xf numFmtId="0" fontId="31" fillId="0" borderId="6" xfId="0" applyFont="1" applyBorder="1" applyAlignment="1">
      <alignment horizontal="left" vertical="center" wrapText="1"/>
    </xf>
    <xf numFmtId="43" fontId="31" fillId="0" borderId="6" xfId="1" applyFont="1" applyFill="1" applyBorder="1" applyAlignment="1">
      <alignment horizontal="center" vertical="center" wrapText="1"/>
    </xf>
    <xf numFmtId="0" fontId="69" fillId="0" borderId="6" xfId="0" applyFont="1" applyBorder="1" applyAlignment="1">
      <alignment horizontal="left" vertical="center" wrapText="1"/>
    </xf>
    <xf numFmtId="43" fontId="68" fillId="0" borderId="6" xfId="1" applyFont="1" applyFill="1" applyBorder="1" applyAlignment="1">
      <alignment horizontal="center" vertical="center" wrapText="1"/>
    </xf>
    <xf numFmtId="0" fontId="84" fillId="0" borderId="6" xfId="0" applyFont="1" applyBorder="1" applyAlignment="1">
      <alignment horizontal="center" vertical="center"/>
    </xf>
    <xf numFmtId="0" fontId="84" fillId="0" borderId="6" xfId="0" applyFont="1" applyFill="1" applyBorder="1" applyAlignment="1">
      <alignment vertical="center" wrapText="1"/>
    </xf>
    <xf numFmtId="0" fontId="69" fillId="0" borderId="6" xfId="0" applyFont="1" applyFill="1" applyBorder="1" applyAlignment="1">
      <alignment horizontal="left" vertical="center" wrapText="1"/>
    </xf>
    <xf numFmtId="0" fontId="84" fillId="0" borderId="6" xfId="0" applyFont="1" applyFill="1" applyBorder="1" applyAlignment="1">
      <alignment horizontal="center" vertical="center"/>
    </xf>
    <xf numFmtId="0" fontId="84" fillId="0" borderId="6" xfId="0" applyFont="1" applyBorder="1" applyAlignment="1">
      <alignment horizontal="left" vertical="center" wrapText="1"/>
    </xf>
    <xf numFmtId="43" fontId="68" fillId="0" borderId="6" xfId="1" applyFont="1" applyBorder="1" applyAlignment="1">
      <alignment horizontal="center" vertical="center" wrapText="1"/>
    </xf>
    <xf numFmtId="43" fontId="31" fillId="0" borderId="6" xfId="1" applyFont="1" applyBorder="1" applyAlignment="1">
      <alignment horizontal="center" vertical="center" wrapText="1"/>
    </xf>
    <xf numFmtId="0" fontId="68" fillId="0" borderId="6" xfId="0" applyFont="1" applyBorder="1" applyAlignment="1">
      <alignment horizontal="left" vertical="center" wrapText="1"/>
    </xf>
    <xf numFmtId="0" fontId="76" fillId="0" borderId="6" xfId="0" applyFont="1" applyBorder="1" applyAlignment="1">
      <alignment horizontal="left" vertical="center" wrapText="1"/>
    </xf>
    <xf numFmtId="0" fontId="83" fillId="0" borderId="6" xfId="0" applyFont="1" applyBorder="1" applyAlignment="1">
      <alignment horizontal="left" vertical="center" wrapText="1"/>
    </xf>
    <xf numFmtId="43" fontId="76" fillId="0" borderId="6" xfId="1" applyFont="1" applyBorder="1" applyAlignment="1">
      <alignment horizontal="center" vertical="center" wrapText="1"/>
    </xf>
    <xf numFmtId="0" fontId="85" fillId="0" borderId="6" xfId="0" applyFont="1" applyFill="1" applyBorder="1" applyAlignment="1">
      <alignment horizontal="left" vertical="center" wrapText="1"/>
    </xf>
    <xf numFmtId="43" fontId="69" fillId="0" borderId="6" xfId="1" applyFont="1" applyFill="1" applyBorder="1" applyAlignment="1">
      <alignment horizontal="center" vertical="center" wrapText="1"/>
    </xf>
    <xf numFmtId="0" fontId="83" fillId="0" borderId="6" xfId="0" applyFont="1" applyFill="1" applyBorder="1" applyAlignment="1">
      <alignment horizontal="left" vertical="center" wrapText="1"/>
    </xf>
    <xf numFmtId="43" fontId="31" fillId="0" borderId="6" xfId="1" applyFont="1" applyBorder="1" applyAlignment="1">
      <alignment horizontal="right" vertical="center" wrapText="1"/>
    </xf>
    <xf numFmtId="43" fontId="68" fillId="0" borderId="13" xfId="1" applyFont="1" applyBorder="1" applyAlignment="1">
      <alignment horizontal="center" vertical="center" wrapText="1"/>
    </xf>
    <xf numFmtId="0" fontId="31" fillId="0" borderId="13" xfId="0" applyFont="1" applyBorder="1" applyAlignment="1">
      <alignment horizontal="left" vertical="center" wrapText="1"/>
    </xf>
    <xf numFmtId="43" fontId="31" fillId="0" borderId="13" xfId="1" applyFont="1" applyBorder="1" applyAlignment="1">
      <alignment horizontal="center" vertical="center" wrapText="1"/>
    </xf>
    <xf numFmtId="0" fontId="83" fillId="0" borderId="6" xfId="0" applyFont="1" applyBorder="1" applyAlignment="1">
      <alignment horizontal="center" vertical="center" wrapText="1"/>
    </xf>
    <xf numFmtId="0" fontId="31" fillId="6" borderId="6" xfId="0" applyFont="1" applyFill="1" applyBorder="1" applyAlignment="1">
      <alignment horizontal="left" vertical="center" wrapText="1"/>
    </xf>
    <xf numFmtId="43" fontId="31" fillId="6" borderId="6" xfId="1" applyFont="1" applyFill="1" applyBorder="1" applyAlignment="1">
      <alignment horizontal="center" vertical="center" wrapText="1"/>
    </xf>
    <xf numFmtId="0" fontId="69" fillId="6" borderId="6" xfId="0" applyFont="1" applyFill="1" applyBorder="1" applyAlignment="1">
      <alignment horizontal="left" vertical="center" wrapText="1"/>
    </xf>
    <xf numFmtId="43" fontId="68" fillId="6" borderId="6" xfId="1" applyFont="1" applyFill="1" applyBorder="1" applyAlignment="1">
      <alignment horizontal="center" vertical="center" wrapText="1"/>
    </xf>
    <xf numFmtId="0" fontId="68" fillId="6" borderId="6" xfId="0" applyFont="1" applyFill="1" applyBorder="1" applyAlignment="1">
      <alignment horizontal="left" vertical="center" wrapText="1"/>
    </xf>
    <xf numFmtId="49" fontId="52" fillId="0" borderId="6" xfId="2" applyNumberFormat="1" applyFont="1" applyBorder="1" applyAlignment="1">
      <alignment horizontal="left" vertical="center" wrapText="1"/>
    </xf>
    <xf numFmtId="0" fontId="86" fillId="0" borderId="3" xfId="89" applyFont="1" applyBorder="1" applyAlignment="1">
      <alignment horizontal="left" vertical="center" wrapText="1"/>
    </xf>
    <xf numFmtId="4" fontId="69" fillId="0" borderId="6" xfId="90" applyNumberFormat="1" applyFont="1" applyBorder="1" applyAlignment="1">
      <alignment horizontal="right" vertical="center" wrapText="1"/>
    </xf>
    <xf numFmtId="0" fontId="69" fillId="2" borderId="6" xfId="73" applyFont="1" applyFill="1" applyBorder="1" applyAlignment="1">
      <alignment horizontal="center" vertical="center" wrapText="1"/>
    </xf>
    <xf numFmtId="43" fontId="87" fillId="2" borderId="6" xfId="91" applyFont="1" applyFill="1" applyBorder="1" applyAlignment="1">
      <alignment horizontal="center" vertical="center" wrapText="1"/>
    </xf>
    <xf numFmtId="49" fontId="88" fillId="0" borderId="6" xfId="2" applyNumberFormat="1" applyFont="1" applyFill="1" applyBorder="1" applyAlignment="1">
      <alignment horizontal="left" vertical="center" wrapText="1"/>
    </xf>
    <xf numFmtId="0" fontId="89" fillId="0" borderId="3" xfId="89" applyFont="1" applyFill="1" applyBorder="1" applyAlignment="1">
      <alignment horizontal="left" vertical="center" wrapText="1"/>
    </xf>
    <xf numFmtId="4" fontId="83" fillId="0" borderId="6" xfId="90" applyNumberFormat="1" applyFont="1" applyFill="1" applyBorder="1" applyAlignment="1">
      <alignment horizontal="right" vertical="center" wrapText="1"/>
    </xf>
    <xf numFmtId="0" fontId="83" fillId="0" borderId="6" xfId="73" applyFont="1" applyFill="1" applyBorder="1" applyAlignment="1">
      <alignment horizontal="center" vertical="center" wrapText="1"/>
    </xf>
    <xf numFmtId="43" fontId="83" fillId="0" borderId="6" xfId="91" applyFont="1" applyFill="1" applyBorder="1" applyAlignment="1">
      <alignment horizontal="center" vertical="center" wrapText="1"/>
    </xf>
    <xf numFmtId="49" fontId="83" fillId="0" borderId="6" xfId="2" applyNumberFormat="1" applyFont="1" applyBorder="1" applyAlignment="1">
      <alignment horizontal="left" vertical="center" wrapText="1"/>
    </xf>
    <xf numFmtId="0" fontId="89" fillId="0" borderId="3" xfId="89" applyFont="1" applyBorder="1" applyAlignment="1">
      <alignment horizontal="left" vertical="center" wrapText="1"/>
    </xf>
    <xf numFmtId="4" fontId="83" fillId="0" borderId="6" xfId="90" applyNumberFormat="1" applyFont="1" applyBorder="1" applyAlignment="1">
      <alignment horizontal="right" vertical="center" wrapText="1"/>
    </xf>
    <xf numFmtId="0" fontId="83" fillId="2" borderId="6" xfId="73" applyFont="1" applyFill="1" applyBorder="1" applyAlignment="1">
      <alignment horizontal="center" vertical="center" wrapText="1"/>
    </xf>
    <xf numFmtId="43" fontId="83" fillId="2" borderId="6" xfId="91" applyFont="1" applyFill="1" applyBorder="1" applyAlignment="1">
      <alignment horizontal="center" vertical="center" wrapText="1"/>
    </xf>
    <xf numFmtId="49" fontId="37" fillId="0" borderId="6" xfId="2" applyNumberFormat="1" applyFont="1" applyBorder="1" applyAlignment="1">
      <alignment horizontal="left" vertical="center" wrapText="1"/>
    </xf>
    <xf numFmtId="4" fontId="76" fillId="0" borderId="6" xfId="90" applyNumberFormat="1" applyFont="1" applyBorder="1" applyAlignment="1">
      <alignment horizontal="right" vertical="center" wrapText="1"/>
    </xf>
    <xf numFmtId="4" fontId="68" fillId="0" borderId="6" xfId="90" applyNumberFormat="1" applyFont="1" applyBorder="1" applyAlignment="1">
      <alignment horizontal="right" vertical="center" wrapText="1"/>
    </xf>
    <xf numFmtId="43" fontId="84" fillId="2" borderId="6" xfId="91" applyFont="1" applyFill="1" applyBorder="1" applyAlignment="1">
      <alignment horizontal="center" vertical="center" wrapText="1"/>
    </xf>
    <xf numFmtId="168" fontId="69" fillId="0" borderId="6" xfId="1" applyNumberFormat="1" applyFont="1" applyFill="1" applyBorder="1" applyAlignment="1">
      <alignment vertical="center" wrapText="1"/>
    </xf>
    <xf numFmtId="168" fontId="68" fillId="0" borderId="6" xfId="1" applyNumberFormat="1" applyFont="1" applyFill="1" applyBorder="1" applyAlignment="1">
      <alignment vertical="center" wrapText="1"/>
    </xf>
    <xf numFmtId="168" fontId="69" fillId="0" borderId="6" xfId="1" applyNumberFormat="1" applyFont="1" applyFill="1" applyBorder="1" applyAlignment="1">
      <alignment horizontal="center" vertical="center" wrapText="1"/>
    </xf>
    <xf numFmtId="40" fontId="2" fillId="0" borderId="0" xfId="0" applyNumberFormat="1" applyFont="1" applyAlignment="1">
      <alignment vertical="center" wrapText="1"/>
    </xf>
    <xf numFmtId="0" fontId="0" fillId="0" borderId="6" xfId="0" applyBorder="1" applyAlignment="1">
      <alignment vertical="center" wrapText="1"/>
    </xf>
    <xf numFmtId="40" fontId="62" fillId="0" borderId="0" xfId="0" applyNumberFormat="1" applyFont="1" applyAlignment="1">
      <alignment vertical="center" wrapText="1"/>
    </xf>
    <xf numFmtId="0" fontId="2" fillId="0" borderId="0" xfId="0" applyFont="1" applyAlignment="1">
      <alignment horizontal="center" vertical="center" wrapText="1"/>
    </xf>
    <xf numFmtId="40" fontId="0" fillId="0" borderId="0" xfId="0" applyNumberFormat="1" applyAlignment="1">
      <alignment vertical="center" wrapText="1"/>
    </xf>
    <xf numFmtId="0" fontId="9" fillId="0" borderId="0" xfId="0" applyFont="1" applyAlignment="1">
      <alignment vertical="center" wrapText="1"/>
    </xf>
    <xf numFmtId="0" fontId="29" fillId="0" borderId="0" xfId="0" applyFont="1" applyAlignment="1">
      <alignment vertical="center" wrapText="1"/>
    </xf>
    <xf numFmtId="40" fontId="0" fillId="0" borderId="0" xfId="0" applyNumberFormat="1" applyAlignment="1">
      <alignment vertical="center"/>
    </xf>
    <xf numFmtId="0" fontId="0" fillId="0" borderId="6" xfId="0" applyBorder="1"/>
    <xf numFmtId="0" fontId="0" fillId="0" borderId="0" xfId="0" applyAlignment="1">
      <alignment horizontal="left" vertical="center"/>
    </xf>
    <xf numFmtId="40" fontId="2" fillId="0" borderId="0" xfId="0" applyNumberFormat="1" applyFont="1" applyAlignment="1">
      <alignment vertical="center"/>
    </xf>
    <xf numFmtId="0" fontId="0" fillId="0" borderId="0" xfId="0" applyAlignment="1">
      <alignment vertical="center"/>
    </xf>
    <xf numFmtId="0" fontId="0" fillId="0" borderId="6" xfId="0" applyBorder="1" applyAlignment="1">
      <alignment vertical="center"/>
    </xf>
    <xf numFmtId="40" fontId="62" fillId="0" borderId="0" xfId="0" applyNumberFormat="1" applyFont="1" applyAlignment="1">
      <alignment vertical="center"/>
    </xf>
    <xf numFmtId="0" fontId="2" fillId="0" borderId="0" xfId="0" applyFont="1" applyAlignment="1">
      <alignment vertical="center"/>
    </xf>
    <xf numFmtId="4" fontId="0" fillId="0" borderId="0" xfId="0" applyNumberFormat="1" applyAlignment="1">
      <alignment vertical="center"/>
    </xf>
    <xf numFmtId="4" fontId="2" fillId="0" borderId="0" xfId="0" applyNumberFormat="1" applyFont="1" applyAlignment="1">
      <alignment vertical="center"/>
    </xf>
    <xf numFmtId="0" fontId="91" fillId="0" borderId="14" xfId="0" applyFont="1" applyBorder="1" applyAlignment="1">
      <alignment horizontal="left" vertical="center" wrapText="1"/>
    </xf>
    <xf numFmtId="4" fontId="9" fillId="0" borderId="0" xfId="0" applyNumberFormat="1" applyFont="1" applyAlignment="1">
      <alignment vertical="center"/>
    </xf>
    <xf numFmtId="0" fontId="92" fillId="0" borderId="0" xfId="10" applyFont="1" applyBorder="1" applyAlignment="1">
      <alignment horizontal="center"/>
    </xf>
    <xf numFmtId="0" fontId="0" fillId="0" borderId="0" xfId="0" applyBorder="1"/>
    <xf numFmtId="0" fontId="7" fillId="0" borderId="15" xfId="10" applyFont="1" applyBorder="1" applyAlignment="1">
      <alignment horizontal="center" vertical="center" wrapText="1"/>
    </xf>
    <xf numFmtId="0" fontId="7" fillId="0" borderId="16" xfId="10" applyFont="1" applyBorder="1" applyAlignment="1">
      <alignment horizontal="center" vertical="center"/>
    </xf>
    <xf numFmtId="0" fontId="7" fillId="0" borderId="16" xfId="10" applyFont="1" applyBorder="1" applyAlignment="1">
      <alignment horizontal="center" vertical="center" wrapText="1"/>
    </xf>
    <xf numFmtId="0" fontId="7" fillId="0" borderId="17" xfId="10" applyFont="1" applyBorder="1" applyAlignment="1">
      <alignment horizontal="center" vertical="center" wrapText="1"/>
    </xf>
    <xf numFmtId="0" fontId="94" fillId="0" borderId="12" xfId="0" applyFont="1" applyBorder="1" applyAlignment="1">
      <alignment vertical="top" wrapText="1"/>
    </xf>
    <xf numFmtId="0" fontId="23" fillId="0" borderId="18" xfId="0" applyFont="1" applyBorder="1" applyAlignment="1">
      <alignment wrapText="1"/>
    </xf>
    <xf numFmtId="4" fontId="23" fillId="0" borderId="18" xfId="0" applyNumberFormat="1" applyFont="1" applyBorder="1" applyAlignment="1">
      <alignment horizontal="right" wrapText="1"/>
    </xf>
    <xf numFmtId="43" fontId="95" fillId="0" borderId="19" xfId="11" applyFont="1" applyBorder="1" applyAlignment="1">
      <alignment vertical="center" wrapText="1"/>
    </xf>
    <xf numFmtId="0" fontId="77" fillId="0" borderId="20" xfId="0" applyFont="1" applyBorder="1" applyAlignment="1">
      <alignment horizontal="center" vertical="center"/>
    </xf>
    <xf numFmtId="0" fontId="77" fillId="0" borderId="6" xfId="0" applyFont="1" applyBorder="1" applyAlignment="1">
      <alignment vertical="center"/>
    </xf>
    <xf numFmtId="4" fontId="77" fillId="0" borderId="6" xfId="0" applyNumberFormat="1" applyFont="1" applyFill="1" applyBorder="1" applyAlignment="1">
      <alignment horizontal="right" vertical="center"/>
    </xf>
    <xf numFmtId="43" fontId="95" fillId="0" borderId="21" xfId="11" applyFont="1" applyBorder="1" applyAlignment="1">
      <alignment vertical="center" wrapText="1"/>
    </xf>
    <xf numFmtId="0" fontId="96" fillId="7" borderId="22" xfId="10" applyFont="1" applyFill="1" applyBorder="1" applyAlignment="1">
      <alignment horizontal="center" vertical="center" wrapText="1"/>
    </xf>
    <xf numFmtId="0" fontId="96" fillId="7" borderId="23" xfId="10" applyFont="1" applyFill="1" applyBorder="1" applyAlignment="1">
      <alignment horizontal="center" vertical="center" wrapText="1"/>
    </xf>
    <xf numFmtId="43" fontId="96" fillId="7" borderId="23" xfId="11" applyFont="1" applyFill="1" applyBorder="1" applyAlignment="1">
      <alignment horizontal="center" vertical="center"/>
    </xf>
    <xf numFmtId="43" fontId="96" fillId="7" borderId="23" xfId="11" applyFont="1" applyFill="1" applyBorder="1" applyAlignment="1">
      <alignment horizontal="center" vertical="center" wrapText="1"/>
    </xf>
    <xf numFmtId="43" fontId="96" fillId="7" borderId="24" xfId="11" applyFont="1" applyFill="1" applyBorder="1" applyAlignment="1">
      <alignment horizontal="center" vertical="center"/>
    </xf>
    <xf numFmtId="0" fontId="93" fillId="0" borderId="0" xfId="10" applyFont="1" applyBorder="1" applyAlignment="1"/>
    <xf numFmtId="0" fontId="77" fillId="0" borderId="25" xfId="0" applyFont="1" applyBorder="1" applyAlignment="1">
      <alignment horizontal="center" vertical="center" wrapText="1"/>
    </xf>
    <xf numFmtId="0" fontId="77" fillId="0" borderId="26" xfId="0" applyFont="1" applyBorder="1" applyAlignment="1">
      <alignment vertical="center" wrapText="1"/>
    </xf>
    <xf numFmtId="4" fontId="77" fillId="0" borderId="26" xfId="0" applyNumberFormat="1" applyFont="1" applyFill="1" applyBorder="1" applyAlignment="1">
      <alignment horizontal="right" vertical="center" wrapText="1"/>
    </xf>
    <xf numFmtId="0" fontId="77" fillId="0" borderId="26" xfId="0" applyFont="1" applyBorder="1" applyAlignment="1">
      <alignment horizontal="center" vertical="center" wrapText="1"/>
    </xf>
    <xf numFmtId="0" fontId="77" fillId="0" borderId="6" xfId="0" applyFont="1" applyBorder="1" applyAlignment="1">
      <alignment vertical="center" wrapText="1"/>
    </xf>
    <xf numFmtId="0" fontId="77" fillId="0" borderId="20" xfId="0" applyFont="1" applyBorder="1" applyAlignment="1">
      <alignment horizontal="center" vertical="center" wrapText="1"/>
    </xf>
    <xf numFmtId="0" fontId="0" fillId="0" borderId="6" xfId="0" applyBorder="1" applyAlignment="1">
      <alignment wrapText="1"/>
    </xf>
    <xf numFmtId="167" fontId="97" fillId="0" borderId="0" xfId="0" applyNumberFormat="1" applyFont="1" applyAlignment="1">
      <alignment horizontal="right" vertical="center"/>
    </xf>
    <xf numFmtId="0" fontId="77" fillId="0" borderId="6" xfId="0" applyFont="1" applyBorder="1" applyAlignment="1">
      <alignment horizontal="center" vertical="center" wrapText="1"/>
    </xf>
    <xf numFmtId="43" fontId="95" fillId="0" borderId="21" xfId="11" applyFont="1" applyBorder="1" applyAlignment="1">
      <alignment vertical="center"/>
    </xf>
    <xf numFmtId="0" fontId="8" fillId="0" borderId="25" xfId="0" applyFont="1" applyBorder="1" applyAlignment="1">
      <alignment horizontal="center" vertical="center"/>
    </xf>
    <xf numFmtId="0" fontId="8" fillId="0" borderId="11" xfId="0" applyFont="1" applyBorder="1" applyAlignment="1">
      <alignment vertical="center" wrapText="1"/>
    </xf>
    <xf numFmtId="4" fontId="8" fillId="0" borderId="11" xfId="0" applyNumberFormat="1" applyFont="1" applyFill="1" applyBorder="1" applyAlignment="1">
      <alignment horizontal="right" vertical="center"/>
    </xf>
    <xf numFmtId="0" fontId="8" fillId="0" borderId="11" xfId="0" applyFont="1" applyBorder="1" applyAlignment="1">
      <alignment horizontal="center" vertical="center" wrapText="1"/>
    </xf>
    <xf numFmtId="43" fontId="96" fillId="0" borderId="19" xfId="11" applyFont="1" applyBorder="1" applyAlignment="1">
      <alignment horizontal="left" vertical="center" wrapText="1"/>
    </xf>
    <xf numFmtId="0" fontId="93" fillId="7" borderId="22" xfId="10" applyFont="1" applyFill="1" applyBorder="1" applyAlignment="1">
      <alignment horizontal="center" vertical="center" wrapText="1"/>
    </xf>
    <xf numFmtId="0" fontId="93" fillId="7" borderId="23" xfId="10" applyFont="1" applyFill="1" applyBorder="1" applyAlignment="1">
      <alignment horizontal="left" vertical="center" wrapText="1"/>
    </xf>
    <xf numFmtId="43" fontId="93" fillId="7" borderId="23" xfId="11" applyFont="1" applyFill="1" applyBorder="1" applyAlignment="1">
      <alignment horizontal="right" vertical="center"/>
    </xf>
    <xf numFmtId="43" fontId="93" fillId="7" borderId="23" xfId="11" applyFont="1" applyFill="1" applyBorder="1" applyAlignment="1">
      <alignment horizontal="center" vertical="center" wrapText="1"/>
    </xf>
    <xf numFmtId="43" fontId="93" fillId="7" borderId="24" xfId="11" applyFont="1" applyFill="1" applyBorder="1" applyAlignment="1">
      <alignment horizontal="center" vertical="center"/>
    </xf>
    <xf numFmtId="0" fontId="31" fillId="0" borderId="20" xfId="0" applyFont="1" applyBorder="1" applyAlignment="1">
      <alignment horizontal="center" vertical="center"/>
    </xf>
    <xf numFmtId="4" fontId="31" fillId="0" borderId="6" xfId="0" applyNumberFormat="1" applyFont="1" applyFill="1" applyBorder="1" applyAlignment="1">
      <alignment horizontal="right" vertical="center"/>
    </xf>
    <xf numFmtId="43" fontId="7" fillId="0" borderId="21" xfId="11" applyFont="1" applyBorder="1" applyAlignment="1">
      <alignment horizontal="left" vertical="top" wrapText="1"/>
    </xf>
    <xf numFmtId="0" fontId="7" fillId="7" borderId="22" xfId="10" applyFont="1" applyFill="1" applyBorder="1" applyAlignment="1">
      <alignment horizontal="center" vertical="center" wrapText="1"/>
    </xf>
    <xf numFmtId="0" fontId="7" fillId="7" borderId="23" xfId="10" applyFont="1" applyFill="1" applyBorder="1" applyAlignment="1">
      <alignment horizontal="left" vertical="center" wrapText="1"/>
    </xf>
    <xf numFmtId="43" fontId="7" fillId="7" borderId="23" xfId="11" applyFont="1" applyFill="1" applyBorder="1" applyAlignment="1">
      <alignment horizontal="right" vertical="center"/>
    </xf>
    <xf numFmtId="43" fontId="7" fillId="7" borderId="23" xfId="11" applyFont="1" applyFill="1" applyBorder="1" applyAlignment="1">
      <alignment horizontal="center" vertical="center" wrapText="1"/>
    </xf>
    <xf numFmtId="43" fontId="7" fillId="7" borderId="24" xfId="11" applyFont="1" applyFill="1" applyBorder="1" applyAlignment="1">
      <alignment horizontal="center" vertical="center"/>
    </xf>
    <xf numFmtId="0" fontId="93" fillId="0" borderId="6" xfId="10" applyFont="1" applyBorder="1" applyAlignment="1">
      <alignment horizontal="center" vertical="center" wrapText="1"/>
    </xf>
    <xf numFmtId="0" fontId="93" fillId="0" borderId="6" xfId="10" applyFont="1" applyBorder="1" applyAlignment="1">
      <alignment horizontal="center" vertical="center"/>
    </xf>
    <xf numFmtId="0" fontId="98" fillId="0" borderId="6" xfId="10" applyFont="1" applyBorder="1" applyAlignment="1">
      <alignment horizontal="center" vertical="center" wrapText="1"/>
    </xf>
    <xf numFmtId="43" fontId="99" fillId="0" borderId="6" xfId="11" applyFont="1" applyBorder="1" applyAlignment="1">
      <alignment horizontal="left" vertical="top" wrapText="1"/>
    </xf>
    <xf numFmtId="0" fontId="94" fillId="8" borderId="27" xfId="0" applyFont="1" applyFill="1" applyBorder="1" applyAlignment="1">
      <alignment vertical="top" wrapText="1"/>
    </xf>
    <xf numFmtId="0" fontId="23" fillId="8" borderId="28" xfId="0" applyFont="1" applyFill="1" applyBorder="1" applyAlignment="1">
      <alignment wrapText="1"/>
    </xf>
    <xf numFmtId="4" fontId="23" fillId="8" borderId="28" xfId="0" applyNumberFormat="1" applyFont="1" applyFill="1" applyBorder="1" applyAlignment="1">
      <alignment horizontal="right" wrapText="1"/>
    </xf>
    <xf numFmtId="43" fontId="100" fillId="0" borderId="6" xfId="11" applyFont="1" applyBorder="1" applyAlignment="1">
      <alignment horizontal="left" vertical="top"/>
    </xf>
    <xf numFmtId="43" fontId="96" fillId="0" borderId="6" xfId="11" applyFont="1" applyBorder="1" applyAlignment="1">
      <alignment horizontal="left" vertical="top"/>
    </xf>
    <xf numFmtId="0" fontId="93" fillId="0" borderId="6" xfId="10" applyFont="1" applyBorder="1" applyAlignment="1">
      <alignment horizontal="left" vertical="center" wrapText="1"/>
    </xf>
    <xf numFmtId="43" fontId="93" fillId="0" borderId="6" xfId="11" applyFont="1" applyBorder="1" applyAlignment="1">
      <alignment horizontal="center" vertical="center"/>
    </xf>
    <xf numFmtId="43" fontId="93" fillId="0" borderId="6" xfId="11" applyFont="1" applyBorder="1" applyAlignment="1">
      <alignment horizontal="center" vertical="center" wrapText="1"/>
    </xf>
    <xf numFmtId="43" fontId="101" fillId="0" borderId="6" xfId="11" applyFont="1" applyBorder="1" applyAlignment="1">
      <alignment horizontal="left" vertical="top"/>
    </xf>
    <xf numFmtId="0" fontId="93" fillId="7" borderId="6" xfId="10" applyFont="1" applyFill="1" applyBorder="1" applyAlignment="1">
      <alignment horizontal="center" vertical="center" wrapText="1"/>
    </xf>
    <xf numFmtId="0" fontId="93" fillId="7" borderId="6" xfId="10" applyFont="1" applyFill="1" applyBorder="1" applyAlignment="1">
      <alignment horizontal="left" vertical="center" wrapText="1"/>
    </xf>
    <xf numFmtId="43" fontId="93" fillId="7" borderId="6" xfId="11" applyFont="1" applyFill="1" applyBorder="1" applyAlignment="1">
      <alignment horizontal="center" vertical="center"/>
    </xf>
    <xf numFmtId="43" fontId="93" fillId="7" borderId="6" xfId="11" applyFont="1" applyFill="1" applyBorder="1" applyAlignment="1">
      <alignment horizontal="center" vertical="center" wrapText="1"/>
    </xf>
    <xf numFmtId="43" fontId="7" fillId="0" borderId="21" xfId="11" applyFont="1" applyBorder="1" applyAlignment="1">
      <alignment horizontal="left" vertical="center" wrapText="1"/>
    </xf>
    <xf numFmtId="43" fontId="7" fillId="0" borderId="21" xfId="11" applyFont="1" applyBorder="1" applyAlignment="1">
      <alignment horizontal="left" vertical="center"/>
    </xf>
    <xf numFmtId="0" fontId="7" fillId="0" borderId="20" xfId="10" applyFont="1" applyBorder="1" applyAlignment="1">
      <alignment horizontal="center" vertical="center" wrapText="1"/>
    </xf>
    <xf numFmtId="0" fontId="7" fillId="0" borderId="6" xfId="10" applyFont="1" applyBorder="1" applyAlignment="1">
      <alignment horizontal="left" vertical="center" wrapText="1"/>
    </xf>
    <xf numFmtId="43" fontId="7" fillId="0" borderId="6" xfId="11" applyFont="1" applyBorder="1" applyAlignment="1">
      <alignment horizontal="right" vertical="center"/>
    </xf>
    <xf numFmtId="43" fontId="7" fillId="0" borderId="6" xfId="11" applyFont="1" applyBorder="1" applyAlignment="1">
      <alignment horizontal="center" vertical="center" wrapText="1"/>
    </xf>
    <xf numFmtId="0" fontId="0" fillId="0" borderId="0" xfId="0" applyBorder="1" applyAlignment="1">
      <alignment vertical="center"/>
    </xf>
    <xf numFmtId="0" fontId="69" fillId="0" borderId="6" xfId="10" applyFont="1" applyBorder="1" applyAlignment="1">
      <alignment vertical="center" wrapText="1"/>
    </xf>
    <xf numFmtId="0" fontId="96" fillId="0" borderId="6" xfId="10" applyFont="1" applyBorder="1" applyAlignment="1">
      <alignment horizontal="center" vertical="center" wrapText="1"/>
    </xf>
    <xf numFmtId="4" fontId="69" fillId="0" borderId="6" xfId="10" applyNumberFormat="1" applyFont="1" applyBorder="1" applyAlignment="1">
      <alignment vertical="center" wrapText="1"/>
    </xf>
    <xf numFmtId="0" fontId="96" fillId="0" borderId="6" xfId="10" applyFont="1" applyBorder="1" applyAlignment="1">
      <alignment horizontal="left" vertical="center" wrapText="1"/>
    </xf>
    <xf numFmtId="43" fontId="96" fillId="0" borderId="6" xfId="11" applyFont="1" applyBorder="1" applyAlignment="1">
      <alignment horizontal="center" vertical="center"/>
    </xf>
    <xf numFmtId="0" fontId="93" fillId="0" borderId="0" xfId="10" applyFont="1" applyBorder="1" applyAlignment="1">
      <alignment horizontal="center"/>
    </xf>
    <xf numFmtId="0" fontId="69" fillId="0" borderId="20" xfId="0" applyFont="1" applyBorder="1" applyAlignment="1">
      <alignment horizontal="center" vertical="center"/>
    </xf>
    <xf numFmtId="4" fontId="69" fillId="0" borderId="6" xfId="0" applyNumberFormat="1" applyFont="1" applyFill="1" applyBorder="1" applyAlignment="1">
      <alignment horizontal="right" vertical="center"/>
    </xf>
    <xf numFmtId="0" fontId="69" fillId="0" borderId="6" xfId="0" applyFont="1" applyBorder="1" applyAlignment="1">
      <alignment horizontal="center" vertical="center" wrapText="1"/>
    </xf>
    <xf numFmtId="43" fontId="102" fillId="0" borderId="21" xfId="11" applyFont="1" applyBorder="1" applyAlignment="1">
      <alignment horizontal="left" vertical="center" wrapText="1"/>
    </xf>
    <xf numFmtId="0" fontId="77" fillId="0" borderId="29" xfId="0" applyFont="1" applyBorder="1" applyAlignment="1">
      <alignment vertical="center" wrapText="1"/>
    </xf>
    <xf numFmtId="4" fontId="77" fillId="0" borderId="29" xfId="0" applyNumberFormat="1" applyFont="1" applyFill="1" applyBorder="1" applyAlignment="1">
      <alignment horizontal="right" vertical="center" wrapText="1"/>
    </xf>
    <xf numFmtId="0" fontId="77" fillId="0" borderId="29" xfId="0" applyFont="1" applyBorder="1" applyAlignment="1">
      <alignment horizontal="center" vertical="center" wrapText="1"/>
    </xf>
    <xf numFmtId="43" fontId="7" fillId="0" borderId="19" xfId="11" applyFont="1" applyBorder="1" applyAlignment="1">
      <alignment horizontal="left" vertical="center" wrapText="1"/>
    </xf>
    <xf numFmtId="43" fontId="7" fillId="0" borderId="6" xfId="11" applyFont="1" applyBorder="1" applyAlignment="1">
      <alignment horizontal="center" vertical="center"/>
    </xf>
    <xf numFmtId="0" fontId="0" fillId="0" borderId="0" xfId="0" applyBorder="1" applyAlignment="1">
      <alignment horizontal="right"/>
    </xf>
    <xf numFmtId="0" fontId="7" fillId="0" borderId="30" xfId="10" applyFont="1" applyBorder="1" applyAlignment="1">
      <alignment horizontal="center" vertical="center" wrapText="1"/>
    </xf>
    <xf numFmtId="0" fontId="7" fillId="0" borderId="31" xfId="10" applyFont="1" applyBorder="1" applyAlignment="1">
      <alignment horizontal="center" vertical="center" wrapText="1"/>
    </xf>
    <xf numFmtId="0" fontId="0" fillId="8" borderId="6" xfId="0" applyFill="1" applyBorder="1" applyAlignment="1">
      <alignment vertical="center"/>
    </xf>
    <xf numFmtId="167" fontId="0" fillId="8" borderId="6" xfId="0" applyNumberFormat="1" applyFill="1" applyBorder="1" applyAlignment="1">
      <alignment vertical="center"/>
    </xf>
    <xf numFmtId="43" fontId="102" fillId="0" borderId="6" xfId="11" applyFont="1" applyBorder="1" applyAlignment="1">
      <alignment horizontal="center" vertical="center" wrapText="1"/>
    </xf>
    <xf numFmtId="0" fontId="94" fillId="0" borderId="27" xfId="0" applyFont="1" applyBorder="1" applyAlignment="1">
      <alignment vertical="top" wrapText="1"/>
    </xf>
    <xf numFmtId="0" fontId="23" fillId="0" borderId="28" xfId="0" applyFont="1" applyBorder="1" applyAlignment="1">
      <alignment wrapText="1"/>
    </xf>
    <xf numFmtId="4" fontId="23" fillId="0" borderId="28" xfId="0" applyNumberFormat="1" applyFont="1" applyBorder="1" applyAlignment="1">
      <alignment horizontal="right" wrapText="1"/>
    </xf>
    <xf numFmtId="0" fontId="7" fillId="7" borderId="6" xfId="10" applyFont="1" applyFill="1" applyBorder="1" applyAlignment="1">
      <alignment horizontal="center" vertical="center" wrapText="1"/>
    </xf>
    <xf numFmtId="0" fontId="7" fillId="7" borderId="6" xfId="10" applyFont="1" applyFill="1" applyBorder="1" applyAlignment="1">
      <alignment horizontal="left" vertical="center" wrapText="1"/>
    </xf>
    <xf numFmtId="43" fontId="7" fillId="7" borderId="6" xfId="11" applyFont="1" applyFill="1" applyBorder="1" applyAlignment="1">
      <alignment horizontal="right" vertical="center"/>
    </xf>
    <xf numFmtId="43" fontId="7" fillId="7" borderId="6" xfId="11" applyFont="1" applyFill="1" applyBorder="1" applyAlignment="1">
      <alignment horizontal="center" vertical="center" wrapText="1"/>
    </xf>
    <xf numFmtId="43" fontId="7" fillId="7" borderId="6" xfId="11" applyFont="1" applyFill="1" applyBorder="1" applyAlignment="1">
      <alignment horizontal="center" vertical="center"/>
    </xf>
    <xf numFmtId="0" fontId="0" fillId="8" borderId="6" xfId="0" applyFill="1" applyBorder="1" applyAlignment="1">
      <alignment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8" fillId="8" borderId="6" xfId="0" applyFont="1" applyFill="1" applyBorder="1" applyAlignment="1">
      <alignment vertical="center"/>
    </xf>
    <xf numFmtId="0" fontId="8" fillId="8" borderId="6" xfId="0" applyFont="1" applyFill="1" applyBorder="1" applyAlignment="1">
      <alignment vertical="center" wrapText="1"/>
    </xf>
    <xf numFmtId="167" fontId="8" fillId="8" borderId="6" xfId="0" applyNumberFormat="1" applyFont="1" applyFill="1" applyBorder="1" applyAlignment="1">
      <alignment vertical="center" wrapText="1"/>
    </xf>
    <xf numFmtId="0" fontId="8" fillId="0" borderId="6" xfId="0" applyFont="1" applyFill="1" applyBorder="1" applyAlignment="1">
      <alignment horizontal="center" vertical="center" wrapText="1"/>
    </xf>
    <xf numFmtId="43" fontId="100" fillId="0" borderId="21" xfId="11" applyFont="1" applyFill="1" applyBorder="1" applyAlignment="1">
      <alignment horizontal="left" vertical="top" wrapText="1"/>
    </xf>
    <xf numFmtId="0" fontId="103" fillId="0" borderId="6" xfId="0" applyFont="1" applyBorder="1" applyAlignment="1">
      <alignment vertical="center" wrapText="1"/>
    </xf>
    <xf numFmtId="4" fontId="8" fillId="0" borderId="6" xfId="0" applyNumberFormat="1" applyFont="1" applyBorder="1" applyAlignment="1">
      <alignment horizontal="right" vertical="center"/>
    </xf>
    <xf numFmtId="0" fontId="8" fillId="0" borderId="6" xfId="0" applyFont="1" applyBorder="1" applyAlignment="1">
      <alignment horizontal="center" vertical="center" wrapText="1"/>
    </xf>
    <xf numFmtId="43" fontId="99" fillId="0" borderId="21" xfId="11" applyFont="1" applyBorder="1" applyAlignment="1">
      <alignment horizontal="left" vertical="top" wrapText="1"/>
    </xf>
    <xf numFmtId="0" fontId="96" fillId="7" borderId="23" xfId="10" applyFont="1" applyFill="1" applyBorder="1" applyAlignment="1">
      <alignment horizontal="left" vertical="center" wrapText="1"/>
    </xf>
    <xf numFmtId="43" fontId="96" fillId="7" borderId="23" xfId="11" applyFont="1" applyFill="1" applyBorder="1" applyAlignment="1">
      <alignment horizontal="right" vertical="center"/>
    </xf>
    <xf numFmtId="0" fontId="8" fillId="0" borderId="6" xfId="0" applyFont="1" applyBorder="1" applyAlignment="1">
      <alignment vertical="center" wrapText="1"/>
    </xf>
    <xf numFmtId="167" fontId="8" fillId="0" borderId="6" xfId="0" applyNumberFormat="1" applyFont="1" applyBorder="1" applyAlignment="1">
      <alignment vertical="center" wrapText="1"/>
    </xf>
    <xf numFmtId="0" fontId="27" fillId="0" borderId="6" xfId="0" applyFont="1" applyBorder="1" applyAlignment="1">
      <alignment vertical="center" wrapText="1"/>
    </xf>
    <xf numFmtId="43" fontId="104" fillId="0" borderId="21" xfId="11" applyFont="1" applyBorder="1" applyAlignment="1">
      <alignment horizontal="left" vertical="top" wrapText="1"/>
    </xf>
    <xf numFmtId="0" fontId="8" fillId="8" borderId="3" xfId="0" applyFont="1" applyFill="1" applyBorder="1" applyAlignment="1">
      <alignment vertical="center" wrapText="1"/>
    </xf>
    <xf numFmtId="167" fontId="27" fillId="0" borderId="6" xfId="0" applyNumberFormat="1" applyFont="1" applyBorder="1" applyAlignment="1">
      <alignment vertical="center" wrapText="1"/>
    </xf>
    <xf numFmtId="0" fontId="8" fillId="7" borderId="22" xfId="0" applyFont="1" applyFill="1" applyBorder="1" applyAlignment="1">
      <alignment horizontal="center" vertical="center"/>
    </xf>
    <xf numFmtId="0" fontId="8" fillId="7" borderId="23" xfId="0" applyFont="1" applyFill="1" applyBorder="1" applyAlignment="1">
      <alignment vertical="center"/>
    </xf>
    <xf numFmtId="4" fontId="8" fillId="7" borderId="23" xfId="0" applyNumberFormat="1" applyFont="1" applyFill="1" applyBorder="1" applyAlignment="1">
      <alignment horizontal="right" vertical="center"/>
    </xf>
    <xf numFmtId="0" fontId="8" fillId="7" borderId="23" xfId="0" applyFont="1" applyFill="1" applyBorder="1" applyAlignment="1">
      <alignment horizontal="center" vertical="center"/>
    </xf>
    <xf numFmtId="43" fontId="100" fillId="0" borderId="21" xfId="11" applyFont="1" applyBorder="1" applyAlignment="1">
      <alignment horizontal="left" vertical="top" wrapText="1"/>
    </xf>
    <xf numFmtId="0" fontId="8" fillId="0" borderId="20" xfId="0" applyFont="1" applyFill="1" applyBorder="1" applyAlignment="1">
      <alignment horizontal="center" vertical="center"/>
    </xf>
    <xf numFmtId="0" fontId="103" fillId="0" borderId="6" xfId="0" applyFont="1" applyFill="1" applyBorder="1" applyAlignment="1">
      <alignment vertical="center" wrapText="1"/>
    </xf>
    <xf numFmtId="4" fontId="105" fillId="0" borderId="6" xfId="0" applyNumberFormat="1" applyFont="1" applyFill="1" applyBorder="1" applyAlignment="1">
      <alignment horizontal="right" vertical="center"/>
    </xf>
    <xf numFmtId="43" fontId="99" fillId="0" borderId="21" xfId="11" applyFont="1" applyFill="1" applyBorder="1" applyAlignment="1">
      <alignment horizontal="left" vertical="top" wrapText="1"/>
    </xf>
    <xf numFmtId="43" fontId="106" fillId="0" borderId="21" xfId="11" applyFont="1" applyBorder="1" applyAlignment="1">
      <alignment horizontal="left" vertical="top" wrapText="1"/>
    </xf>
    <xf numFmtId="43" fontId="93" fillId="7" borderId="23" xfId="11" applyFont="1" applyFill="1" applyBorder="1" applyAlignment="1">
      <alignment horizontal="center" vertical="center"/>
    </xf>
    <xf numFmtId="0" fontId="8" fillId="0" borderId="20" xfId="0" applyFont="1" applyFill="1" applyBorder="1"/>
    <xf numFmtId="0" fontId="103" fillId="0" borderId="6" xfId="0" applyFont="1" applyFill="1" applyBorder="1" applyAlignment="1">
      <alignment vertical="top" wrapText="1"/>
    </xf>
    <xf numFmtId="4" fontId="8" fillId="0" borderId="6" xfId="0" applyNumberFormat="1" applyFont="1" applyFill="1" applyBorder="1"/>
    <xf numFmtId="0" fontId="8" fillId="0" borderId="6" xfId="0" applyFont="1" applyFill="1" applyBorder="1" applyAlignment="1">
      <alignment wrapText="1"/>
    </xf>
    <xf numFmtId="43" fontId="93" fillId="0" borderId="21" xfId="11" applyFont="1" applyFill="1" applyBorder="1" applyAlignment="1">
      <alignment horizontal="left" vertical="top" wrapText="1"/>
    </xf>
    <xf numFmtId="167" fontId="8" fillId="0" borderId="6" xfId="0" applyNumberFormat="1" applyFont="1" applyBorder="1" applyAlignment="1">
      <alignment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93" fillId="0" borderId="35" xfId="10" applyFont="1" applyBorder="1" applyAlignment="1"/>
    <xf numFmtId="0" fontId="93" fillId="0" borderId="36" xfId="10" applyFont="1" applyBorder="1" applyAlignment="1"/>
    <xf numFmtId="0" fontId="93" fillId="0" borderId="26" xfId="10" applyFont="1" applyBorder="1" applyAlignment="1">
      <alignment horizontal="center" vertical="center" wrapText="1"/>
    </xf>
    <xf numFmtId="0" fontId="93" fillId="0" borderId="26" xfId="10" applyFont="1" applyBorder="1" applyAlignment="1">
      <alignment horizontal="center" vertical="center"/>
    </xf>
    <xf numFmtId="0" fontId="98" fillId="0" borderId="26" xfId="10" applyFont="1" applyBorder="1" applyAlignment="1">
      <alignment horizontal="center" vertical="center" wrapText="1"/>
    </xf>
    <xf numFmtId="0" fontId="107" fillId="0" borderId="38" xfId="73" applyFont="1" applyFill="1" applyBorder="1" applyAlignment="1">
      <alignment horizontal="center" vertical="center" wrapText="1"/>
    </xf>
    <xf numFmtId="0" fontId="107" fillId="0" borderId="38" xfId="73" applyFont="1" applyBorder="1" applyAlignment="1">
      <alignment horizontal="justify" vertical="center" wrapText="1"/>
    </xf>
    <xf numFmtId="4" fontId="108" fillId="0" borderId="38" xfId="73" applyNumberFormat="1" applyFont="1" applyFill="1" applyBorder="1" applyAlignment="1">
      <alignment horizontal="right" vertical="center"/>
    </xf>
    <xf numFmtId="0" fontId="107" fillId="0" borderId="38" xfId="73" applyFont="1" applyBorder="1" applyAlignment="1">
      <alignment horizontal="center" vertical="center" wrapText="1"/>
    </xf>
    <xf numFmtId="0" fontId="107" fillId="0" borderId="38" xfId="73" applyFont="1" applyBorder="1" applyAlignment="1">
      <alignment horizontal="center" wrapText="1"/>
    </xf>
    <xf numFmtId="43" fontId="106" fillId="0" borderId="6" xfId="11" applyFont="1" applyBorder="1" applyAlignment="1">
      <alignment horizontal="left" vertical="top" wrapText="1"/>
    </xf>
    <xf numFmtId="0" fontId="107" fillId="0" borderId="6" xfId="73" applyFont="1" applyBorder="1" applyAlignment="1">
      <alignment horizontal="justify" vertical="center" wrapText="1"/>
    </xf>
    <xf numFmtId="4" fontId="108" fillId="0" borderId="6" xfId="73" applyNumberFormat="1" applyFont="1" applyFill="1" applyBorder="1" applyAlignment="1">
      <alignment horizontal="right" vertical="center"/>
    </xf>
    <xf numFmtId="0" fontId="107" fillId="0" borderId="6" xfId="73" applyFont="1" applyBorder="1" applyAlignment="1">
      <alignment horizontal="center" vertical="center" wrapText="1"/>
    </xf>
    <xf numFmtId="43" fontId="99" fillId="0" borderId="6" xfId="11" applyFont="1" applyFill="1" applyBorder="1" applyAlignment="1">
      <alignment horizontal="left" vertical="top" wrapText="1"/>
    </xf>
    <xf numFmtId="43" fontId="96" fillId="0" borderId="6" xfId="11" applyFont="1" applyBorder="1" applyAlignment="1">
      <alignment horizontal="center" vertical="center" wrapText="1"/>
    </xf>
    <xf numFmtId="0" fontId="29" fillId="0" borderId="6" xfId="0" applyFont="1" applyBorder="1" applyAlignment="1">
      <alignment vertical="top" wrapText="1"/>
    </xf>
    <xf numFmtId="4" fontId="29" fillId="0" borderId="6" xfId="0" applyNumberFormat="1" applyFont="1" applyBorder="1" applyAlignment="1">
      <alignment vertical="top" wrapText="1"/>
    </xf>
    <xf numFmtId="43" fontId="109" fillId="0" borderId="6" xfId="11" applyFont="1" applyBorder="1" applyAlignment="1">
      <alignment horizontal="left" vertical="top" wrapText="1"/>
    </xf>
    <xf numFmtId="43" fontId="96" fillId="0" borderId="6" xfId="11" applyFont="1" applyBorder="1" applyAlignment="1">
      <alignment horizontal="left" vertical="top" wrapText="1"/>
    </xf>
    <xf numFmtId="0" fontId="96" fillId="7" borderId="6" xfId="10" applyFont="1" applyFill="1" applyBorder="1" applyAlignment="1">
      <alignment horizontal="center" vertical="center" wrapText="1"/>
    </xf>
    <xf numFmtId="0" fontId="96" fillId="7" borderId="6" xfId="10" applyFont="1" applyFill="1" applyBorder="1" applyAlignment="1">
      <alignment horizontal="left" vertical="center" wrapText="1"/>
    </xf>
    <xf numFmtId="43" fontId="96" fillId="7" borderId="6" xfId="11" applyFont="1" applyFill="1" applyBorder="1" applyAlignment="1">
      <alignment horizontal="center" vertical="center"/>
    </xf>
    <xf numFmtId="43" fontId="96" fillId="7" borderId="6" xfId="11" applyFont="1" applyFill="1" applyBorder="1" applyAlignment="1">
      <alignment horizontal="center" vertical="center" wrapText="1"/>
    </xf>
    <xf numFmtId="43" fontId="106" fillId="0" borderId="6" xfId="11" applyFont="1" applyBorder="1" applyAlignment="1">
      <alignment horizontal="center" vertical="top" wrapText="1"/>
    </xf>
    <xf numFmtId="0" fontId="96" fillId="0" borderId="0" xfId="10" applyFont="1" applyFill="1" applyBorder="1" applyAlignment="1">
      <alignment horizontal="center" vertical="center" wrapText="1"/>
    </xf>
    <xf numFmtId="0" fontId="96" fillId="0" borderId="0" xfId="10" applyFont="1" applyFill="1" applyBorder="1" applyAlignment="1">
      <alignment horizontal="left" vertical="center" wrapText="1"/>
    </xf>
    <xf numFmtId="43" fontId="96" fillId="0" borderId="0" xfId="11" applyFont="1" applyFill="1" applyBorder="1" applyAlignment="1">
      <alignment horizontal="center" vertical="center"/>
    </xf>
    <xf numFmtId="43" fontId="96" fillId="0" borderId="0" xfId="11" applyFont="1" applyFill="1" applyBorder="1" applyAlignment="1">
      <alignment horizontal="center" vertical="center" wrapText="1"/>
    </xf>
    <xf numFmtId="0" fontId="93" fillId="0" borderId="0" xfId="0" applyFont="1" applyBorder="1" applyAlignment="1"/>
    <xf numFmtId="0" fontId="7" fillId="0" borderId="39" xfId="4" applyFont="1" applyBorder="1" applyAlignment="1">
      <alignment horizontal="center" vertical="center" wrapText="1"/>
    </xf>
    <xf numFmtId="0" fontId="7" fillId="0" borderId="29" xfId="4" applyFont="1" applyBorder="1" applyAlignment="1">
      <alignment horizontal="center" vertical="center"/>
    </xf>
    <xf numFmtId="0" fontId="7" fillId="0" borderId="29" xfId="4" applyFont="1" applyBorder="1" applyAlignment="1">
      <alignment horizontal="center" vertical="center" wrapText="1"/>
    </xf>
    <xf numFmtId="0" fontId="7" fillId="0" borderId="17" xfId="4" applyFont="1" applyBorder="1" applyAlignment="1">
      <alignment horizontal="center" vertical="center" wrapText="1"/>
    </xf>
    <xf numFmtId="0" fontId="38" fillId="0" borderId="6" xfId="0" applyFont="1" applyBorder="1" applyAlignment="1">
      <alignment wrapText="1"/>
    </xf>
    <xf numFmtId="4" fontId="110" fillId="0" borderId="6" xfId="0" applyNumberFormat="1" applyFont="1" applyBorder="1" applyAlignment="1">
      <alignment wrapText="1"/>
    </xf>
    <xf numFmtId="43" fontId="111" fillId="0" borderId="40" xfId="11" applyFont="1" applyFill="1" applyBorder="1" applyAlignment="1">
      <alignment horizontal="center" vertical="center" wrapText="1"/>
    </xf>
    <xf numFmtId="0" fontId="7" fillId="7" borderId="22" xfId="0" applyFont="1" applyFill="1" applyBorder="1" applyAlignment="1">
      <alignment horizontal="center" vertical="center" wrapText="1"/>
    </xf>
    <xf numFmtId="0" fontId="93" fillId="7" borderId="23" xfId="0" applyFont="1" applyFill="1" applyBorder="1" applyAlignment="1">
      <alignment horizontal="center" vertical="center"/>
    </xf>
    <xf numFmtId="0" fontId="93" fillId="7" borderId="23" xfId="0" applyFont="1" applyFill="1" applyBorder="1" applyAlignment="1">
      <alignment horizontal="center" vertical="center" wrapText="1"/>
    </xf>
    <xf numFmtId="0" fontId="93" fillId="0" borderId="0" xfId="0" applyFont="1" applyBorder="1"/>
    <xf numFmtId="0" fontId="93" fillId="0" borderId="0" xfId="0" applyFont="1" applyBorder="1" applyAlignment="1">
      <alignment horizontal="center" vertical="center"/>
    </xf>
    <xf numFmtId="43" fontId="93" fillId="0" borderId="0" xfId="11" applyFont="1" applyBorder="1" applyAlignment="1">
      <alignment horizontal="center" vertical="center"/>
    </xf>
    <xf numFmtId="0" fontId="93" fillId="0" borderId="0" xfId="0" applyFont="1" applyBorder="1" applyAlignment="1">
      <alignment horizontal="center" vertical="center" wrapText="1"/>
    </xf>
    <xf numFmtId="0" fontId="7" fillId="0" borderId="15" xfId="4" applyFont="1" applyBorder="1" applyAlignment="1">
      <alignment horizontal="center" vertical="center" wrapText="1"/>
    </xf>
    <xf numFmtId="0" fontId="7" fillId="0" borderId="16" xfId="4" applyFont="1" applyBorder="1" applyAlignment="1">
      <alignment horizontal="center" vertical="center"/>
    </xf>
    <xf numFmtId="0" fontId="7" fillId="0" borderId="16" xfId="4" applyFont="1" applyBorder="1" applyAlignment="1">
      <alignment horizontal="center" vertical="center" wrapText="1"/>
    </xf>
    <xf numFmtId="0" fontId="112" fillId="0" borderId="6" xfId="0" applyFont="1" applyBorder="1" applyAlignment="1">
      <alignment vertical="center"/>
    </xf>
    <xf numFmtId="4" fontId="69" fillId="0" borderId="6" xfId="0" applyNumberFormat="1" applyFont="1" applyBorder="1" applyAlignment="1">
      <alignment horizontal="right" vertical="center" wrapText="1"/>
    </xf>
    <xf numFmtId="0" fontId="7" fillId="0" borderId="6" xfId="0" applyFont="1" applyBorder="1" applyAlignment="1">
      <alignment vertical="center" wrapText="1"/>
    </xf>
    <xf numFmtId="0" fontId="69"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43" fontId="7" fillId="0" borderId="23" xfId="11" applyFont="1" applyBorder="1" applyAlignment="1">
      <alignment horizontal="center" vertical="center"/>
    </xf>
    <xf numFmtId="0" fontId="7" fillId="0" borderId="23" xfId="0" applyFont="1" applyBorder="1" applyAlignment="1">
      <alignment horizontal="center" vertical="center" wrapText="1"/>
    </xf>
    <xf numFmtId="43" fontId="7" fillId="0" borderId="24" xfId="11" applyFont="1" applyBorder="1" applyAlignment="1">
      <alignment horizontal="center" vertical="center"/>
    </xf>
    <xf numFmtId="49" fontId="93" fillId="0" borderId="0" xfId="11" applyNumberFormat="1" applyFont="1" applyBorder="1" applyAlignment="1">
      <alignment horizontal="center" vertical="center"/>
    </xf>
    <xf numFmtId="0" fontId="112" fillId="0" borderId="6" xfId="0" applyFont="1" applyFill="1" applyBorder="1" applyAlignment="1">
      <alignment vertical="center" wrapText="1"/>
    </xf>
    <xf numFmtId="167" fontId="113" fillId="0" borderId="6" xfId="0" applyNumberFormat="1" applyFont="1" applyBorder="1" applyAlignment="1">
      <alignment vertical="center"/>
    </xf>
    <xf numFmtId="0" fontId="112" fillId="0" borderId="6" xfId="0" applyFont="1" applyBorder="1" applyAlignment="1">
      <alignment vertical="center" wrapText="1"/>
    </xf>
    <xf numFmtId="43" fontId="114" fillId="0" borderId="21" xfId="11" applyFont="1" applyFill="1" applyBorder="1" applyAlignment="1">
      <alignment horizontal="center" vertical="center" wrapText="1"/>
    </xf>
    <xf numFmtId="0" fontId="115" fillId="0" borderId="23" xfId="0" applyFont="1" applyBorder="1" applyAlignment="1">
      <alignment horizontal="center" vertical="center"/>
    </xf>
    <xf numFmtId="43" fontId="115" fillId="0" borderId="23" xfId="11" applyFont="1" applyBorder="1" applyAlignment="1">
      <alignment horizontal="center" vertical="center"/>
    </xf>
    <xf numFmtId="0" fontId="115" fillId="0" borderId="23" xfId="0" applyFont="1" applyBorder="1" applyAlignment="1">
      <alignment horizontal="center" vertical="center" wrapText="1"/>
    </xf>
    <xf numFmtId="43" fontId="115" fillId="0" borderId="24" xfId="11" applyFont="1" applyBorder="1" applyAlignment="1">
      <alignment horizontal="center" vertical="center"/>
    </xf>
    <xf numFmtId="0" fontId="93" fillId="0" borderId="6" xfId="0" applyFont="1" applyBorder="1" applyAlignment="1">
      <alignment horizontal="center" vertical="center" wrapText="1"/>
    </xf>
    <xf numFmtId="0" fontId="93" fillId="0" borderId="6" xfId="0" applyFont="1" applyBorder="1" applyAlignment="1">
      <alignment horizontal="center" vertical="center"/>
    </xf>
    <xf numFmtId="0" fontId="98" fillId="0" borderId="6" xfId="0" applyFont="1" applyBorder="1" applyAlignment="1">
      <alignment horizontal="center" vertical="center" wrapText="1"/>
    </xf>
    <xf numFmtId="0" fontId="93" fillId="0" borderId="6" xfId="0" applyFont="1" applyBorder="1" applyAlignment="1">
      <alignment horizontal="center" wrapText="1"/>
    </xf>
    <xf numFmtId="0" fontId="116" fillId="0" borderId="6" xfId="0" applyFont="1" applyBorder="1" applyAlignment="1">
      <alignment wrapText="1"/>
    </xf>
    <xf numFmtId="4" fontId="15" fillId="0" borderId="6" xfId="0" applyNumberFormat="1" applyFont="1" applyBorder="1" applyAlignment="1">
      <alignment horizontal="right" wrapText="1"/>
    </xf>
    <xf numFmtId="0" fontId="0" fillId="7" borderId="6" xfId="0" applyFill="1" applyBorder="1"/>
    <xf numFmtId="4" fontId="69" fillId="7" borderId="6" xfId="0" applyNumberFormat="1" applyFont="1" applyFill="1" applyBorder="1"/>
    <xf numFmtId="4" fontId="0" fillId="7" borderId="6" xfId="0" applyNumberFormat="1" applyFill="1" applyBorder="1"/>
    <xf numFmtId="0" fontId="38" fillId="0" borderId="12" xfId="0" applyFont="1" applyBorder="1" applyAlignment="1">
      <alignment wrapText="1"/>
    </xf>
    <xf numFmtId="0" fontId="38" fillId="0" borderId="18" xfId="0" applyFont="1" applyBorder="1" applyAlignment="1">
      <alignment wrapText="1"/>
    </xf>
    <xf numFmtId="4" fontId="38" fillId="0" borderId="18" xfId="0" applyNumberFormat="1" applyFont="1" applyBorder="1" applyAlignment="1">
      <alignment horizontal="right" wrapText="1"/>
    </xf>
    <xf numFmtId="0" fontId="117" fillId="0" borderId="6" xfId="0" applyFont="1" applyBorder="1" applyAlignment="1">
      <alignment horizontal="center" vertical="center" wrapText="1"/>
    </xf>
    <xf numFmtId="4" fontId="96" fillId="7" borderId="6" xfId="0" applyNumberFormat="1" applyFont="1" applyFill="1" applyBorder="1"/>
    <xf numFmtId="0" fontId="93" fillId="0" borderId="0" xfId="92" applyFont="1" applyBorder="1" applyAlignment="1">
      <alignment horizontal="center"/>
    </xf>
    <xf numFmtId="0" fontId="93" fillId="0" borderId="44" xfId="5" applyFont="1" applyBorder="1" applyAlignment="1">
      <alignment horizontal="center"/>
    </xf>
    <xf numFmtId="0" fontId="93" fillId="0" borderId="37" xfId="5" applyFont="1" applyBorder="1" applyAlignment="1">
      <alignment horizontal="center"/>
    </xf>
    <xf numFmtId="0" fontId="93" fillId="0" borderId="25" xfId="5" applyFont="1" applyBorder="1"/>
    <xf numFmtId="0" fontId="93" fillId="0" borderId="6" xfId="5" applyFont="1" applyBorder="1" applyAlignment="1">
      <alignment horizontal="center"/>
    </xf>
    <xf numFmtId="4" fontId="93" fillId="0" borderId="21" xfId="5" applyNumberFormat="1" applyFont="1" applyBorder="1" applyAlignment="1">
      <alignment horizontal="center"/>
    </xf>
    <xf numFmtId="0" fontId="118" fillId="0" borderId="46" xfId="5" applyFont="1" applyBorder="1"/>
    <xf numFmtId="0" fontId="118" fillId="0" borderId="25" xfId="5" applyFont="1" applyBorder="1"/>
    <xf numFmtId="0" fontId="93" fillId="0" borderId="20" xfId="5" applyFont="1" applyBorder="1"/>
    <xf numFmtId="0" fontId="118" fillId="0" borderId="4" xfId="5" applyFont="1" applyBorder="1"/>
    <xf numFmtId="0" fontId="118" fillId="0" borderId="20" xfId="5" applyFont="1" applyBorder="1"/>
    <xf numFmtId="0" fontId="93" fillId="0" borderId="47" xfId="5" applyFont="1" applyBorder="1"/>
    <xf numFmtId="0" fontId="93" fillId="0" borderId="1" xfId="5" applyFont="1" applyBorder="1" applyAlignment="1">
      <alignment horizontal="center"/>
    </xf>
    <xf numFmtId="0" fontId="93" fillId="0" borderId="48" xfId="5" applyFont="1" applyBorder="1" applyAlignment="1">
      <alignment horizontal="center"/>
    </xf>
    <xf numFmtId="0" fontId="93" fillId="0" borderId="5" xfId="5" applyFont="1" applyBorder="1"/>
    <xf numFmtId="4" fontId="93" fillId="0" borderId="48" xfId="5" applyNumberFormat="1" applyFont="1" applyBorder="1" applyAlignment="1">
      <alignment horizontal="center"/>
    </xf>
    <xf numFmtId="0" fontId="118" fillId="0" borderId="47" xfId="5" applyFont="1" applyBorder="1"/>
    <xf numFmtId="43" fontId="93" fillId="0" borderId="48" xfId="93" applyFont="1" applyBorder="1"/>
    <xf numFmtId="0" fontId="93" fillId="9" borderId="15" xfId="5" applyFont="1" applyFill="1" applyBorder="1"/>
    <xf numFmtId="0" fontId="93" fillId="9" borderId="16" xfId="5" applyFont="1" applyFill="1" applyBorder="1" applyAlignment="1">
      <alignment horizontal="center"/>
    </xf>
    <xf numFmtId="4" fontId="93" fillId="9" borderId="17" xfId="5" applyNumberFormat="1" applyFont="1" applyFill="1" applyBorder="1"/>
    <xf numFmtId="4" fontId="93" fillId="0" borderId="21" xfId="5" applyNumberFormat="1" applyFont="1" applyBorder="1"/>
    <xf numFmtId="0" fontId="93" fillId="0" borderId="32" xfId="5" applyFont="1" applyBorder="1"/>
    <xf numFmtId="0" fontId="93" fillId="0" borderId="33" xfId="5" applyFont="1" applyBorder="1"/>
    <xf numFmtId="0" fontId="93" fillId="0" borderId="34" xfId="5" applyFont="1" applyBorder="1"/>
    <xf numFmtId="0" fontId="93" fillId="0" borderId="11" xfId="5" applyFont="1" applyBorder="1"/>
    <xf numFmtId="0" fontId="93" fillId="0" borderId="19" xfId="5" applyFont="1" applyBorder="1"/>
    <xf numFmtId="0" fontId="93" fillId="0" borderId="1" xfId="5" applyFont="1" applyBorder="1"/>
    <xf numFmtId="0" fontId="93" fillId="0" borderId="48" xfId="5" applyFont="1" applyBorder="1"/>
    <xf numFmtId="0" fontId="93" fillId="0" borderId="6" xfId="5" applyFont="1" applyBorder="1"/>
    <xf numFmtId="0" fontId="93" fillId="0" borderId="21" xfId="5" applyFont="1" applyBorder="1"/>
    <xf numFmtId="0" fontId="93" fillId="9" borderId="41" xfId="5" applyFont="1" applyFill="1" applyBorder="1"/>
    <xf numFmtId="4" fontId="118" fillId="9" borderId="43" xfId="5" applyNumberFormat="1" applyFont="1" applyFill="1" applyBorder="1"/>
    <xf numFmtId="0" fontId="93" fillId="0" borderId="22" xfId="5" applyFont="1" applyBorder="1" applyAlignment="1">
      <alignment horizontal="center"/>
    </xf>
    <xf numFmtId="0" fontId="93" fillId="0" borderId="23" xfId="5" applyFont="1" applyBorder="1"/>
    <xf numFmtId="0" fontId="93" fillId="0" borderId="24" xfId="5" applyFont="1" applyBorder="1"/>
    <xf numFmtId="0" fontId="93" fillId="0" borderId="22" xfId="5" applyFont="1" applyBorder="1"/>
    <xf numFmtId="0" fontId="0" fillId="0" borderId="0" xfId="0" applyFill="1" applyBorder="1"/>
    <xf numFmtId="4" fontId="96" fillId="0" borderId="0" xfId="0" applyNumberFormat="1" applyFont="1" applyFill="1" applyBorder="1"/>
    <xf numFmtId="0" fontId="0" fillId="0" borderId="0" xfId="0" applyFill="1" applyBorder="1" applyAlignment="1">
      <alignment horizontal="center"/>
    </xf>
    <xf numFmtId="0" fontId="19" fillId="0" borderId="12" xfId="0" applyFont="1" applyBorder="1" applyAlignment="1">
      <alignment vertical="top" wrapText="1"/>
    </xf>
    <xf numFmtId="0" fontId="19" fillId="0" borderId="18" xfId="0" applyFont="1" applyBorder="1" applyAlignment="1">
      <alignment vertical="top" wrapText="1"/>
    </xf>
    <xf numFmtId="4" fontId="19" fillId="0" borderId="18" xfId="0" applyNumberFormat="1" applyFont="1" applyBorder="1" applyAlignment="1">
      <alignment vertical="top" wrapText="1"/>
    </xf>
    <xf numFmtId="0" fontId="0" fillId="0" borderId="0" xfId="0" applyFill="1"/>
    <xf numFmtId="0" fontId="19" fillId="0" borderId="6" xfId="0" applyFont="1" applyBorder="1" applyAlignment="1">
      <alignment vertical="center" wrapText="1"/>
    </xf>
    <xf numFmtId="4" fontId="119" fillId="0" borderId="6" xfId="0" applyNumberFormat="1" applyFont="1" applyFill="1" applyBorder="1" applyAlignment="1">
      <alignment horizontal="right" vertical="center"/>
    </xf>
    <xf numFmtId="0" fontId="7" fillId="0" borderId="0" xfId="10" applyFont="1" applyBorder="1" applyAlignment="1">
      <alignment horizontal="center" vertical="center"/>
    </xf>
    <xf numFmtId="0" fontId="7" fillId="0" borderId="0" xfId="10" applyFont="1" applyBorder="1" applyAlignment="1">
      <alignment horizontal="right" vertical="center"/>
    </xf>
    <xf numFmtId="0" fontId="7" fillId="0" borderId="0" xfId="10" applyFont="1" applyBorder="1" applyAlignment="1">
      <alignment vertical="center"/>
    </xf>
    <xf numFmtId="0" fontId="7" fillId="0" borderId="6" xfId="10" applyFont="1" applyBorder="1" applyAlignment="1">
      <alignment horizontal="center" vertical="center" wrapText="1"/>
    </xf>
    <xf numFmtId="0" fontId="7" fillId="0" borderId="6" xfId="10" applyFont="1" applyBorder="1" applyAlignment="1">
      <alignment horizontal="center" vertical="center"/>
    </xf>
    <xf numFmtId="0" fontId="7" fillId="0" borderId="6" xfId="10" applyFont="1" applyBorder="1" applyAlignment="1">
      <alignment horizontal="right" vertical="center" wrapText="1"/>
    </xf>
    <xf numFmtId="167" fontId="0" fillId="0" borderId="6" xfId="0" applyNumberFormat="1" applyBorder="1" applyAlignment="1">
      <alignment vertical="center"/>
    </xf>
    <xf numFmtId="0" fontId="0" fillId="0" borderId="6" xfId="0" applyBorder="1" applyAlignment="1">
      <alignment horizontal="left" vertical="center" wrapText="1"/>
    </xf>
    <xf numFmtId="167" fontId="0" fillId="0" borderId="6" xfId="0" applyNumberFormat="1" applyBorder="1" applyAlignment="1">
      <alignment horizontal="right" vertical="center"/>
    </xf>
    <xf numFmtId="0" fontId="2" fillId="0" borderId="6" xfId="0" applyFont="1" applyBorder="1" applyAlignment="1">
      <alignment vertical="center" wrapText="1"/>
    </xf>
    <xf numFmtId="0" fontId="2" fillId="0" borderId="6" xfId="0" applyFont="1" applyBorder="1" applyAlignment="1">
      <alignment horizontal="center" vertical="center" wrapText="1"/>
    </xf>
    <xf numFmtId="43" fontId="100" fillId="0" borderId="6" xfId="11" applyFont="1" applyBorder="1" applyAlignment="1">
      <alignment horizontal="left" vertical="top" wrapText="1"/>
    </xf>
    <xf numFmtId="0" fontId="93" fillId="0" borderId="35" xfId="94" applyFont="1" applyBorder="1" applyAlignment="1"/>
    <xf numFmtId="0" fontId="93" fillId="0" borderId="36" xfId="94" applyFont="1" applyBorder="1" applyAlignment="1"/>
    <xf numFmtId="0" fontId="93" fillId="0" borderId="26" xfId="94" applyFont="1" applyBorder="1" applyAlignment="1">
      <alignment horizontal="center" vertical="center" wrapText="1"/>
    </xf>
    <xf numFmtId="0" fontId="93" fillId="0" borderId="26" xfId="94" applyFont="1" applyBorder="1" applyAlignment="1">
      <alignment horizontal="center" vertical="center"/>
    </xf>
    <xf numFmtId="0" fontId="98" fillId="0" borderId="26" xfId="94" applyFont="1" applyBorder="1" applyAlignment="1">
      <alignment horizontal="center" vertical="center" wrapText="1"/>
    </xf>
    <xf numFmtId="0" fontId="29" fillId="8" borderId="51" xfId="0" applyFont="1" applyFill="1" applyBorder="1" applyAlignment="1">
      <alignment vertical="top"/>
    </xf>
    <xf numFmtId="0" fontId="29" fillId="8" borderId="51" xfId="0" applyFont="1" applyFill="1" applyBorder="1" applyAlignment="1">
      <alignment vertical="top" wrapText="1"/>
    </xf>
    <xf numFmtId="4" fontId="29" fillId="8" borderId="51" xfId="0" applyNumberFormat="1" applyFont="1" applyFill="1" applyBorder="1" applyAlignment="1">
      <alignment vertical="center"/>
    </xf>
    <xf numFmtId="0" fontId="29" fillId="8" borderId="51" xfId="0" applyFont="1" applyFill="1" applyBorder="1" applyAlignment="1">
      <alignment vertical="center" wrapText="1"/>
    </xf>
    <xf numFmtId="43" fontId="109" fillId="0" borderId="6" xfId="95" applyFont="1" applyBorder="1" applyAlignment="1">
      <alignment horizontal="left" vertical="top" wrapText="1"/>
    </xf>
    <xf numFmtId="0" fontId="29" fillId="0" borderId="51" xfId="0" applyFont="1" applyFill="1" applyBorder="1" applyAlignment="1">
      <alignment vertical="top"/>
    </xf>
    <xf numFmtId="0" fontId="29" fillId="0" borderId="51" xfId="0" applyFont="1" applyFill="1" applyBorder="1" applyAlignment="1">
      <alignment wrapText="1"/>
    </xf>
    <xf numFmtId="4" fontId="29" fillId="0" borderId="51" xfId="0" applyNumberFormat="1" applyFont="1" applyFill="1" applyBorder="1" applyAlignment="1">
      <alignment vertical="center"/>
    </xf>
    <xf numFmtId="0" fontId="29" fillId="0" borderId="51" xfId="0" applyFont="1" applyFill="1" applyBorder="1" applyAlignment="1">
      <alignment vertical="center" wrapText="1"/>
    </xf>
    <xf numFmtId="43" fontId="106" fillId="0" borderId="6" xfId="95" applyFont="1" applyBorder="1" applyAlignment="1">
      <alignment horizontal="left" vertical="top" wrapText="1"/>
    </xf>
    <xf numFmtId="0" fontId="93" fillId="0" borderId="6" xfId="94" applyFont="1" applyBorder="1" applyAlignment="1">
      <alignment horizontal="center" vertical="center" wrapText="1"/>
    </xf>
    <xf numFmtId="0" fontId="93" fillId="0" borderId="6" xfId="94" applyFont="1" applyBorder="1" applyAlignment="1">
      <alignment horizontal="left" vertical="center" wrapText="1"/>
    </xf>
    <xf numFmtId="43" fontId="93" fillId="0" borderId="6" xfId="95" applyFont="1" applyBorder="1" applyAlignment="1">
      <alignment horizontal="center" vertical="center"/>
    </xf>
    <xf numFmtId="43" fontId="93" fillId="0" borderId="6" xfId="95" applyFont="1" applyBorder="1" applyAlignment="1">
      <alignment horizontal="center" vertical="center" wrapText="1"/>
    </xf>
    <xf numFmtId="43" fontId="101" fillId="0" borderId="6" xfId="95" applyFont="1" applyBorder="1" applyAlignment="1">
      <alignment horizontal="left" vertical="top"/>
    </xf>
    <xf numFmtId="0" fontId="69" fillId="0" borderId="6" xfId="94" applyFont="1" applyBorder="1" applyAlignment="1">
      <alignment vertical="center" wrapText="1"/>
    </xf>
    <xf numFmtId="4" fontId="69" fillId="0" borderId="6" xfId="94" applyNumberFormat="1" applyFont="1" applyBorder="1" applyAlignment="1">
      <alignment vertical="center" wrapText="1"/>
    </xf>
    <xf numFmtId="43" fontId="99" fillId="0" borderId="6" xfId="95" applyFont="1" applyBorder="1" applyAlignment="1">
      <alignment horizontal="left" vertical="top" wrapText="1"/>
    </xf>
    <xf numFmtId="0" fontId="93" fillId="0" borderId="0" xfId="6" applyFont="1" applyBorder="1" applyAlignment="1">
      <alignment horizontal="center"/>
    </xf>
    <xf numFmtId="0" fontId="93" fillId="0" borderId="6" xfId="6" applyFont="1" applyBorder="1" applyAlignment="1">
      <alignment horizontal="center" vertical="center" wrapText="1"/>
    </xf>
    <xf numFmtId="0" fontId="93" fillId="0" borderId="6" xfId="6" applyFont="1" applyBorder="1" applyAlignment="1">
      <alignment horizontal="center" vertical="center"/>
    </xf>
    <xf numFmtId="0" fontId="98" fillId="0" borderId="6" xfId="6" applyFont="1" applyBorder="1" applyAlignment="1">
      <alignment horizontal="center" vertical="center" wrapText="1"/>
    </xf>
    <xf numFmtId="0" fontId="29" fillId="0" borderId="52" xfId="0" applyFont="1" applyFill="1" applyBorder="1" applyAlignment="1">
      <alignment vertical="top"/>
    </xf>
    <xf numFmtId="0" fontId="29" fillId="0" borderId="52" xfId="0" applyFont="1" applyBorder="1" applyAlignment="1">
      <alignment wrapText="1"/>
    </xf>
    <xf numFmtId="4" fontId="29" fillId="0" borderId="52" xfId="0" applyNumberFormat="1" applyFont="1" applyBorder="1" applyAlignment="1">
      <alignment wrapText="1"/>
    </xf>
    <xf numFmtId="0" fontId="29" fillId="0" borderId="52" xfId="0" applyFont="1" applyFill="1" applyBorder="1" applyAlignment="1">
      <alignment vertical="center" wrapText="1"/>
    </xf>
    <xf numFmtId="43" fontId="99" fillId="0" borderId="11" xfId="96" applyFont="1" applyBorder="1" applyAlignment="1">
      <alignment horizontal="left" vertical="top" wrapText="1"/>
    </xf>
    <xf numFmtId="0" fontId="29" fillId="0" borderId="51" xfId="0" applyFont="1" applyBorder="1" applyAlignment="1">
      <alignment vertical="top" wrapText="1"/>
    </xf>
    <xf numFmtId="0" fontId="29" fillId="0" borderId="6" xfId="0" applyFont="1" applyBorder="1" applyAlignment="1">
      <alignment wrapText="1"/>
    </xf>
    <xf numFmtId="4" fontId="29" fillId="0" borderId="6" xfId="0" applyNumberFormat="1" applyFont="1" applyBorder="1" applyAlignment="1">
      <alignment wrapText="1"/>
    </xf>
    <xf numFmtId="0" fontId="29" fillId="0" borderId="51" xfId="0" applyFont="1" applyBorder="1" applyAlignment="1">
      <alignment wrapText="1"/>
    </xf>
    <xf numFmtId="43" fontId="96" fillId="0" borderId="4" xfId="96" applyFont="1" applyBorder="1" applyAlignment="1">
      <alignment horizontal="left" vertical="top"/>
    </xf>
    <xf numFmtId="0" fontId="93" fillId="7" borderId="6" xfId="6" applyFont="1" applyFill="1" applyBorder="1" applyAlignment="1">
      <alignment horizontal="center" vertical="center" wrapText="1"/>
    </xf>
    <xf numFmtId="0" fontId="93" fillId="7" borderId="6" xfId="6" applyFont="1" applyFill="1" applyBorder="1" applyAlignment="1">
      <alignment horizontal="left" vertical="center" wrapText="1"/>
    </xf>
    <xf numFmtId="43" fontId="93" fillId="7" borderId="6" xfId="96" applyFont="1" applyFill="1" applyBorder="1" applyAlignment="1">
      <alignment horizontal="center" vertical="center"/>
    </xf>
    <xf numFmtId="43" fontId="93" fillId="7" borderId="6" xfId="96" applyFont="1" applyFill="1" applyBorder="1" applyAlignment="1">
      <alignment horizontal="center" vertical="center" wrapText="1"/>
    </xf>
    <xf numFmtId="0" fontId="7" fillId="10" borderId="39" xfId="10" applyFont="1" applyFill="1" applyBorder="1" applyAlignment="1">
      <alignment horizontal="center" vertical="center" wrapText="1"/>
    </xf>
    <xf numFmtId="0" fontId="7" fillId="10" borderId="29" xfId="10" applyFont="1" applyFill="1" applyBorder="1" applyAlignment="1">
      <alignment horizontal="center" vertical="center"/>
    </xf>
    <xf numFmtId="0" fontId="7" fillId="10" borderId="29" xfId="10" applyFont="1" applyFill="1" applyBorder="1" applyAlignment="1">
      <alignment horizontal="center" vertical="center" wrapText="1"/>
    </xf>
    <xf numFmtId="0" fontId="7" fillId="10" borderId="53" xfId="10"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Font="1" applyFill="1" applyBorder="1" applyAlignment="1">
      <alignment horizontal="center" wrapText="1"/>
    </xf>
    <xf numFmtId="43" fontId="25" fillId="0" borderId="0" xfId="11" applyFont="1" applyFill="1" applyBorder="1" applyAlignment="1">
      <alignment horizontal="center" vertical="center" wrapText="1"/>
    </xf>
    <xf numFmtId="0" fontId="69" fillId="0" borderId="0" xfId="10" applyFont="1" applyFill="1" applyBorder="1" applyAlignment="1">
      <alignment horizontal="center" vertical="center" wrapText="1"/>
    </xf>
    <xf numFmtId="0" fontId="69" fillId="0" borderId="0" xfId="1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4" fontId="8" fillId="0" borderId="0" xfId="0" applyNumberFormat="1" applyFont="1" applyFill="1" applyBorder="1" applyAlignment="1">
      <alignment horizontal="center" vertical="center"/>
    </xf>
    <xf numFmtId="43" fontId="25" fillId="0" borderId="0" xfId="11" applyFont="1" applyFill="1" applyBorder="1" applyAlignment="1">
      <alignment horizontal="center" vertical="center"/>
    </xf>
    <xf numFmtId="0" fontId="25" fillId="0" borderId="0" xfId="10" applyFont="1" applyFill="1" applyBorder="1" applyAlignment="1">
      <alignment horizontal="center" vertical="center" wrapText="1"/>
    </xf>
    <xf numFmtId="167" fontId="8" fillId="0" borderId="0" xfId="0" applyNumberFormat="1" applyFont="1" applyFill="1" applyBorder="1" applyAlignment="1">
      <alignment horizontal="center" vertical="center"/>
    </xf>
    <xf numFmtId="0" fontId="25" fillId="0" borderId="0" xfId="10" applyFont="1" applyFill="1" applyBorder="1" applyAlignment="1">
      <alignment horizontal="center"/>
    </xf>
    <xf numFmtId="0" fontId="25" fillId="0" borderId="0" xfId="10" applyFont="1" applyFill="1" applyBorder="1" applyAlignment="1">
      <alignment horizontal="center" vertical="center"/>
    </xf>
    <xf numFmtId="43" fontId="25" fillId="0" borderId="0" xfId="11" applyFont="1" applyFill="1" applyBorder="1" applyAlignment="1">
      <alignment vertical="center"/>
    </xf>
    <xf numFmtId="4" fontId="8" fillId="0" borderId="0" xfId="0" applyNumberFormat="1" applyFont="1" applyFill="1" applyBorder="1" applyAlignment="1">
      <alignment horizontal="center" vertical="center" wrapText="1"/>
    </xf>
    <xf numFmtId="0" fontId="120" fillId="0" borderId="0" xfId="73" applyFont="1" applyFill="1" applyBorder="1" applyAlignment="1">
      <alignment horizontal="center" vertical="center"/>
    </xf>
    <xf numFmtId="0" fontId="120" fillId="0" borderId="0" xfId="73" applyFont="1" applyFill="1" applyBorder="1" applyAlignment="1">
      <alignment horizontal="center" vertical="center" wrapText="1"/>
    </xf>
    <xf numFmtId="4" fontId="120" fillId="0" borderId="0" xfId="73" applyNumberFormat="1" applyFont="1" applyFill="1" applyBorder="1" applyAlignment="1">
      <alignment horizontal="center" vertical="center"/>
    </xf>
    <xf numFmtId="43" fontId="25" fillId="0" borderId="0" xfId="11" applyFont="1" applyFill="1" applyBorder="1" applyAlignment="1">
      <alignment horizontal="center" vertical="top"/>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horizontal="right" vertical="center" wrapText="1"/>
    </xf>
    <xf numFmtId="43" fontId="69" fillId="0" borderId="0" xfId="11" applyFont="1" applyFill="1" applyBorder="1" applyAlignment="1">
      <alignment horizontal="left" vertical="top"/>
    </xf>
    <xf numFmtId="0" fontId="69" fillId="0" borderId="0" xfId="10" applyFont="1" applyFill="1" applyBorder="1" applyAlignment="1">
      <alignment horizontal="left" vertical="center" wrapText="1"/>
    </xf>
    <xf numFmtId="43" fontId="69" fillId="0" borderId="0" xfId="11" applyFont="1" applyFill="1" applyBorder="1" applyAlignment="1">
      <alignment horizontal="center" vertical="center"/>
    </xf>
    <xf numFmtId="43" fontId="69" fillId="0" borderId="0" xfId="11" applyFont="1" applyFill="1" applyBorder="1" applyAlignment="1">
      <alignment horizontal="center" vertical="center" wrapText="1"/>
    </xf>
    <xf numFmtId="0" fontId="112" fillId="0" borderId="0" xfId="10" applyFont="1" applyFill="1" applyBorder="1" applyAlignment="1">
      <alignment horizontal="center" vertical="center" wrapText="1"/>
    </xf>
    <xf numFmtId="0" fontId="112" fillId="0" borderId="0" xfId="10" applyFont="1" applyFill="1" applyBorder="1" applyAlignment="1">
      <alignment horizontal="left" vertical="center" wrapText="1"/>
    </xf>
    <xf numFmtId="43" fontId="112" fillId="0" borderId="0" xfId="11" applyFont="1" applyFill="1" applyBorder="1" applyAlignment="1">
      <alignment horizontal="right" vertical="center"/>
    </xf>
    <xf numFmtId="43" fontId="112" fillId="0" borderId="0" xfId="11" applyFont="1" applyFill="1" applyBorder="1" applyAlignment="1">
      <alignment horizontal="center" vertical="center" wrapText="1"/>
    </xf>
    <xf numFmtId="43" fontId="112" fillId="0" borderId="0" xfId="11" applyFont="1" applyFill="1" applyBorder="1" applyAlignment="1">
      <alignment horizontal="center" vertical="center"/>
    </xf>
    <xf numFmtId="0" fontId="8" fillId="0" borderId="0" xfId="0" applyFont="1" applyFill="1" applyBorder="1"/>
    <xf numFmtId="0" fontId="112" fillId="0" borderId="0" xfId="10" applyFont="1" applyFill="1" applyBorder="1" applyAlignment="1"/>
    <xf numFmtId="0" fontId="31" fillId="0" borderId="0" xfId="0" applyFont="1" applyFill="1" applyBorder="1" applyAlignment="1">
      <alignment horizontal="center" vertical="center"/>
    </xf>
    <xf numFmtId="4" fontId="31" fillId="0" borderId="0" xfId="0" applyNumberFormat="1" applyFont="1" applyFill="1" applyBorder="1" applyAlignment="1">
      <alignment horizontal="right" vertical="center"/>
    </xf>
    <xf numFmtId="43" fontId="69" fillId="0" borderId="0" xfId="11" applyFont="1" applyFill="1" applyBorder="1" applyAlignment="1">
      <alignment horizontal="left" vertical="top" wrapText="1"/>
    </xf>
    <xf numFmtId="4" fontId="31" fillId="0" borderId="0" xfId="0" applyNumberFormat="1" applyFont="1" applyFill="1" applyBorder="1" applyAlignment="1">
      <alignment horizontal="right" vertical="center" wrapText="1"/>
    </xf>
    <xf numFmtId="43" fontId="69" fillId="0" borderId="0" xfId="11" applyFont="1" applyFill="1" applyBorder="1" applyAlignment="1">
      <alignment horizontal="right" vertical="center"/>
    </xf>
    <xf numFmtId="43" fontId="69" fillId="0" borderId="0" xfId="11" applyFont="1" applyFill="1" applyBorder="1" applyAlignment="1">
      <alignment horizontal="left" vertical="center" wrapText="1"/>
    </xf>
    <xf numFmtId="0" fontId="69" fillId="0" borderId="0" xfId="10" applyFont="1" applyFill="1" applyBorder="1" applyAlignment="1">
      <alignment vertical="center" wrapText="1"/>
    </xf>
    <xf numFmtId="43" fontId="69" fillId="0" borderId="0" xfId="1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4" fontId="8" fillId="0" borderId="0" xfId="0" applyNumberFormat="1" applyFont="1" applyFill="1" applyBorder="1" applyAlignment="1">
      <alignment horizontal="right" vertical="center"/>
    </xf>
    <xf numFmtId="43" fontId="112" fillId="0" borderId="0" xfId="11" applyFont="1" applyFill="1" applyBorder="1" applyAlignment="1">
      <alignment horizontal="left" vertical="center" wrapText="1"/>
    </xf>
    <xf numFmtId="43" fontId="112" fillId="0" borderId="0" xfId="11" applyFont="1" applyFill="1" applyBorder="1" applyAlignment="1">
      <alignment horizontal="left" vertical="center"/>
    </xf>
    <xf numFmtId="0" fontId="112" fillId="0" borderId="0" xfId="10" applyFont="1" applyFill="1" applyBorder="1" applyAlignment="1">
      <alignment horizontal="center" vertical="center"/>
    </xf>
    <xf numFmtId="0" fontId="121" fillId="0" borderId="0" xfId="10" applyFont="1" applyFill="1" applyBorder="1" applyAlignment="1">
      <alignment horizontal="center" vertical="center" wrapText="1"/>
    </xf>
    <xf numFmtId="4" fontId="69" fillId="0" borderId="0" xfId="10" applyNumberFormat="1" applyFont="1" applyFill="1" applyBorder="1" applyAlignment="1">
      <alignment vertical="center" wrapText="1"/>
    </xf>
    <xf numFmtId="43" fontId="112" fillId="0" borderId="0" xfId="11" applyFont="1" applyFill="1" applyBorder="1" applyAlignment="1">
      <alignment horizontal="left" vertical="top" wrapText="1"/>
    </xf>
    <xf numFmtId="43" fontId="112" fillId="0" borderId="0" xfId="11" applyFont="1" applyFill="1" applyBorder="1" applyAlignment="1">
      <alignment horizontal="left" vertical="top"/>
    </xf>
    <xf numFmtId="0" fontId="107" fillId="0" borderId="0" xfId="73" applyFont="1" applyFill="1" applyBorder="1" applyAlignment="1">
      <alignment horizontal="center" vertical="center" wrapText="1"/>
    </xf>
    <xf numFmtId="0" fontId="107" fillId="0" borderId="0" xfId="73" applyFont="1" applyFill="1" applyBorder="1" applyAlignment="1">
      <alignment horizontal="justify" vertical="center" wrapText="1"/>
    </xf>
    <xf numFmtId="4" fontId="107" fillId="0" borderId="0" xfId="73" applyNumberFormat="1" applyFont="1" applyFill="1" applyBorder="1" applyAlignment="1">
      <alignment horizontal="right" vertical="center"/>
    </xf>
    <xf numFmtId="0" fontId="69" fillId="0" borderId="0" xfId="10" applyFont="1" applyFill="1" applyBorder="1" applyAlignment="1">
      <alignment vertical="top" wrapText="1"/>
    </xf>
    <xf numFmtId="0" fontId="0" fillId="0" borderId="0" xfId="0" applyFont="1" applyFill="1" applyBorder="1"/>
    <xf numFmtId="0" fontId="14" fillId="0" borderId="0" xfId="10" applyFont="1" applyFill="1" applyBorder="1" applyAlignment="1"/>
    <xf numFmtId="43" fontId="117" fillId="0" borderId="0" xfId="11" applyFont="1" applyFill="1" applyBorder="1" applyAlignment="1">
      <alignment horizontal="center" vertical="top" wrapText="1"/>
    </xf>
    <xf numFmtId="43" fontId="117" fillId="0" borderId="0" xfId="11" applyFont="1" applyFill="1" applyBorder="1" applyAlignment="1">
      <alignment horizontal="left" vertical="top"/>
    </xf>
    <xf numFmtId="0" fontId="29" fillId="0" borderId="0" xfId="0" applyFont="1" applyFill="1" applyBorder="1" applyAlignment="1">
      <alignment wrapText="1"/>
    </xf>
    <xf numFmtId="4" fontId="29" fillId="0" borderId="0" xfId="0" applyNumberFormat="1" applyFont="1" applyFill="1" applyBorder="1" applyAlignment="1">
      <alignment wrapText="1"/>
    </xf>
    <xf numFmtId="0" fontId="58" fillId="0" borderId="0" xfId="0" applyFont="1" applyFill="1" applyBorder="1" applyAlignment="1">
      <alignment wrapText="1"/>
    </xf>
    <xf numFmtId="4" fontId="58" fillId="0" borderId="0" xfId="0" applyNumberFormat="1" applyFont="1" applyFill="1" applyBorder="1" applyAlignment="1">
      <alignment wrapText="1"/>
    </xf>
    <xf numFmtId="0" fontId="14" fillId="0" borderId="0" xfId="10" applyFont="1" applyFill="1" applyBorder="1" applyAlignment="1">
      <alignment horizontal="center" vertical="center" wrapText="1"/>
    </xf>
    <xf numFmtId="0" fontId="14" fillId="0" borderId="0" xfId="10" applyFont="1" applyFill="1" applyBorder="1" applyAlignment="1">
      <alignment horizontal="left" vertical="center" wrapText="1"/>
    </xf>
    <xf numFmtId="43" fontId="14" fillId="0" borderId="0" xfId="11" applyFont="1" applyFill="1" applyBorder="1" applyAlignment="1">
      <alignment horizontal="right" vertical="center"/>
    </xf>
    <xf numFmtId="43" fontId="14" fillId="0" borderId="0" xfId="11" applyFont="1" applyFill="1" applyBorder="1" applyAlignment="1">
      <alignment horizontal="center" vertical="center" wrapText="1"/>
    </xf>
    <xf numFmtId="43" fontId="14" fillId="0" borderId="0" xfId="11"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wrapText="1"/>
    </xf>
    <xf numFmtId="4" fontId="29" fillId="0" borderId="0" xfId="0" applyNumberFormat="1" applyFont="1" applyFill="1" applyBorder="1" applyAlignment="1">
      <alignment horizontal="right" vertical="center"/>
    </xf>
    <xf numFmtId="0" fontId="29" fillId="0" borderId="0" xfId="0" applyFont="1" applyFill="1" applyBorder="1" applyAlignment="1">
      <alignment horizontal="center" vertical="center" wrapText="1"/>
    </xf>
    <xf numFmtId="43" fontId="15" fillId="0" borderId="0" xfId="11" applyFont="1" applyFill="1" applyBorder="1" applyAlignment="1">
      <alignment horizontal="center" vertical="center"/>
    </xf>
    <xf numFmtId="0" fontId="1" fillId="0" borderId="0" xfId="0" applyFont="1" applyFill="1" applyBorder="1"/>
    <xf numFmtId="0" fontId="15" fillId="0" borderId="0" xfId="10" applyFont="1" applyFill="1" applyBorder="1" applyAlignment="1">
      <alignment horizontal="center" vertical="center" wrapText="1"/>
    </xf>
    <xf numFmtId="0" fontId="15" fillId="0" borderId="0" xfId="10" applyFont="1" applyFill="1" applyBorder="1" applyAlignment="1">
      <alignment horizontal="left" vertical="center" wrapText="1"/>
    </xf>
    <xf numFmtId="43" fontId="15" fillId="0" borderId="0" xfId="11" applyFont="1" applyFill="1" applyBorder="1" applyAlignment="1">
      <alignment horizontal="right" vertical="center"/>
    </xf>
    <xf numFmtId="43" fontId="15" fillId="0" borderId="0" xfId="11" applyFont="1" applyFill="1" applyBorder="1" applyAlignment="1">
      <alignment horizontal="center" vertical="center" wrapText="1"/>
    </xf>
    <xf numFmtId="0" fontId="1" fillId="0" borderId="0" xfId="0" applyFont="1" applyFill="1" applyBorder="1" applyAlignment="1">
      <alignment wrapText="1"/>
    </xf>
    <xf numFmtId="0" fontId="112" fillId="0" borderId="0" xfId="5" applyFont="1" applyFill="1" applyBorder="1"/>
    <xf numFmtId="0" fontId="112" fillId="0" borderId="0" xfId="5" applyFont="1" applyFill="1" applyBorder="1" applyAlignment="1">
      <alignment horizontal="center"/>
    </xf>
    <xf numFmtId="4" fontId="112" fillId="0" borderId="0" xfId="5" applyNumberFormat="1" applyFont="1" applyFill="1" applyBorder="1" applyAlignment="1">
      <alignment horizontal="center"/>
    </xf>
    <xf numFmtId="3" fontId="112" fillId="0" borderId="0" xfId="5" applyNumberFormat="1" applyFont="1" applyFill="1" applyBorder="1"/>
    <xf numFmtId="4" fontId="112" fillId="0" borderId="0" xfId="5" applyNumberFormat="1" applyFont="1" applyFill="1" applyBorder="1"/>
    <xf numFmtId="3" fontId="112" fillId="0" borderId="0" xfId="5" applyNumberFormat="1" applyFont="1" applyFill="1" applyBorder="1" applyAlignment="1">
      <alignment horizontal="center"/>
    </xf>
    <xf numFmtId="4" fontId="8" fillId="0" borderId="0" xfId="0" applyNumberFormat="1" applyFont="1" applyFill="1" applyBorder="1"/>
    <xf numFmtId="0" fontId="0" fillId="0" borderId="0" xfId="0" applyAlignment="1">
      <alignment wrapText="1"/>
    </xf>
    <xf numFmtId="0" fontId="123" fillId="0" borderId="0" xfId="0" applyFont="1"/>
    <xf numFmtId="0" fontId="54" fillId="0" borderId="0" xfId="0" applyFont="1"/>
    <xf numFmtId="0" fontId="70" fillId="0" borderId="0" xfId="0" applyFont="1" applyAlignment="1">
      <alignment horizontal="center" vertical="center"/>
    </xf>
    <xf numFmtId="0" fontId="7" fillId="0" borderId="0" xfId="10" applyFont="1" applyFill="1" applyBorder="1" applyAlignment="1">
      <alignment horizontal="center" vertical="center" wrapText="1"/>
    </xf>
    <xf numFmtId="0" fontId="7" fillId="0" borderId="0" xfId="10" applyFont="1" applyFill="1" applyBorder="1" applyAlignment="1">
      <alignment horizontal="center" vertical="center"/>
    </xf>
    <xf numFmtId="0" fontId="0" fillId="0" borderId="0" xfId="0" applyAlignment="1">
      <alignment horizontal="left" vertical="top" wrapText="1"/>
    </xf>
    <xf numFmtId="0" fontId="127" fillId="0" borderId="0" xfId="0" applyFont="1" applyFill="1" applyBorder="1" applyAlignment="1">
      <alignment horizontal="center" vertical="center" wrapText="1"/>
    </xf>
    <xf numFmtId="0" fontId="128" fillId="0" borderId="0" xfId="0" applyFont="1" applyFill="1" applyBorder="1" applyAlignment="1">
      <alignment horizontal="center" vertical="center" wrapText="1"/>
    </xf>
    <xf numFmtId="0" fontId="127" fillId="0" borderId="0" xfId="0" applyFont="1" applyBorder="1" applyAlignment="1">
      <alignment horizontal="center" vertical="center" wrapText="1"/>
    </xf>
    <xf numFmtId="43" fontId="129" fillId="0" borderId="0" xfId="18" applyFont="1" applyFill="1" applyBorder="1" applyAlignment="1">
      <alignment vertical="center" wrapText="1"/>
    </xf>
    <xf numFmtId="43" fontId="130" fillId="0" borderId="0" xfId="18" applyFont="1" applyFill="1" applyBorder="1" applyAlignment="1">
      <alignment vertical="center" wrapText="1"/>
    </xf>
    <xf numFmtId="43" fontId="130" fillId="0" borderId="0" xfId="18" applyFont="1" applyBorder="1" applyAlignment="1">
      <alignment horizontal="right" vertical="center" wrapText="1"/>
    </xf>
    <xf numFmtId="4" fontId="131" fillId="0" borderId="0" xfId="0" applyNumberFormat="1" applyFont="1" applyBorder="1" applyAlignment="1">
      <alignment horizontal="center" vertical="center" wrapText="1"/>
    </xf>
    <xf numFmtId="43" fontId="128" fillId="0" borderId="0" xfId="18" applyFont="1" applyBorder="1" applyAlignment="1">
      <alignment horizontal="center" vertical="center" wrapText="1"/>
    </xf>
    <xf numFmtId="0" fontId="0" fillId="0" borderId="54" xfId="0" applyFill="1" applyBorder="1" applyAlignment="1">
      <alignment horizontal="center" vertical="center" wrapText="1"/>
    </xf>
    <xf numFmtId="0" fontId="128" fillId="0" borderId="54" xfId="0" applyFont="1" applyFill="1" applyBorder="1" applyAlignment="1">
      <alignment horizontal="center" vertical="center" wrapText="1"/>
    </xf>
    <xf numFmtId="0" fontId="128" fillId="0" borderId="54" xfId="0" applyFont="1" applyBorder="1" applyAlignment="1">
      <alignment horizontal="center" vertical="center" wrapText="1"/>
    </xf>
    <xf numFmtId="0" fontId="0" fillId="0" borderId="54" xfId="0" applyFont="1" applyFill="1" applyBorder="1" applyAlignment="1">
      <alignment horizontal="center" vertical="center" wrapText="1"/>
    </xf>
    <xf numFmtId="0" fontId="131" fillId="0" borderId="0" xfId="0" applyFont="1" applyFill="1" applyBorder="1" applyAlignment="1">
      <alignment horizontal="center" vertical="center" wrapText="1"/>
    </xf>
    <xf numFmtId="0" fontId="131" fillId="0" borderId="0" xfId="0" applyFont="1" applyBorder="1" applyAlignment="1">
      <alignment horizontal="center" vertical="center" wrapText="1"/>
    </xf>
    <xf numFmtId="0" fontId="128" fillId="0" borderId="55" xfId="0" applyFont="1" applyBorder="1" applyAlignment="1">
      <alignment horizontal="center" vertical="center" wrapText="1"/>
    </xf>
    <xf numFmtId="0" fontId="128" fillId="0" borderId="56" xfId="0" applyFont="1" applyFill="1" applyBorder="1" applyAlignment="1">
      <alignment horizontal="center" vertical="center" wrapText="1"/>
    </xf>
    <xf numFmtId="0" fontId="128" fillId="11" borderId="56" xfId="0" applyFont="1" applyFill="1" applyBorder="1" applyAlignment="1">
      <alignment horizontal="center" vertical="center" wrapText="1"/>
    </xf>
    <xf numFmtId="0" fontId="0" fillId="0" borderId="56" xfId="0" applyFont="1" applyBorder="1" applyAlignment="1">
      <alignment horizontal="center" vertical="center"/>
    </xf>
    <xf numFmtId="0" fontId="128" fillId="0" borderId="56" xfId="0" applyFont="1" applyBorder="1" applyAlignment="1">
      <alignment horizontal="center" vertical="center"/>
    </xf>
    <xf numFmtId="0" fontId="128" fillId="0" borderId="56" xfId="0" applyFont="1" applyFill="1" applyBorder="1" applyAlignment="1">
      <alignment vertical="center"/>
    </xf>
    <xf numFmtId="0" fontId="128" fillId="0" borderId="0" xfId="0" applyFont="1" applyFill="1" applyBorder="1" applyAlignment="1">
      <alignment vertical="center"/>
    </xf>
    <xf numFmtId="0" fontId="131" fillId="0" borderId="0" xfId="0" applyFont="1" applyFill="1" applyBorder="1" applyAlignment="1">
      <alignment vertical="center"/>
    </xf>
    <xf numFmtId="0" fontId="131" fillId="0" borderId="0" xfId="0" applyFont="1" applyBorder="1" applyAlignment="1">
      <alignment horizontal="right" vertical="center"/>
    </xf>
    <xf numFmtId="0" fontId="128" fillId="0" borderId="57" xfId="0" applyFont="1" applyBorder="1" applyAlignment="1">
      <alignment horizontal="center" vertical="center"/>
    </xf>
    <xf numFmtId="43" fontId="128" fillId="0" borderId="56" xfId="18" applyFont="1" applyBorder="1" applyAlignment="1">
      <alignment horizontal="center" vertical="center" wrapText="1"/>
    </xf>
    <xf numFmtId="0" fontId="132" fillId="0" borderId="54" xfId="0" applyFont="1" applyFill="1" applyBorder="1" applyAlignment="1">
      <alignment horizontal="center" vertical="center" wrapText="1"/>
    </xf>
    <xf numFmtId="0" fontId="133" fillId="0" borderId="54" xfId="0" applyFont="1" applyFill="1" applyBorder="1" applyAlignment="1">
      <alignment horizontal="center" vertical="top" wrapText="1"/>
    </xf>
    <xf numFmtId="0" fontId="128" fillId="0" borderId="54" xfId="0" applyFont="1" applyBorder="1" applyAlignment="1">
      <alignment vertical="center" wrapText="1"/>
    </xf>
    <xf numFmtId="43" fontId="128" fillId="0" borderId="54" xfId="18" applyFont="1" applyFill="1" applyBorder="1" applyAlignment="1">
      <alignment vertical="center" wrapText="1"/>
    </xf>
    <xf numFmtId="43" fontId="131" fillId="0" borderId="54" xfId="18" applyFont="1" applyFill="1" applyBorder="1" applyAlignment="1">
      <alignment vertical="center" wrapText="1"/>
    </xf>
    <xf numFmtId="43" fontId="131" fillId="0" borderId="54" xfId="18" applyFont="1" applyBorder="1" applyAlignment="1">
      <alignment horizontal="right" vertical="center" wrapText="1"/>
    </xf>
    <xf numFmtId="43" fontId="128" fillId="0" borderId="54" xfId="18" applyFont="1" applyBorder="1" applyAlignment="1">
      <alignment horizontal="center" vertical="center" wrapText="1"/>
    </xf>
    <xf numFmtId="0" fontId="132" fillId="0" borderId="0" xfId="0" applyFont="1" applyFill="1" applyBorder="1" applyAlignment="1">
      <alignment horizontal="center" vertical="center" wrapText="1"/>
    </xf>
    <xf numFmtId="0" fontId="133" fillId="0" borderId="0" xfId="0" applyFont="1" applyFill="1" applyBorder="1" applyAlignment="1">
      <alignment horizontal="center" vertical="top" wrapText="1"/>
    </xf>
    <xf numFmtId="0" fontId="128" fillId="0" borderId="0" xfId="0" applyFont="1" applyBorder="1" applyAlignment="1">
      <alignment vertical="center" wrapText="1"/>
    </xf>
    <xf numFmtId="0" fontId="128" fillId="0" borderId="0" xfId="0" applyFont="1" applyBorder="1" applyAlignment="1">
      <alignment horizontal="center" vertical="center" wrapText="1"/>
    </xf>
    <xf numFmtId="43" fontId="128" fillId="0" borderId="58" xfId="18" applyFont="1" applyFill="1" applyBorder="1" applyAlignment="1">
      <alignment vertical="center" wrapText="1"/>
    </xf>
    <xf numFmtId="43" fontId="128" fillId="0" borderId="0" xfId="18" applyFont="1" applyFill="1" applyBorder="1" applyAlignment="1">
      <alignment vertical="center" wrapText="1"/>
    </xf>
    <xf numFmtId="43" fontId="131" fillId="0" borderId="0" xfId="18" applyFont="1" applyFill="1" applyBorder="1" applyAlignment="1">
      <alignment vertical="center" wrapText="1"/>
    </xf>
    <xf numFmtId="43" fontId="131" fillId="0" borderId="0" xfId="18" applyFont="1" applyBorder="1" applyAlignment="1">
      <alignment horizontal="right" vertical="center" wrapText="1"/>
    </xf>
    <xf numFmtId="0" fontId="128" fillId="0" borderId="54" xfId="0" applyFont="1" applyBorder="1" applyAlignment="1">
      <alignment horizontal="left" vertical="center" wrapText="1"/>
    </xf>
    <xf numFmtId="0" fontId="134" fillId="0" borderId="54" xfId="0" applyFont="1" applyFill="1" applyBorder="1" applyAlignment="1">
      <alignment horizontal="center" vertical="center"/>
    </xf>
    <xf numFmtId="0" fontId="128" fillId="0" borderId="54" xfId="0" applyFont="1" applyBorder="1" applyAlignment="1">
      <alignment horizontal="center" vertical="center"/>
    </xf>
    <xf numFmtId="43" fontId="128" fillId="0" borderId="54" xfId="0" applyNumberFormat="1" applyFont="1" applyFill="1" applyBorder="1" applyAlignment="1">
      <alignment vertical="center"/>
    </xf>
    <xf numFmtId="43" fontId="131" fillId="0" borderId="54" xfId="0" applyNumberFormat="1" applyFont="1" applyFill="1" applyBorder="1" applyAlignment="1">
      <alignment vertical="center"/>
    </xf>
    <xf numFmtId="43" fontId="131" fillId="0" borderId="54" xfId="0" applyNumberFormat="1" applyFont="1" applyBorder="1" applyAlignment="1">
      <alignment horizontal="right" vertical="center"/>
    </xf>
    <xf numFmtId="43" fontId="128" fillId="0" borderId="54" xfId="0" applyNumberFormat="1" applyFont="1" applyBorder="1" applyAlignment="1">
      <alignment horizontal="center" vertical="center"/>
    </xf>
    <xf numFmtId="43" fontId="128" fillId="0" borderId="54" xfId="0" applyNumberFormat="1" applyFont="1" applyBorder="1" applyAlignment="1">
      <alignment horizontal="center" vertical="center" wrapText="1"/>
    </xf>
    <xf numFmtId="0" fontId="132" fillId="0" borderId="54" xfId="0" applyFont="1" applyFill="1" applyBorder="1" applyAlignment="1">
      <alignment vertical="center" wrapText="1"/>
    </xf>
    <xf numFmtId="0" fontId="132" fillId="0" borderId="54" xfId="0" applyFont="1" applyFill="1" applyBorder="1" applyAlignment="1">
      <alignment horizontal="center" vertical="center"/>
    </xf>
    <xf numFmtId="43" fontId="132" fillId="0" borderId="54" xfId="18" applyFont="1" applyFill="1" applyBorder="1" applyAlignment="1">
      <alignment vertical="center" wrapText="1"/>
    </xf>
    <xf numFmtId="43" fontId="135" fillId="0" borderId="54" xfId="18" applyFont="1" applyFill="1" applyBorder="1" applyAlignment="1">
      <alignment vertical="center" wrapText="1"/>
    </xf>
    <xf numFmtId="43" fontId="136" fillId="0" borderId="54" xfId="18" applyFont="1" applyFill="1" applyBorder="1" applyAlignment="1">
      <alignment vertical="center" wrapText="1"/>
    </xf>
    <xf numFmtId="43" fontId="131" fillId="0" borderId="54" xfId="18" applyFont="1" applyFill="1" applyBorder="1" applyAlignment="1">
      <alignment horizontal="right" vertical="center" wrapText="1"/>
    </xf>
    <xf numFmtId="43" fontId="128" fillId="0" borderId="54" xfId="18" applyFont="1" applyFill="1" applyBorder="1" applyAlignment="1">
      <alignment horizontal="center" vertical="center" wrapText="1"/>
    </xf>
    <xf numFmtId="43" fontId="128" fillId="0" borderId="59" xfId="18" applyFont="1" applyFill="1" applyBorder="1" applyAlignment="1">
      <alignment vertical="center" wrapText="1"/>
    </xf>
    <xf numFmtId="0" fontId="0" fillId="0" borderId="54" xfId="0" applyFont="1" applyBorder="1" applyAlignment="1">
      <alignment horizontal="center" vertical="center"/>
    </xf>
    <xf numFmtId="4" fontId="128" fillId="0" borderId="54" xfId="0" applyNumberFormat="1" applyFont="1" applyFill="1" applyBorder="1" applyAlignment="1">
      <alignment vertical="center" wrapText="1"/>
    </xf>
    <xf numFmtId="4" fontId="131" fillId="0" borderId="54" xfId="0" applyNumberFormat="1" applyFont="1" applyFill="1" applyBorder="1" applyAlignment="1">
      <alignment vertical="center" wrapText="1"/>
    </xf>
    <xf numFmtId="4" fontId="131" fillId="0" borderId="54" xfId="0" applyNumberFormat="1" applyFont="1" applyBorder="1" applyAlignment="1">
      <alignment horizontal="right" vertical="center" wrapText="1"/>
    </xf>
    <xf numFmtId="0" fontId="0" fillId="0" borderId="54" xfId="0" applyBorder="1" applyAlignment="1">
      <alignment horizontal="center" vertical="center"/>
    </xf>
    <xf numFmtId="0" fontId="137" fillId="0" borderId="0" xfId="0" applyFont="1" applyFill="1" applyBorder="1" applyAlignment="1">
      <alignment horizontal="center" vertical="center" wrapText="1"/>
    </xf>
    <xf numFmtId="0" fontId="131" fillId="0" borderId="0" xfId="0" applyFont="1" applyBorder="1" applyAlignment="1">
      <alignment horizontal="center" vertical="center"/>
    </xf>
    <xf numFmtId="43" fontId="138" fillId="0" borderId="0" xfId="18" applyFont="1" applyFill="1" applyBorder="1" applyAlignment="1">
      <alignment vertical="center" wrapText="1"/>
    </xf>
    <xf numFmtId="43" fontId="131" fillId="0" borderId="0" xfId="18" applyFont="1" applyBorder="1" applyAlignment="1">
      <alignment horizontal="center" vertical="center" wrapText="1"/>
    </xf>
    <xf numFmtId="0" fontId="131" fillId="0" borderId="0" xfId="0" applyFont="1" applyAlignment="1">
      <alignment horizontal="center" vertical="center"/>
    </xf>
    <xf numFmtId="43" fontId="131" fillId="0" borderId="0" xfId="18" applyFont="1" applyFill="1" applyBorder="1" applyAlignment="1">
      <alignment horizontal="center" vertical="center" wrapText="1"/>
    </xf>
    <xf numFmtId="0" fontId="131" fillId="0" borderId="0" xfId="0" applyFont="1" applyBorder="1" applyAlignment="1">
      <alignment vertical="center"/>
    </xf>
    <xf numFmtId="0" fontId="0" fillId="0" borderId="56" xfId="0" applyFont="1" applyFill="1" applyBorder="1" applyAlignment="1">
      <alignment horizontal="center" vertical="center"/>
    </xf>
    <xf numFmtId="0" fontId="131" fillId="11" borderId="56" xfId="0" applyFont="1" applyFill="1" applyBorder="1" applyAlignment="1">
      <alignment horizontal="center" vertical="center"/>
    </xf>
    <xf numFmtId="0" fontId="134" fillId="0" borderId="56" xfId="0" applyFont="1" applyFill="1" applyBorder="1" applyAlignment="1">
      <alignment horizontal="center" vertical="center"/>
    </xf>
    <xf numFmtId="0" fontId="131" fillId="0" borderId="56" xfId="0" applyFont="1" applyBorder="1" applyAlignment="1">
      <alignment horizontal="center" vertical="center"/>
    </xf>
    <xf numFmtId="0" fontId="0" fillId="0" borderId="56" xfId="0" applyFont="1" applyFill="1" applyBorder="1" applyAlignment="1">
      <alignment vertical="center"/>
    </xf>
    <xf numFmtId="0" fontId="0" fillId="0" borderId="0" xfId="0" applyFont="1" applyFill="1" applyBorder="1" applyAlignment="1">
      <alignment vertical="center"/>
    </xf>
    <xf numFmtId="0" fontId="134" fillId="0" borderId="0" xfId="0" applyFont="1" applyFill="1" applyBorder="1" applyAlignment="1">
      <alignment vertical="center"/>
    </xf>
    <xf numFmtId="0" fontId="134" fillId="0" borderId="0" xfId="0" applyFont="1" applyBorder="1" applyAlignment="1">
      <alignment horizontal="right" vertical="center"/>
    </xf>
    <xf numFmtId="0" fontId="0" fillId="0" borderId="57" xfId="0" applyFont="1" applyBorder="1" applyAlignment="1">
      <alignment horizontal="center" vertical="center"/>
    </xf>
    <xf numFmtId="0" fontId="0" fillId="0" borderId="54" xfId="0" applyFont="1" applyFill="1" applyBorder="1" applyAlignment="1">
      <alignment horizontal="center" vertical="center"/>
    </xf>
    <xf numFmtId="0" fontId="132" fillId="0" borderId="54" xfId="0" applyFont="1" applyBorder="1" applyAlignment="1">
      <alignment vertical="center" wrapText="1"/>
    </xf>
    <xf numFmtId="0" fontId="132" fillId="0" borderId="54" xfId="0" applyFont="1" applyBorder="1" applyAlignment="1">
      <alignment horizontal="center" vertical="center" wrapText="1"/>
    </xf>
    <xf numFmtId="0" fontId="132" fillId="0" borderId="54" xfId="0" applyFont="1" applyBorder="1" applyAlignment="1">
      <alignment horizontal="center" vertical="center"/>
    </xf>
    <xf numFmtId="43" fontId="139" fillId="0" borderId="54" xfId="18" applyFont="1" applyFill="1" applyBorder="1" applyAlignment="1">
      <alignment vertical="center" wrapText="1"/>
    </xf>
    <xf numFmtId="43" fontId="138" fillId="0" borderId="54" xfId="18" applyFont="1" applyFill="1" applyBorder="1" applyAlignment="1">
      <alignment vertical="center" wrapText="1"/>
    </xf>
    <xf numFmtId="0" fontId="139" fillId="12" borderId="54" xfId="0" applyFont="1" applyFill="1" applyBorder="1" applyAlignment="1">
      <alignment vertical="center" wrapText="1"/>
    </xf>
    <xf numFmtId="0" fontId="139" fillId="0" borderId="54" xfId="0" applyFont="1" applyBorder="1" applyAlignment="1">
      <alignment horizontal="center" vertical="center" wrapText="1"/>
    </xf>
    <xf numFmtId="0" fontId="139" fillId="0" borderId="54" xfId="0" applyFont="1" applyBorder="1" applyAlignment="1">
      <alignment horizontal="center" vertical="center"/>
    </xf>
    <xf numFmtId="0" fontId="131" fillId="0" borderId="54" xfId="0" applyFont="1" applyBorder="1" applyAlignment="1">
      <alignment horizontal="left" vertical="center"/>
    </xf>
    <xf numFmtId="0" fontId="131" fillId="0" borderId="54" xfId="0" applyFont="1" applyFill="1" applyBorder="1" applyAlignment="1">
      <alignment horizontal="center" vertical="center"/>
    </xf>
    <xf numFmtId="0" fontId="128" fillId="0" borderId="54" xfId="0" applyFont="1" applyFill="1" applyBorder="1" applyAlignment="1">
      <alignment vertical="center" wrapText="1"/>
    </xf>
    <xf numFmtId="0" fontId="128" fillId="0" borderId="54" xfId="0" applyFont="1" applyFill="1" applyBorder="1" applyAlignment="1">
      <alignment horizontal="center" vertical="center"/>
    </xf>
    <xf numFmtId="0" fontId="134" fillId="0" borderId="0" xfId="0" applyFont="1" applyFill="1" applyBorder="1" applyAlignment="1">
      <alignment horizontal="center" vertical="center"/>
    </xf>
    <xf numFmtId="0" fontId="131" fillId="0" borderId="0" xfId="0" applyFont="1" applyFill="1" applyBorder="1" applyAlignment="1">
      <alignment horizontal="center" vertical="center"/>
    </xf>
    <xf numFmtId="43" fontId="131" fillId="13" borderId="0" xfId="18" applyFont="1" applyFill="1" applyBorder="1" applyAlignment="1">
      <alignment vertical="center" wrapText="1"/>
    </xf>
    <xf numFmtId="0" fontId="128" fillId="0" borderId="0" xfId="0" applyFont="1" applyBorder="1" applyAlignment="1">
      <alignment horizontal="center" vertical="center"/>
    </xf>
    <xf numFmtId="0" fontId="128" fillId="0" borderId="0" xfId="0" applyFont="1" applyAlignment="1">
      <alignment horizontal="center" vertical="center"/>
    </xf>
    <xf numFmtId="43" fontId="140" fillId="0" borderId="0" xfId="0" applyNumberFormat="1" applyFont="1" applyBorder="1" applyAlignment="1">
      <alignment horizontal="center" vertical="center"/>
    </xf>
    <xf numFmtId="0" fontId="128" fillId="0" borderId="0" xfId="0" applyFont="1" applyFill="1" applyBorder="1" applyAlignment="1">
      <alignment vertical="center" wrapText="1"/>
    </xf>
    <xf numFmtId="0" fontId="141" fillId="0" borderId="0" xfId="0" applyFont="1" applyBorder="1" applyAlignment="1">
      <alignment horizontal="center" vertical="center"/>
    </xf>
    <xf numFmtId="0" fontId="0" fillId="0" borderId="0" xfId="0" applyFont="1" applyFill="1" applyBorder="1" applyAlignment="1">
      <alignment horizontal="center" vertical="center"/>
    </xf>
    <xf numFmtId="43" fontId="140" fillId="0" borderId="0" xfId="0" applyNumberFormat="1" applyFont="1" applyFill="1" applyBorder="1" applyAlignment="1">
      <alignment vertical="center"/>
    </xf>
    <xf numFmtId="43" fontId="140" fillId="0" borderId="0" xfId="0" applyNumberFormat="1" applyFont="1" applyBorder="1" applyAlignment="1">
      <alignment horizontal="right" vertical="center"/>
    </xf>
    <xf numFmtId="0" fontId="128" fillId="0" borderId="60" xfId="0" applyFont="1" applyBorder="1" applyAlignment="1">
      <alignment horizontal="center" vertical="center" wrapText="1"/>
    </xf>
    <xf numFmtId="0" fontId="128" fillId="0" borderId="61" xfId="0" applyFont="1" applyBorder="1" applyAlignment="1">
      <alignment horizontal="center" vertical="center" wrapText="1"/>
    </xf>
    <xf numFmtId="0" fontId="128" fillId="0" borderId="56" xfId="0" applyFont="1" applyFill="1" applyBorder="1" applyAlignment="1">
      <alignment vertical="center" wrapText="1"/>
    </xf>
    <xf numFmtId="0" fontId="128" fillId="14" borderId="56" xfId="0" applyFont="1" applyFill="1" applyBorder="1" applyAlignment="1">
      <alignment horizontal="center" vertical="center"/>
    </xf>
    <xf numFmtId="43" fontId="128" fillId="0" borderId="19" xfId="18" applyFont="1" applyBorder="1" applyAlignment="1">
      <alignment horizontal="center" vertical="center" wrapText="1"/>
    </xf>
    <xf numFmtId="43" fontId="128" fillId="0" borderId="21" xfId="18" applyFont="1" applyBorder="1" applyAlignment="1">
      <alignment horizontal="center" vertical="center" wrapText="1"/>
    </xf>
    <xf numFmtId="43" fontId="142" fillId="0" borderId="54" xfId="18" applyFont="1" applyFill="1" applyBorder="1" applyAlignment="1">
      <alignment vertical="center" wrapText="1"/>
    </xf>
    <xf numFmtId="43" fontId="134" fillId="0" borderId="54" xfId="0" applyNumberFormat="1" applyFont="1" applyBorder="1" applyAlignment="1">
      <alignment vertical="center"/>
    </xf>
    <xf numFmtId="0" fontId="133" fillId="0" borderId="54" xfId="0" applyFont="1" applyBorder="1" applyAlignment="1">
      <alignment vertical="top" wrapText="1"/>
    </xf>
    <xf numFmtId="4" fontId="128" fillId="0" borderId="54" xfId="0" applyNumberFormat="1" applyFont="1" applyFill="1" applyBorder="1" applyAlignment="1">
      <alignment horizontal="right" vertical="center" wrapText="1"/>
    </xf>
    <xf numFmtId="4" fontId="128" fillId="0" borderId="54" xfId="0" applyNumberFormat="1" applyFont="1" applyFill="1" applyBorder="1" applyAlignment="1">
      <alignment vertical="top" wrapText="1"/>
    </xf>
    <xf numFmtId="4" fontId="131" fillId="0" borderId="54" xfId="0" applyNumberFormat="1" applyFont="1" applyFill="1" applyBorder="1" applyAlignment="1">
      <alignment vertical="top" wrapText="1"/>
    </xf>
    <xf numFmtId="4" fontId="131" fillId="0" borderId="54" xfId="0" applyNumberFormat="1" applyFont="1" applyBorder="1" applyAlignment="1">
      <alignment horizontal="right" vertical="top" wrapText="1"/>
    </xf>
    <xf numFmtId="0" fontId="128" fillId="0" borderId="54" xfId="0" applyFont="1" applyFill="1" applyBorder="1" applyAlignment="1">
      <alignment horizontal="left" vertical="center" wrapText="1"/>
    </xf>
    <xf numFmtId="43" fontId="131" fillId="0" borderId="54" xfId="0" applyNumberFormat="1" applyFont="1" applyBorder="1" applyAlignment="1">
      <alignment vertical="center" wrapText="1"/>
    </xf>
    <xf numFmtId="0" fontId="128" fillId="0" borderId="0" xfId="0" applyFont="1" applyFill="1" applyBorder="1" applyAlignment="1">
      <alignment horizontal="center" vertical="center"/>
    </xf>
    <xf numFmtId="43" fontId="131" fillId="0" borderId="0" xfId="18" applyFont="1" applyFill="1" applyBorder="1" applyAlignment="1">
      <alignment horizontal="right" vertical="center" wrapText="1"/>
    </xf>
    <xf numFmtId="43" fontId="128" fillId="0" borderId="0" xfId="18" applyFont="1" applyFill="1" applyBorder="1" applyAlignment="1">
      <alignment horizontal="center" vertical="center" wrapText="1"/>
    </xf>
    <xf numFmtId="0" fontId="0" fillId="0" borderId="0" xfId="0" applyFont="1" applyBorder="1" applyAlignment="1">
      <alignment horizontal="center" vertical="center"/>
    </xf>
    <xf numFmtId="0" fontId="131" fillId="0" borderId="0" xfId="0" applyFont="1" applyBorder="1" applyAlignment="1">
      <alignment horizontal="right" vertical="center" wrapText="1"/>
    </xf>
    <xf numFmtId="43" fontId="128" fillId="0" borderId="56" xfId="0" applyNumberFormat="1" applyFont="1" applyFill="1" applyBorder="1" applyAlignment="1">
      <alignment vertical="center"/>
    </xf>
    <xf numFmtId="43" fontId="128" fillId="0" borderId="57" xfId="0" applyNumberFormat="1" applyFont="1" applyBorder="1" applyAlignment="1">
      <alignment horizontal="center" vertical="center"/>
    </xf>
    <xf numFmtId="43" fontId="128" fillId="0" borderId="56" xfId="0" applyNumberFormat="1" applyFont="1" applyBorder="1" applyAlignment="1">
      <alignment horizontal="center" vertical="center"/>
    </xf>
    <xf numFmtId="4" fontId="128" fillId="0" borderId="54" xfId="0" applyNumberFormat="1" applyFont="1" applyBorder="1" applyAlignment="1">
      <alignment horizontal="center" vertical="center" wrapText="1"/>
    </xf>
    <xf numFmtId="0" fontId="128" fillId="0" borderId="20" xfId="0" applyFont="1" applyFill="1" applyBorder="1" applyAlignment="1">
      <alignment horizontal="center" vertical="center" wrapText="1"/>
    </xf>
    <xf numFmtId="4" fontId="128" fillId="0" borderId="0" xfId="0" applyNumberFormat="1" applyFont="1" applyFill="1" applyBorder="1" applyAlignment="1">
      <alignment vertical="center" wrapText="1"/>
    </xf>
    <xf numFmtId="4" fontId="131" fillId="0" borderId="0" xfId="0" applyNumberFormat="1" applyFont="1" applyFill="1" applyBorder="1" applyAlignment="1">
      <alignment vertical="center" wrapText="1"/>
    </xf>
    <xf numFmtId="4" fontId="131" fillId="0" borderId="0" xfId="0" applyNumberFormat="1" applyFont="1" applyBorder="1" applyAlignment="1">
      <alignment horizontal="right" vertical="center" wrapText="1"/>
    </xf>
    <xf numFmtId="4" fontId="128" fillId="0" borderId="55" xfId="0" applyNumberFormat="1" applyFont="1" applyBorder="1" applyAlignment="1">
      <alignment horizontal="center" vertical="center" wrapText="1"/>
    </xf>
    <xf numFmtId="0" fontId="134" fillId="0" borderId="0" xfId="0" applyFont="1" applyBorder="1" applyAlignment="1">
      <alignment horizontal="center" vertical="center"/>
    </xf>
    <xf numFmtId="4" fontId="131" fillId="13" borderId="0" xfId="0" applyNumberFormat="1" applyFont="1" applyFill="1" applyBorder="1" applyAlignment="1">
      <alignment vertical="center" wrapText="1"/>
    </xf>
    <xf numFmtId="0" fontId="128" fillId="11" borderId="54" xfId="0" applyFont="1" applyFill="1" applyBorder="1" applyAlignment="1">
      <alignment horizontal="center" vertical="center" wrapText="1"/>
    </xf>
    <xf numFmtId="0" fontId="128" fillId="0" borderId="54" xfId="0" applyFont="1" applyFill="1" applyBorder="1" applyAlignment="1">
      <alignment vertical="center"/>
    </xf>
    <xf numFmtId="0" fontId="128" fillId="0" borderId="55" xfId="0" applyFont="1" applyBorder="1" applyAlignment="1">
      <alignment horizontal="center" vertical="center"/>
    </xf>
    <xf numFmtId="43" fontId="128" fillId="0" borderId="55" xfId="18" applyFont="1" applyBorder="1" applyAlignment="1">
      <alignment horizontal="center" vertical="center" wrapText="1"/>
    </xf>
    <xf numFmtId="0" fontId="0" fillId="0" borderId="62" xfId="0" applyFont="1" applyFill="1" applyBorder="1" applyAlignment="1">
      <alignment vertical="center"/>
    </xf>
    <xf numFmtId="0" fontId="128" fillId="0" borderId="63" xfId="0" applyFont="1" applyFill="1" applyBorder="1" applyAlignment="1">
      <alignment vertical="center" wrapText="1"/>
    </xf>
    <xf numFmtId="0" fontId="0" fillId="0" borderId="63" xfId="0" applyFont="1" applyFill="1" applyBorder="1" applyAlignment="1">
      <alignment vertical="center"/>
    </xf>
    <xf numFmtId="0" fontId="128" fillId="14" borderId="63" xfId="0" applyFont="1" applyFill="1" applyBorder="1" applyAlignment="1">
      <alignment horizontal="center" vertical="center"/>
    </xf>
    <xf numFmtId="0" fontId="0" fillId="0" borderId="63" xfId="0" applyFont="1" applyFill="1" applyBorder="1" applyAlignment="1">
      <alignment horizontal="center" vertical="center"/>
    </xf>
    <xf numFmtId="0" fontId="128" fillId="0" borderId="63" xfId="0" applyFont="1" applyBorder="1" applyAlignment="1">
      <alignment horizontal="center" vertical="center"/>
    </xf>
    <xf numFmtId="0" fontId="0" fillId="0" borderId="63" xfId="0" applyFont="1" applyBorder="1" applyAlignment="1">
      <alignment horizontal="center" vertical="center"/>
    </xf>
    <xf numFmtId="0" fontId="128" fillId="0" borderId="33" xfId="0" applyFont="1" applyFill="1" applyBorder="1" applyAlignment="1">
      <alignment wrapText="1"/>
    </xf>
    <xf numFmtId="0" fontId="128" fillId="0" borderId="33" xfId="0" applyFont="1" applyBorder="1" applyAlignment="1">
      <alignment horizontal="center" vertical="center"/>
    </xf>
    <xf numFmtId="0" fontId="128" fillId="0" borderId="64" xfId="0" applyFont="1" applyBorder="1" applyAlignment="1">
      <alignment horizontal="center" vertical="center"/>
    </xf>
    <xf numFmtId="4" fontId="128" fillId="0" borderId="33" xfId="0" applyNumberFormat="1" applyFont="1" applyFill="1" applyBorder="1" applyAlignment="1">
      <alignment vertical="center" wrapText="1"/>
    </xf>
    <xf numFmtId="4" fontId="128" fillId="0" borderId="65" xfId="0" applyNumberFormat="1" applyFont="1" applyFill="1" applyBorder="1" applyAlignment="1">
      <alignment vertical="center" wrapText="1"/>
    </xf>
    <xf numFmtId="4" fontId="131" fillId="0" borderId="65" xfId="0" applyNumberFormat="1" applyFont="1" applyFill="1" applyBorder="1" applyAlignment="1">
      <alignment vertical="center" wrapText="1"/>
    </xf>
    <xf numFmtId="4" fontId="131" fillId="0" borderId="65" xfId="0" applyNumberFormat="1" applyFont="1" applyBorder="1" applyAlignment="1">
      <alignment horizontal="right" vertical="center" wrapText="1"/>
    </xf>
    <xf numFmtId="0" fontId="128" fillId="0" borderId="11" xfId="0" applyFont="1" applyFill="1" applyBorder="1" applyAlignment="1">
      <alignment vertical="center" wrapText="1"/>
    </xf>
    <xf numFmtId="0" fontId="128" fillId="0" borderId="11" xfId="0" applyFont="1" applyBorder="1" applyAlignment="1">
      <alignment horizontal="center" vertical="center"/>
    </xf>
    <xf numFmtId="0" fontId="128" fillId="0" borderId="67" xfId="0" applyFont="1" applyBorder="1" applyAlignment="1">
      <alignment horizontal="center" vertical="center"/>
    </xf>
    <xf numFmtId="4" fontId="128" fillId="0" borderId="11" xfId="0" applyNumberFormat="1" applyFont="1" applyFill="1" applyBorder="1" applyAlignment="1">
      <alignment vertical="center" wrapText="1"/>
    </xf>
    <xf numFmtId="0" fontId="128" fillId="0" borderId="61" xfId="0" applyFont="1" applyBorder="1" applyAlignment="1">
      <alignment horizontal="center" vertical="center"/>
    </xf>
    <xf numFmtId="4" fontId="132" fillId="0" borderId="54" xfId="0" applyNumberFormat="1" applyFont="1" applyFill="1" applyBorder="1" applyAlignment="1">
      <alignment vertical="center" wrapText="1"/>
    </xf>
    <xf numFmtId="0" fontId="133" fillId="0" borderId="23" xfId="0" applyFont="1" applyBorder="1" applyAlignment="1">
      <alignment horizontal="justify" vertical="top" wrapText="1"/>
    </xf>
    <xf numFmtId="0" fontId="0" fillId="0" borderId="23" xfId="0" applyBorder="1" applyAlignment="1">
      <alignment horizontal="center" vertical="center"/>
    </xf>
    <xf numFmtId="0" fontId="128" fillId="0" borderId="70" xfId="0" applyFont="1" applyBorder="1" applyAlignment="1">
      <alignment horizontal="center" vertical="center"/>
    </xf>
    <xf numFmtId="4" fontId="132" fillId="0" borderId="23" xfId="0" applyNumberFormat="1" applyFont="1" applyFill="1" applyBorder="1" applyAlignment="1">
      <alignment vertical="top" wrapText="1"/>
    </xf>
    <xf numFmtId="4" fontId="128" fillId="0" borderId="36" xfId="0" applyNumberFormat="1" applyFont="1" applyFill="1" applyBorder="1" applyAlignment="1">
      <alignment vertical="top" wrapText="1"/>
    </xf>
    <xf numFmtId="4" fontId="131" fillId="0" borderId="36" xfId="0" applyNumberFormat="1" applyFont="1" applyFill="1" applyBorder="1" applyAlignment="1">
      <alignment vertical="top" wrapText="1"/>
    </xf>
    <xf numFmtId="4" fontId="131" fillId="0" borderId="36" xfId="0" applyNumberFormat="1" applyFont="1" applyBorder="1" applyAlignment="1">
      <alignment horizontal="right" vertical="top" wrapText="1"/>
    </xf>
    <xf numFmtId="0" fontId="128" fillId="0" borderId="16" xfId="0" applyFont="1" applyFill="1" applyBorder="1" applyAlignment="1">
      <alignment horizontal="center" vertical="center" wrapText="1"/>
    </xf>
    <xf numFmtId="0" fontId="128" fillId="4" borderId="16" xfId="0" applyFont="1" applyFill="1" applyBorder="1" applyAlignment="1">
      <alignment horizontal="left" vertical="center" wrapText="1"/>
    </xf>
    <xf numFmtId="0" fontId="128" fillId="15" borderId="16" xfId="0" applyFont="1" applyFill="1" applyBorder="1" applyAlignment="1">
      <alignment horizontal="center" vertical="center" wrapText="1"/>
    </xf>
    <xf numFmtId="0" fontId="128" fillId="15" borderId="72" xfId="0" applyFont="1" applyFill="1" applyBorder="1" applyAlignment="1">
      <alignment horizontal="center" vertical="center" wrapText="1"/>
    </xf>
    <xf numFmtId="43" fontId="128" fillId="4" borderId="16" xfId="18" applyFont="1" applyFill="1" applyBorder="1" applyAlignment="1">
      <alignment vertical="center" wrapText="1"/>
    </xf>
    <xf numFmtId="43" fontId="128" fillId="4" borderId="42" xfId="18" applyFont="1" applyFill="1" applyBorder="1" applyAlignment="1">
      <alignment vertical="center" wrapText="1"/>
    </xf>
    <xf numFmtId="43" fontId="131" fillId="4" borderId="42" xfId="18" applyFont="1" applyFill="1" applyBorder="1" applyAlignment="1">
      <alignment vertical="center" wrapText="1"/>
    </xf>
    <xf numFmtId="43" fontId="131" fillId="0" borderId="42" xfId="18" applyFont="1" applyBorder="1" applyAlignment="1">
      <alignment horizontal="right" vertical="center" wrapText="1"/>
    </xf>
    <xf numFmtId="43" fontId="128" fillId="0" borderId="73" xfId="18" applyFont="1" applyBorder="1" applyAlignment="1">
      <alignment horizontal="center" vertical="center" wrapText="1"/>
    </xf>
    <xf numFmtId="43" fontId="128" fillId="0" borderId="72" xfId="18" applyFont="1" applyBorder="1" applyAlignment="1">
      <alignment horizontal="center" vertical="center" wrapText="1"/>
    </xf>
    <xf numFmtId="43" fontId="128" fillId="0" borderId="17" xfId="18" applyFont="1" applyBorder="1" applyAlignment="1">
      <alignment horizontal="center" vertical="center" wrapText="1"/>
    </xf>
    <xf numFmtId="0" fontId="132" fillId="0" borderId="33" xfId="0" applyFont="1" applyBorder="1" applyAlignment="1">
      <alignment vertical="center" wrapText="1"/>
    </xf>
    <xf numFmtId="0" fontId="144" fillId="0" borderId="33" xfId="0" applyFont="1" applyBorder="1" applyAlignment="1">
      <alignment horizontal="center" vertical="center"/>
    </xf>
    <xf numFmtId="0" fontId="132" fillId="0" borderId="64" xfId="0" applyFont="1" applyBorder="1" applyAlignment="1">
      <alignment horizontal="center" vertical="center"/>
    </xf>
    <xf numFmtId="43" fontId="132" fillId="0" borderId="33" xfId="18" applyFont="1" applyFill="1" applyBorder="1" applyAlignment="1">
      <alignment vertical="center"/>
    </xf>
    <xf numFmtId="43" fontId="128" fillId="0" borderId="65" xfId="18" applyFont="1" applyFill="1" applyBorder="1" applyAlignment="1">
      <alignment vertical="center"/>
    </xf>
    <xf numFmtId="43" fontId="131" fillId="0" borderId="65" xfId="18" applyFont="1" applyFill="1" applyBorder="1" applyAlignment="1">
      <alignment vertical="center"/>
    </xf>
    <xf numFmtId="43" fontId="131" fillId="0" borderId="65" xfId="18" applyFont="1" applyBorder="1" applyAlignment="1">
      <alignment horizontal="right" vertical="center" indent="1"/>
    </xf>
    <xf numFmtId="0" fontId="144" fillId="0" borderId="54" xfId="0" applyFont="1" applyFill="1" applyBorder="1" applyAlignment="1">
      <alignment horizontal="center" vertical="center"/>
    </xf>
    <xf numFmtId="0" fontId="132" fillId="0" borderId="61" xfId="0" applyFont="1" applyFill="1" applyBorder="1" applyAlignment="1">
      <alignment horizontal="center" vertical="center"/>
    </xf>
    <xf numFmtId="43" fontId="132" fillId="0" borderId="54" xfId="18" applyFont="1" applyFill="1" applyBorder="1" applyAlignment="1">
      <alignment vertical="center"/>
    </xf>
    <xf numFmtId="43" fontId="128" fillId="0" borderId="0" xfId="18" applyFont="1" applyFill="1" applyBorder="1" applyAlignment="1">
      <alignment vertical="center"/>
    </xf>
    <xf numFmtId="43" fontId="131" fillId="0" borderId="0" xfId="18" applyFont="1" applyFill="1" applyBorder="1" applyAlignment="1">
      <alignment vertical="center"/>
    </xf>
    <xf numFmtId="43" fontId="131" fillId="0" borderId="0" xfId="18" applyFont="1" applyBorder="1" applyAlignment="1">
      <alignment horizontal="right" vertical="center"/>
    </xf>
    <xf numFmtId="0" fontId="132" fillId="0" borderId="23" xfId="0" applyFont="1" applyBorder="1" applyAlignment="1">
      <alignment vertical="center" wrapText="1"/>
    </xf>
    <xf numFmtId="0" fontId="144" fillId="0" borderId="23" xfId="0" applyFont="1" applyBorder="1" applyAlignment="1">
      <alignment horizontal="center" vertical="center"/>
    </xf>
    <xf numFmtId="0" fontId="132" fillId="0" borderId="70" xfId="0" applyFont="1" applyBorder="1" applyAlignment="1">
      <alignment horizontal="center" vertical="center"/>
    </xf>
    <xf numFmtId="43" fontId="132" fillId="0" borderId="23" xfId="18" applyFont="1" applyFill="1" applyBorder="1" applyAlignment="1">
      <alignment vertical="center"/>
    </xf>
    <xf numFmtId="43" fontId="128" fillId="0" borderId="36" xfId="18" applyFont="1" applyFill="1" applyBorder="1" applyAlignment="1">
      <alignment vertical="center"/>
    </xf>
    <xf numFmtId="43" fontId="131" fillId="0" borderId="36" xfId="18" applyFont="1" applyFill="1" applyBorder="1" applyAlignment="1">
      <alignment vertical="center"/>
    </xf>
    <xf numFmtId="43" fontId="131" fillId="0" borderId="36" xfId="18" applyFont="1" applyBorder="1" applyAlignment="1">
      <alignment horizontal="right" vertical="center"/>
    </xf>
    <xf numFmtId="0" fontId="132" fillId="0" borderId="23" xfId="0" applyFont="1" applyFill="1" applyBorder="1" applyAlignment="1">
      <alignment vertical="center" wrapText="1"/>
    </xf>
    <xf numFmtId="0" fontId="144" fillId="0" borderId="23" xfId="0" applyFont="1" applyFill="1" applyBorder="1" applyAlignment="1">
      <alignment horizontal="center" vertical="center"/>
    </xf>
    <xf numFmtId="0" fontId="132" fillId="0" borderId="70" xfId="0" applyFont="1" applyFill="1" applyBorder="1" applyAlignment="1">
      <alignment horizontal="center" vertical="center"/>
    </xf>
    <xf numFmtId="43" fontId="132" fillId="0" borderId="36" xfId="18" applyFont="1" applyFill="1" applyBorder="1" applyAlignment="1">
      <alignment vertical="center"/>
    </xf>
    <xf numFmtId="43" fontId="142" fillId="0" borderId="36" xfId="18" applyFont="1" applyFill="1" applyBorder="1" applyAlignment="1">
      <alignment vertical="center"/>
    </xf>
    <xf numFmtId="0" fontId="128" fillId="0" borderId="33" xfId="0" applyFont="1" applyFill="1" applyBorder="1" applyAlignment="1">
      <alignment vertical="center" wrapText="1"/>
    </xf>
    <xf numFmtId="0" fontId="0" fillId="0" borderId="33" xfId="0" applyFill="1" applyBorder="1" applyAlignment="1">
      <alignment horizontal="center" vertical="center"/>
    </xf>
    <xf numFmtId="0" fontId="128" fillId="0" borderId="64" xfId="0" applyFont="1" applyFill="1" applyBorder="1" applyAlignment="1">
      <alignment horizontal="center" vertical="center"/>
    </xf>
    <xf numFmtId="43" fontId="128" fillId="0" borderId="33" xfId="18" applyFont="1" applyFill="1" applyBorder="1" applyAlignment="1">
      <alignment vertical="center" wrapText="1"/>
    </xf>
    <xf numFmtId="43" fontId="128" fillId="0" borderId="65" xfId="18" applyFont="1" applyFill="1" applyBorder="1" applyAlignment="1">
      <alignment vertical="center" wrapText="1"/>
    </xf>
    <xf numFmtId="43" fontId="131" fillId="0" borderId="65" xfId="18" applyFont="1" applyFill="1" applyBorder="1" applyAlignment="1">
      <alignment vertical="center" wrapText="1"/>
    </xf>
    <xf numFmtId="43" fontId="131" fillId="0" borderId="65" xfId="18" applyFont="1" applyFill="1" applyBorder="1" applyAlignment="1">
      <alignment horizontal="right" vertical="center" wrapText="1"/>
    </xf>
    <xf numFmtId="43" fontId="128" fillId="0" borderId="74" xfId="18" applyFont="1" applyBorder="1" applyAlignment="1">
      <alignment horizontal="center" vertical="center" wrapText="1"/>
    </xf>
    <xf numFmtId="0" fontId="0" fillId="0" borderId="54" xfId="0" applyFill="1" applyBorder="1" applyAlignment="1">
      <alignment horizontal="center" vertical="center"/>
    </xf>
    <xf numFmtId="0" fontId="128" fillId="0" borderId="61" xfId="0" applyFont="1" applyFill="1" applyBorder="1" applyAlignment="1">
      <alignment horizontal="center" vertical="center"/>
    </xf>
    <xf numFmtId="43" fontId="128" fillId="0" borderId="54" xfId="18" applyFont="1" applyFill="1" applyBorder="1" applyAlignment="1">
      <alignment vertical="center"/>
    </xf>
    <xf numFmtId="0" fontId="128" fillId="0" borderId="23" xfId="0" applyFont="1" applyFill="1" applyBorder="1" applyAlignment="1">
      <alignment vertical="center" wrapText="1"/>
    </xf>
    <xf numFmtId="0" fontId="0" fillId="0" borderId="23" xfId="0" applyFill="1" applyBorder="1" applyAlignment="1">
      <alignment horizontal="center" vertical="center"/>
    </xf>
    <xf numFmtId="0" fontId="128" fillId="0" borderId="70" xfId="0" applyFont="1" applyFill="1" applyBorder="1" applyAlignment="1">
      <alignment horizontal="center" vertical="center"/>
    </xf>
    <xf numFmtId="43" fontId="128" fillId="0" borderId="23" xfId="18" applyFont="1" applyFill="1" applyBorder="1" applyAlignment="1">
      <alignment vertical="center" wrapText="1"/>
    </xf>
    <xf numFmtId="43" fontId="128" fillId="0" borderId="36" xfId="18" applyFont="1" applyFill="1" applyBorder="1" applyAlignment="1">
      <alignment vertical="center" wrapText="1"/>
    </xf>
    <xf numFmtId="43" fontId="131" fillId="0" borderId="36" xfId="18" applyFont="1" applyFill="1" applyBorder="1" applyAlignment="1">
      <alignment vertical="center" wrapText="1"/>
    </xf>
    <xf numFmtId="43" fontId="131" fillId="0" borderId="36" xfId="18" applyFont="1" applyFill="1" applyBorder="1" applyAlignment="1">
      <alignment horizontal="right" vertical="center" wrapText="1"/>
    </xf>
    <xf numFmtId="43" fontId="128" fillId="0" borderId="75" xfId="18" applyFont="1" applyBorder="1" applyAlignment="1">
      <alignment horizontal="center" vertical="center" wrapText="1"/>
    </xf>
    <xf numFmtId="43" fontId="128" fillId="16" borderId="54" xfId="18" applyFont="1" applyFill="1" applyBorder="1" applyAlignment="1">
      <alignment vertical="center" wrapText="1"/>
    </xf>
    <xf numFmtId="43" fontId="131" fillId="0" borderId="54" xfId="18" applyFont="1" applyFill="1" applyBorder="1" applyAlignment="1">
      <alignment vertical="center"/>
    </xf>
    <xf numFmtId="43" fontId="131" fillId="0" borderId="54" xfId="18" applyFont="1" applyBorder="1" applyAlignment="1">
      <alignment horizontal="right" vertical="center"/>
    </xf>
    <xf numFmtId="43" fontId="128" fillId="0" borderId="54" xfId="18" applyFont="1" applyBorder="1" applyAlignment="1">
      <alignment horizontal="center" vertical="center"/>
    </xf>
    <xf numFmtId="0" fontId="128" fillId="0" borderId="0" xfId="0" applyFont="1" applyAlignment="1">
      <alignment vertical="center"/>
    </xf>
    <xf numFmtId="0" fontId="0" fillId="0" borderId="26" xfId="0" applyFont="1" applyFill="1" applyBorder="1" applyAlignment="1">
      <alignment vertical="center"/>
    </xf>
    <xf numFmtId="0" fontId="128" fillId="0" borderId="26" xfId="0" applyFont="1" applyFill="1" applyBorder="1" applyAlignment="1">
      <alignment vertical="center" wrapText="1"/>
    </xf>
    <xf numFmtId="0" fontId="128" fillId="14" borderId="26" xfId="0" applyFont="1" applyFill="1" applyBorder="1" applyAlignment="1">
      <alignment horizontal="center" vertical="center"/>
    </xf>
    <xf numFmtId="0" fontId="0" fillId="0" borderId="26" xfId="0" applyFont="1" applyFill="1" applyBorder="1" applyAlignment="1">
      <alignment horizontal="center" vertical="center"/>
    </xf>
    <xf numFmtId="0" fontId="128" fillId="0" borderId="26" xfId="0" applyFont="1" applyBorder="1" applyAlignment="1">
      <alignment horizontal="center" vertical="center"/>
    </xf>
    <xf numFmtId="0" fontId="128" fillId="0" borderId="26" xfId="0" applyFont="1" applyFill="1" applyBorder="1" applyAlignment="1">
      <alignment vertical="center"/>
    </xf>
    <xf numFmtId="43" fontId="128" fillId="0" borderId="26" xfId="18" applyFont="1" applyBorder="1" applyAlignment="1">
      <alignment horizontal="center" vertical="center" wrapText="1"/>
    </xf>
    <xf numFmtId="0" fontId="9" fillId="0" borderId="54" xfId="0" applyFont="1" applyFill="1" applyBorder="1" applyAlignment="1">
      <alignment horizontal="center" vertical="center"/>
    </xf>
    <xf numFmtId="4" fontId="142" fillId="0" borderId="54" xfId="0" applyNumberFormat="1" applyFont="1" applyFill="1" applyBorder="1" applyAlignment="1">
      <alignment vertical="center" wrapText="1"/>
    </xf>
    <xf numFmtId="4" fontId="142" fillId="0" borderId="54" xfId="0" applyNumberFormat="1" applyFont="1" applyBorder="1" applyAlignment="1">
      <alignment horizontal="right" vertical="center" wrapText="1"/>
    </xf>
    <xf numFmtId="4" fontId="132" fillId="0" borderId="54" xfId="0" applyNumberFormat="1" applyFont="1" applyBorder="1" applyAlignment="1">
      <alignment horizontal="center" vertical="center" wrapText="1"/>
    </xf>
    <xf numFmtId="43" fontId="132" fillId="0" borderId="54" xfId="18" applyFont="1" applyBorder="1" applyAlignment="1">
      <alignment horizontal="center" vertical="center" wrapText="1"/>
    </xf>
    <xf numFmtId="0" fontId="132" fillId="0" borderId="54" xfId="0" applyFont="1" applyFill="1" applyBorder="1" applyAlignment="1">
      <alignment horizontal="left" vertical="center" wrapText="1"/>
    </xf>
    <xf numFmtId="43" fontId="132" fillId="0" borderId="54" xfId="18" applyFont="1" applyFill="1" applyBorder="1" applyAlignment="1">
      <alignment horizontal="right" vertical="center" wrapText="1"/>
    </xf>
    <xf numFmtId="43" fontId="142" fillId="0" borderId="54" xfId="18" applyFont="1" applyBorder="1" applyAlignment="1">
      <alignment horizontal="right" vertical="center" wrapText="1"/>
    </xf>
    <xf numFmtId="0" fontId="9" fillId="0" borderId="54" xfId="0" applyFont="1" applyBorder="1" applyAlignment="1">
      <alignment horizontal="center" vertical="center"/>
    </xf>
    <xf numFmtId="4" fontId="132" fillId="0" borderId="54" xfId="0" applyNumberFormat="1" applyFont="1" applyFill="1" applyBorder="1" applyAlignment="1">
      <alignment horizontal="right" vertical="center" wrapText="1"/>
    </xf>
    <xf numFmtId="0" fontId="132" fillId="0" borderId="54" xfId="0" applyFont="1" applyBorder="1" applyAlignment="1">
      <alignment horizontal="left" vertical="center" wrapText="1"/>
    </xf>
    <xf numFmtId="43" fontId="142" fillId="0" borderId="54" xfId="18" applyFont="1" applyFill="1" applyBorder="1" applyAlignment="1">
      <alignment horizontal="right" vertical="center" wrapText="1"/>
    </xf>
    <xf numFmtId="43" fontId="142" fillId="0" borderId="54" xfId="18" applyFont="1" applyFill="1" applyBorder="1" applyAlignment="1">
      <alignment vertical="center"/>
    </xf>
    <xf numFmtId="0" fontId="142" fillId="0" borderId="54" xfId="0" applyFont="1" applyBorder="1" applyAlignment="1">
      <alignment horizontal="right" vertical="center"/>
    </xf>
    <xf numFmtId="0" fontId="132" fillId="4" borderId="54" xfId="0" applyFont="1" applyFill="1" applyBorder="1" applyAlignment="1">
      <alignment horizontal="left" vertical="center" wrapText="1"/>
    </xf>
    <xf numFmtId="4" fontId="132" fillId="0" borderId="54" xfId="0" applyNumberFormat="1" applyFont="1" applyFill="1" applyBorder="1" applyAlignment="1">
      <alignment vertical="center"/>
    </xf>
    <xf numFmtId="4" fontId="142" fillId="0" borderId="54" xfId="0" applyNumberFormat="1" applyFont="1" applyFill="1" applyBorder="1" applyAlignment="1">
      <alignment vertical="center"/>
    </xf>
    <xf numFmtId="43" fontId="142" fillId="0" borderId="54" xfId="0" applyNumberFormat="1" applyFont="1" applyBorder="1" applyAlignment="1">
      <alignment horizontal="right" vertical="center"/>
    </xf>
    <xf numFmtId="0" fontId="0" fillId="17" borderId="0" xfId="0" applyFill="1"/>
    <xf numFmtId="165" fontId="9" fillId="17" borderId="0" xfId="0" applyNumberFormat="1" applyFont="1" applyFill="1" applyAlignment="1">
      <alignment horizontal="center" vertical="center"/>
    </xf>
    <xf numFmtId="0" fontId="9" fillId="17" borderId="0" xfId="0" applyFont="1" applyFill="1" applyAlignment="1">
      <alignment horizontal="center" vertical="center" wrapText="1"/>
    </xf>
    <xf numFmtId="0" fontId="9" fillId="17" borderId="0" xfId="0" applyFont="1" applyFill="1" applyAlignment="1">
      <alignment horizontal="center" vertical="center"/>
    </xf>
    <xf numFmtId="0" fontId="131" fillId="0" borderId="54" xfId="0" applyFont="1" applyFill="1" applyBorder="1" applyAlignment="1">
      <alignment horizontal="center" vertical="center" wrapText="1"/>
    </xf>
    <xf numFmtId="0" fontId="131" fillId="0" borderId="54" xfId="0" applyFont="1" applyBorder="1" applyAlignment="1">
      <alignment horizontal="right" vertical="center" wrapText="1"/>
    </xf>
    <xf numFmtId="0" fontId="125" fillId="0" borderId="0" xfId="0" applyFont="1"/>
    <xf numFmtId="43" fontId="0" fillId="0" borderId="0" xfId="1" applyFont="1"/>
    <xf numFmtId="0" fontId="126" fillId="0" borderId="54" xfId="0" applyFont="1" applyBorder="1" applyAlignment="1">
      <alignment horizontal="center" vertical="center"/>
    </xf>
    <xf numFmtId="0" fontId="126" fillId="0" borderId="54" xfId="0" applyFont="1" applyBorder="1" applyAlignment="1">
      <alignment horizontal="center"/>
    </xf>
    <xf numFmtId="0" fontId="29" fillId="0" borderId="11" xfId="0" applyFont="1" applyBorder="1"/>
    <xf numFmtId="0" fontId="29" fillId="0" borderId="54" xfId="0" applyFont="1" applyBorder="1" applyAlignment="1">
      <alignment horizontal="center" vertical="center"/>
    </xf>
    <xf numFmtId="43" fontId="0" fillId="0" borderId="54" xfId="1" applyFont="1" applyBorder="1" applyAlignment="1">
      <alignment horizontal="center" vertical="center"/>
    </xf>
    <xf numFmtId="169" fontId="0" fillId="0" borderId="54" xfId="1" applyNumberFormat="1" applyFont="1" applyBorder="1" applyAlignment="1">
      <alignment horizontal="right" vertical="center"/>
    </xf>
    <xf numFmtId="169" fontId="0" fillId="0" borderId="54" xfId="1" applyNumberFormat="1" applyFont="1" applyBorder="1" applyAlignment="1">
      <alignment horizontal="center" vertical="center"/>
    </xf>
    <xf numFmtId="0" fontId="0" fillId="0" borderId="54" xfId="0" applyBorder="1" applyAlignment="1">
      <alignment horizontal="center" vertical="center" wrapText="1"/>
    </xf>
    <xf numFmtId="43" fontId="0" fillId="0" borderId="54" xfId="1" applyFont="1" applyBorder="1" applyAlignment="1">
      <alignment horizontal="center" vertical="center" wrapText="1"/>
    </xf>
    <xf numFmtId="169" fontId="0" fillId="0" borderId="54" xfId="1" applyNumberFormat="1" applyFont="1" applyBorder="1" applyAlignment="1">
      <alignment horizontal="right" vertical="center" wrapText="1"/>
    </xf>
    <xf numFmtId="0" fontId="0" fillId="0" borderId="54" xfId="0" applyBorder="1" applyAlignment="1">
      <alignment horizontal="left" vertical="top" wrapText="1"/>
    </xf>
    <xf numFmtId="43" fontId="0" fillId="0" borderId="54" xfId="1" applyFont="1" applyBorder="1" applyAlignment="1">
      <alignment horizontal="left" vertical="center" wrapText="1"/>
    </xf>
    <xf numFmtId="0" fontId="0" fillId="0" borderId="54" xfId="0" applyBorder="1" applyAlignment="1">
      <alignment vertical="center"/>
    </xf>
    <xf numFmtId="43" fontId="0" fillId="0" borderId="54" xfId="1" applyFont="1" applyBorder="1" applyAlignment="1">
      <alignment vertical="center"/>
    </xf>
    <xf numFmtId="43" fontId="0" fillId="0" borderId="54" xfId="1" applyFont="1" applyBorder="1" applyAlignment="1">
      <alignment horizontal="right" vertical="center"/>
    </xf>
    <xf numFmtId="0" fontId="0" fillId="0" borderId="54" xfId="0" applyBorder="1" applyAlignment="1">
      <alignment horizontal="center"/>
    </xf>
    <xf numFmtId="0" fontId="0" fillId="0" borderId="54" xfId="0" applyBorder="1" applyAlignment="1">
      <alignment horizontal="left" vertical="center"/>
    </xf>
    <xf numFmtId="0" fontId="0" fillId="0" borderId="54" xfId="0" applyBorder="1" applyAlignment="1">
      <alignment vertical="top" wrapText="1"/>
    </xf>
    <xf numFmtId="43" fontId="0" fillId="0" borderId="54" xfId="1" applyFont="1" applyBorder="1" applyAlignment="1">
      <alignment vertical="center" wrapText="1"/>
    </xf>
    <xf numFmtId="43" fontId="0" fillId="0" borderId="54" xfId="1" applyFont="1" applyBorder="1" applyAlignment="1">
      <alignment horizontal="center"/>
    </xf>
    <xf numFmtId="0" fontId="0" fillId="0" borderId="54" xfId="0" applyBorder="1" applyAlignment="1">
      <alignment horizontal="left" vertical="center" wrapText="1"/>
    </xf>
    <xf numFmtId="0" fontId="0" fillId="0" borderId="54" xfId="0" applyBorder="1"/>
    <xf numFmtId="43" fontId="0" fillId="0" borderId="0" xfId="1" applyFont="1" applyBorder="1"/>
    <xf numFmtId="0" fontId="0" fillId="0" borderId="54" xfId="0" applyBorder="1" applyAlignment="1">
      <alignment horizontal="right"/>
    </xf>
    <xf numFmtId="0" fontId="126" fillId="0" borderId="54" xfId="0" applyFont="1" applyBorder="1" applyAlignment="1">
      <alignment horizontal="left" vertical="center"/>
    </xf>
    <xf numFmtId="0" fontId="148" fillId="0" borderId="54" xfId="0" applyFont="1" applyBorder="1" applyAlignment="1">
      <alignment vertical="center"/>
    </xf>
    <xf numFmtId="0" fontId="148" fillId="0" borderId="54" xfId="0" applyFont="1" applyBorder="1" applyAlignment="1">
      <alignment horizontal="center" vertical="center"/>
    </xf>
    <xf numFmtId="0" fontId="126" fillId="0" borderId="54" xfId="0" applyFont="1" applyBorder="1" applyAlignment="1">
      <alignment horizontal="left" vertical="center" wrapText="1"/>
    </xf>
    <xf numFmtId="0" fontId="126" fillId="0" borderId="54" xfId="0" applyFont="1" applyBorder="1" applyAlignment="1">
      <alignment horizontal="center" vertical="center" wrapText="1"/>
    </xf>
    <xf numFmtId="0" fontId="126" fillId="0" borderId="54" xfId="0" applyFont="1" applyBorder="1" applyAlignment="1">
      <alignment horizontal="left" vertical="top" wrapText="1"/>
    </xf>
    <xf numFmtId="0" fontId="126" fillId="0" borderId="54" xfId="0" applyFont="1" applyBorder="1" applyAlignment="1">
      <alignment horizontal="center" vertical="top" wrapText="1"/>
    </xf>
    <xf numFmtId="0" fontId="126" fillId="0" borderId="54" xfId="0" applyFont="1" applyBorder="1" applyAlignment="1">
      <alignment horizontal="left"/>
    </xf>
    <xf numFmtId="43" fontId="0" fillId="0" borderId="54" xfId="1" applyFont="1" applyBorder="1" applyAlignment="1">
      <alignment horizontal="left" vertical="center"/>
    </xf>
    <xf numFmtId="0" fontId="126" fillId="0" borderId="56" xfId="0" applyFont="1" applyBorder="1" applyAlignment="1">
      <alignment horizontal="left" vertical="center"/>
    </xf>
    <xf numFmtId="0" fontId="126" fillId="0" borderId="11" xfId="0" applyFont="1" applyBorder="1" applyAlignment="1">
      <alignment horizontal="left" vertical="center"/>
    </xf>
    <xf numFmtId="0" fontId="126" fillId="0" borderId="56" xfId="0" applyFont="1" applyBorder="1" applyAlignment="1">
      <alignment horizontal="center" vertical="center"/>
    </xf>
    <xf numFmtId="0" fontId="126" fillId="0" borderId="11" xfId="0" applyFont="1" applyBorder="1" applyAlignment="1">
      <alignment horizontal="center" vertical="center"/>
    </xf>
    <xf numFmtId="0" fontId="149" fillId="0" borderId="0" xfId="0" applyFont="1" applyAlignment="1">
      <alignment horizontal="left" vertical="center"/>
    </xf>
    <xf numFmtId="0" fontId="132" fillId="0" borderId="54" xfId="0" applyFont="1" applyFill="1" applyBorder="1" applyAlignment="1">
      <alignment horizontal="center" vertical="center"/>
    </xf>
    <xf numFmtId="43" fontId="132" fillId="0" borderId="54" xfId="18" applyFont="1" applyBorder="1" applyAlignment="1">
      <alignment horizontal="center" vertical="center" wrapText="1"/>
    </xf>
    <xf numFmtId="0" fontId="9" fillId="0" borderId="54" xfId="0" applyFont="1" applyFill="1" applyBorder="1" applyAlignment="1">
      <alignment horizontal="center" vertical="center"/>
    </xf>
    <xf numFmtId="0" fontId="0" fillId="0" borderId="54" xfId="0" applyFill="1" applyBorder="1" applyAlignment="1">
      <alignment horizontal="center" vertical="center" wrapText="1"/>
    </xf>
    <xf numFmtId="0" fontId="126" fillId="0" borderId="54" xfId="0" applyFont="1"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128" fillId="0" borderId="29" xfId="0" applyFont="1" applyFill="1" applyBorder="1" applyAlignment="1">
      <alignment horizontal="center" vertical="center"/>
    </xf>
    <xf numFmtId="0" fontId="128" fillId="0" borderId="26" xfId="0" applyFont="1" applyFill="1" applyBorder="1" applyAlignment="1">
      <alignment horizontal="center" vertical="center"/>
    </xf>
    <xf numFmtId="0" fontId="128" fillId="0" borderId="30" xfId="0" applyFont="1" applyFill="1" applyBorder="1" applyAlignment="1">
      <alignment horizontal="center" vertical="center"/>
    </xf>
    <xf numFmtId="43" fontId="128" fillId="0" borderId="29" xfId="18" applyFont="1" applyBorder="1" applyAlignment="1">
      <alignment horizontal="center" vertical="center" wrapText="1"/>
    </xf>
    <xf numFmtId="43" fontId="128" fillId="0" borderId="26" xfId="18" applyFont="1" applyBorder="1" applyAlignment="1">
      <alignment horizontal="center" vertical="center" wrapText="1"/>
    </xf>
    <xf numFmtId="43" fontId="128" fillId="0" borderId="30" xfId="18" applyFont="1" applyBorder="1" applyAlignment="1">
      <alignment horizontal="center" vertical="center" wrapText="1"/>
    </xf>
    <xf numFmtId="43" fontId="128" fillId="0" borderId="53" xfId="18" applyFont="1" applyBorder="1" applyAlignment="1">
      <alignment horizontal="center" vertical="center" wrapText="1"/>
    </xf>
    <xf numFmtId="43" fontId="128" fillId="0" borderId="69" xfId="18" applyFont="1" applyBorder="1" applyAlignment="1">
      <alignment horizontal="center" vertical="center" wrapText="1"/>
    </xf>
    <xf numFmtId="43" fontId="128" fillId="0" borderId="31" xfId="18" applyFont="1" applyBorder="1" applyAlignment="1">
      <alignment horizontal="center" vertical="center" wrapText="1"/>
    </xf>
    <xf numFmtId="0" fontId="128" fillId="0" borderId="54" xfId="0" applyFont="1" applyFill="1" applyBorder="1" applyAlignment="1">
      <alignment horizontal="center" vertical="center" wrapText="1"/>
    </xf>
    <xf numFmtId="0" fontId="128" fillId="0" borderId="63" xfId="0" applyFont="1" applyFill="1" applyBorder="1" applyAlignment="1">
      <alignment horizontal="center" vertical="center" wrapText="1"/>
    </xf>
    <xf numFmtId="0" fontId="128" fillId="0" borderId="0" xfId="0" applyFont="1" applyFill="1" applyBorder="1" applyAlignment="1">
      <alignment horizontal="center" vertical="center" wrapText="1"/>
    </xf>
    <xf numFmtId="0" fontId="127" fillId="0" borderId="0" xfId="0" applyFont="1" applyBorder="1" applyAlignment="1">
      <alignment horizontal="center" vertical="center" wrapText="1"/>
    </xf>
    <xf numFmtId="0" fontId="127" fillId="0" borderId="14" xfId="0" applyFont="1" applyBorder="1" applyAlignment="1">
      <alignment horizontal="left" vertical="center" wrapText="1"/>
    </xf>
    <xf numFmtId="0" fontId="128" fillId="0" borderId="54" xfId="0" applyFont="1" applyFill="1" applyBorder="1" applyAlignment="1">
      <alignment horizontal="center" vertical="center"/>
    </xf>
    <xf numFmtId="4" fontId="128" fillId="0" borderId="54" xfId="0" applyNumberFormat="1" applyFont="1" applyBorder="1" applyAlignment="1">
      <alignment horizontal="center" vertical="center" wrapText="1"/>
    </xf>
    <xf numFmtId="43" fontId="128" fillId="0" borderId="54" xfId="18" applyFont="1" applyBorder="1" applyAlignment="1">
      <alignment horizontal="center" vertical="center" wrapText="1"/>
    </xf>
    <xf numFmtId="0" fontId="127" fillId="0" borderId="0" xfId="0" applyFont="1" applyBorder="1" applyAlignment="1">
      <alignment horizontal="left" vertical="center" wrapText="1"/>
    </xf>
    <xf numFmtId="4" fontId="128" fillId="0" borderId="66" xfId="0" applyNumberFormat="1" applyFont="1" applyBorder="1" applyAlignment="1">
      <alignment horizontal="center" vertical="center" wrapText="1"/>
    </xf>
    <xf numFmtId="4" fontId="128" fillId="0" borderId="68" xfId="0" applyNumberFormat="1" applyFont="1" applyBorder="1" applyAlignment="1">
      <alignment horizontal="center" vertical="center" wrapText="1"/>
    </xf>
    <xf numFmtId="4" fontId="128" fillId="0" borderId="71" xfId="0" applyNumberFormat="1" applyFont="1" applyBorder="1" applyAlignment="1">
      <alignment horizontal="center" vertical="center" wrapText="1"/>
    </xf>
    <xf numFmtId="4" fontId="128" fillId="0" borderId="53" xfId="0" applyNumberFormat="1" applyFont="1" applyBorder="1" applyAlignment="1">
      <alignment horizontal="center" vertical="center" wrapText="1"/>
    </xf>
    <xf numFmtId="4" fontId="128" fillId="0" borderId="69" xfId="0" applyNumberFormat="1" applyFont="1" applyBorder="1" applyAlignment="1">
      <alignment horizontal="center" vertical="center" wrapText="1"/>
    </xf>
    <xf numFmtId="4" fontId="128" fillId="0" borderId="31" xfId="0" applyNumberFormat="1" applyFont="1" applyBorder="1" applyAlignment="1">
      <alignment horizontal="center" vertical="center" wrapText="1"/>
    </xf>
    <xf numFmtId="0" fontId="128" fillId="0" borderId="29" xfId="0" applyFont="1" applyFill="1" applyBorder="1" applyAlignment="1">
      <alignment horizontal="center" vertical="center" wrapText="1"/>
    </xf>
    <xf numFmtId="0" fontId="128" fillId="0" borderId="26" xfId="0" applyFont="1" applyFill="1" applyBorder="1" applyAlignment="1">
      <alignment horizontal="center" vertical="center" wrapText="1"/>
    </xf>
    <xf numFmtId="0" fontId="128" fillId="0" borderId="30" xfId="0" applyFont="1" applyFill="1" applyBorder="1" applyAlignment="1">
      <alignment horizontal="center" vertical="center" wrapText="1"/>
    </xf>
    <xf numFmtId="43" fontId="128" fillId="0" borderId="66" xfId="18" applyFont="1" applyBorder="1" applyAlignment="1">
      <alignment horizontal="center" vertical="center"/>
    </xf>
    <xf numFmtId="43" fontId="128" fillId="0" borderId="68" xfId="18" applyFont="1" applyBorder="1" applyAlignment="1">
      <alignment horizontal="center" vertical="center"/>
    </xf>
    <xf numFmtId="43" fontId="128" fillId="0" borderId="71" xfId="18" applyFont="1" applyBorder="1" applyAlignment="1">
      <alignment horizontal="center" vertical="center"/>
    </xf>
    <xf numFmtId="0" fontId="143" fillId="0" borderId="54" xfId="0" applyFont="1" applyFill="1" applyBorder="1" applyAlignment="1">
      <alignment horizontal="center" vertical="center" wrapText="1"/>
    </xf>
    <xf numFmtId="0" fontId="133" fillId="0" borderId="54" xfId="0" applyFont="1" applyFill="1" applyBorder="1" applyAlignment="1">
      <alignment horizontal="center" vertical="center" wrapText="1"/>
    </xf>
    <xf numFmtId="0" fontId="131" fillId="0" borderId="54" xfId="0" applyFont="1" applyFill="1" applyBorder="1" applyAlignment="1">
      <alignment horizontal="center" vertical="center"/>
    </xf>
    <xf numFmtId="0" fontId="56" fillId="0" borderId="0" xfId="0" applyFont="1" applyAlignment="1">
      <alignment horizontal="center" vertical="center"/>
    </xf>
    <xf numFmtId="0" fontId="33" fillId="0" borderId="0" xfId="0" applyFont="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70" fillId="0" borderId="0" xfId="0" applyFont="1" applyFill="1" applyAlignment="1">
      <alignment horizontal="center" vertical="center"/>
    </xf>
    <xf numFmtId="0" fontId="71" fillId="0" borderId="0" xfId="0" applyFont="1" applyAlignment="1">
      <alignment horizontal="center" vertical="center"/>
    </xf>
    <xf numFmtId="0" fontId="92" fillId="0" borderId="0" xfId="10" applyFont="1" applyBorder="1" applyAlignment="1">
      <alignment horizontal="center"/>
    </xf>
    <xf numFmtId="0" fontId="93" fillId="0" borderId="0" xfId="10" applyFont="1" applyBorder="1" applyAlignment="1">
      <alignment horizontal="center"/>
    </xf>
    <xf numFmtId="0" fontId="71" fillId="0" borderId="0" xfId="0" applyFont="1" applyAlignment="1">
      <alignment horizontal="left" vertical="center"/>
    </xf>
    <xf numFmtId="49" fontId="33" fillId="0" borderId="0" xfId="0" applyNumberFormat="1" applyFont="1" applyAlignment="1">
      <alignment horizontal="left" vertical="center"/>
    </xf>
    <xf numFmtId="0" fontId="90" fillId="0" borderId="0" xfId="0" applyFont="1" applyFill="1" applyAlignment="1">
      <alignment horizontal="center" vertical="center"/>
    </xf>
    <xf numFmtId="0" fontId="93" fillId="0" borderId="6" xfId="10" applyFont="1" applyBorder="1" applyAlignment="1">
      <alignment horizontal="center"/>
    </xf>
    <xf numFmtId="0" fontId="93" fillId="0" borderId="36" xfId="10" applyFont="1" applyBorder="1" applyAlignment="1">
      <alignment horizontal="center"/>
    </xf>
    <xf numFmtId="0" fontId="93" fillId="0" borderId="37" xfId="10" applyFont="1" applyBorder="1" applyAlignment="1">
      <alignment horizontal="center"/>
    </xf>
    <xf numFmtId="0" fontId="92" fillId="0" borderId="0" xfId="4" applyFont="1" applyBorder="1" applyAlignment="1">
      <alignment horizontal="center"/>
    </xf>
    <xf numFmtId="0" fontId="93" fillId="0" borderId="0" xfId="0" applyFont="1" applyBorder="1" applyAlignment="1">
      <alignment horizontal="center"/>
    </xf>
    <xf numFmtId="0" fontId="101" fillId="0" borderId="0" xfId="0" applyFont="1" applyAlignment="1">
      <alignment horizontal="center"/>
    </xf>
    <xf numFmtId="0" fontId="101" fillId="0" borderId="0" xfId="92" applyFont="1" applyAlignment="1">
      <alignment horizontal="center"/>
    </xf>
    <xf numFmtId="0" fontId="93" fillId="0" borderId="0" xfId="92" applyFont="1" applyAlignment="1">
      <alignment horizontal="center"/>
    </xf>
    <xf numFmtId="0" fontId="101" fillId="0" borderId="0" xfId="10" applyFont="1" applyBorder="1" applyAlignment="1">
      <alignment horizontal="center"/>
    </xf>
    <xf numFmtId="0" fontId="101" fillId="0" borderId="49" xfId="6" applyFont="1" applyBorder="1" applyAlignment="1">
      <alignment horizontal="center"/>
    </xf>
    <xf numFmtId="0" fontId="101" fillId="0" borderId="0" xfId="6" applyFont="1" applyBorder="1" applyAlignment="1">
      <alignment horizontal="center"/>
    </xf>
    <xf numFmtId="0" fontId="101" fillId="0" borderId="50" xfId="6" applyFont="1" applyBorder="1" applyAlignment="1">
      <alignment horizontal="center"/>
    </xf>
    <xf numFmtId="0" fontId="93" fillId="0" borderId="49" xfId="6" applyFont="1" applyBorder="1" applyAlignment="1">
      <alignment horizontal="center"/>
    </xf>
    <xf numFmtId="0" fontId="93" fillId="0" borderId="0" xfId="6" applyFont="1" applyBorder="1" applyAlignment="1">
      <alignment horizontal="center"/>
    </xf>
    <xf numFmtId="0" fontId="93" fillId="0" borderId="50" xfId="6" applyFont="1" applyBorder="1" applyAlignment="1">
      <alignment horizontal="center"/>
    </xf>
    <xf numFmtId="0" fontId="93" fillId="0" borderId="0" xfId="6" applyFont="1" applyBorder="1" applyAlignment="1">
      <alignment horizontal="center" vertical="center"/>
    </xf>
    <xf numFmtId="0" fontId="92" fillId="0" borderId="49" xfId="94" applyFont="1" applyBorder="1" applyAlignment="1">
      <alignment horizontal="center"/>
    </xf>
    <xf numFmtId="0" fontId="92" fillId="0" borderId="0" xfId="94" applyFont="1" applyBorder="1" applyAlignment="1">
      <alignment horizontal="center"/>
    </xf>
    <xf numFmtId="0" fontId="92" fillId="0" borderId="50" xfId="94" applyFont="1" applyBorder="1" applyAlignment="1">
      <alignment horizontal="center"/>
    </xf>
    <xf numFmtId="0" fontId="115" fillId="0" borderId="49" xfId="94" applyFont="1" applyBorder="1" applyAlignment="1">
      <alignment horizontal="center"/>
    </xf>
    <xf numFmtId="0" fontId="115" fillId="0" borderId="0" xfId="94" applyFont="1" applyBorder="1" applyAlignment="1">
      <alignment horizontal="center"/>
    </xf>
    <xf numFmtId="0" fontId="115" fillId="0" borderId="50" xfId="94" applyFont="1" applyBorder="1" applyAlignment="1">
      <alignment horizontal="center"/>
    </xf>
    <xf numFmtId="0" fontId="93" fillId="0" borderId="36" xfId="94" applyFont="1" applyBorder="1" applyAlignment="1">
      <alignment horizontal="center"/>
    </xf>
    <xf numFmtId="0" fontId="93" fillId="0" borderId="37" xfId="94" applyFont="1" applyBorder="1" applyAlignment="1">
      <alignment horizontal="center"/>
    </xf>
    <xf numFmtId="0" fontId="93" fillId="0" borderId="41" xfId="5" applyFont="1" applyBorder="1" applyAlignment="1">
      <alignment horizontal="center"/>
    </xf>
    <xf numFmtId="0" fontId="93" fillId="0" borderId="42" xfId="5" applyFont="1" applyBorder="1" applyAlignment="1">
      <alignment horizontal="center"/>
    </xf>
    <xf numFmtId="0" fontId="93" fillId="0" borderId="43" xfId="5" applyFont="1" applyBorder="1" applyAlignment="1">
      <alignment horizontal="center"/>
    </xf>
    <xf numFmtId="0" fontId="93" fillId="0" borderId="39" xfId="5" applyFont="1" applyBorder="1" applyAlignment="1">
      <alignment horizontal="center" vertical="center" wrapText="1"/>
    </xf>
    <xf numFmtId="0" fontId="93" fillId="0" borderId="45" xfId="5" applyFont="1" applyBorder="1" applyAlignment="1">
      <alignment horizontal="center" vertical="center" wrapText="1"/>
    </xf>
    <xf numFmtId="0" fontId="10" fillId="0" borderId="45" xfId="73" applyBorder="1"/>
    <xf numFmtId="0" fontId="112" fillId="0" borderId="0" xfId="10" applyFont="1" applyFill="1" applyBorder="1" applyAlignment="1">
      <alignment horizontal="center"/>
    </xf>
    <xf numFmtId="0" fontId="25" fillId="0" borderId="0" xfId="10" applyFont="1" applyFill="1" applyBorder="1" applyAlignment="1">
      <alignment horizontal="center"/>
    </xf>
    <xf numFmtId="0" fontId="69" fillId="0" borderId="0" xfId="10" applyFont="1" applyFill="1" applyBorder="1" applyAlignment="1">
      <alignment horizontal="center"/>
    </xf>
    <xf numFmtId="0" fontId="124" fillId="0" borderId="0" xfId="0" applyFont="1" applyAlignment="1">
      <alignment horizontal="center"/>
    </xf>
    <xf numFmtId="0" fontId="125" fillId="0" borderId="0" xfId="0" applyFont="1" applyFill="1" applyBorder="1" applyAlignment="1">
      <alignment horizontal="left"/>
    </xf>
    <xf numFmtId="0" fontId="122" fillId="0" borderId="0" xfId="10" applyFont="1" applyFill="1" applyBorder="1" applyAlignment="1">
      <alignment horizontal="center"/>
    </xf>
    <xf numFmtId="0" fontId="14" fillId="0" borderId="0" xfId="10" applyFont="1" applyFill="1" applyBorder="1" applyAlignment="1">
      <alignment horizontal="center"/>
    </xf>
    <xf numFmtId="0" fontId="15" fillId="0" borderId="0" xfId="10" applyFont="1" applyFill="1" applyBorder="1" applyAlignment="1">
      <alignment horizontal="center"/>
    </xf>
    <xf numFmtId="0" fontId="150" fillId="0" borderId="0" xfId="0" applyFont="1" applyAlignment="1">
      <alignment horizontal="center"/>
    </xf>
    <xf numFmtId="0" fontId="150" fillId="0" borderId="0" xfId="0" applyFont="1"/>
    <xf numFmtId="0" fontId="151" fillId="0" borderId="9" xfId="0" applyFont="1" applyBorder="1" applyAlignment="1">
      <alignment horizontal="center" vertical="center" wrapText="1"/>
    </xf>
    <xf numFmtId="49" fontId="151" fillId="0" borderId="1" xfId="2" applyNumberFormat="1" applyFont="1" applyBorder="1" applyAlignment="1">
      <alignment horizontal="center" vertical="center" wrapText="1"/>
    </xf>
    <xf numFmtId="0" fontId="152" fillId="0" borderId="2" xfId="0" applyFont="1" applyBorder="1" applyAlignment="1">
      <alignment horizontal="center" vertical="center" wrapText="1"/>
    </xf>
    <xf numFmtId="4" fontId="151" fillId="0" borderId="3" xfId="3" applyNumberFormat="1" applyFont="1" applyBorder="1" applyAlignment="1">
      <alignment horizontal="center" vertical="center" wrapText="1"/>
    </xf>
    <xf numFmtId="164" fontId="151" fillId="0" borderId="4" xfId="3" applyNumberFormat="1" applyFont="1" applyBorder="1" applyAlignment="1">
      <alignment horizontal="center" vertical="center" wrapText="1"/>
    </xf>
    <xf numFmtId="164" fontId="151" fillId="0" borderId="1" xfId="3" applyNumberFormat="1" applyFont="1" applyBorder="1" applyAlignment="1">
      <alignment horizontal="center" vertical="center" wrapText="1"/>
    </xf>
    <xf numFmtId="0" fontId="151" fillId="4" borderId="9" xfId="10" applyFont="1" applyFill="1" applyBorder="1" applyAlignment="1">
      <alignment horizontal="center" vertical="center" wrapText="1"/>
    </xf>
    <xf numFmtId="165" fontId="151" fillId="0" borderId="2" xfId="3" applyNumberFormat="1" applyFont="1" applyBorder="1" applyAlignment="1">
      <alignment horizontal="center" vertical="center" wrapText="1"/>
    </xf>
    <xf numFmtId="43" fontId="151" fillId="0" borderId="9" xfId="3" applyFont="1" applyBorder="1" applyAlignment="1">
      <alignment horizontal="center" vertical="center" wrapText="1"/>
    </xf>
    <xf numFmtId="164" fontId="151" fillId="0" borderId="9" xfId="3" applyNumberFormat="1" applyFont="1" applyBorder="1" applyAlignment="1">
      <alignment horizontal="center" vertical="center" wrapText="1"/>
    </xf>
    <xf numFmtId="0" fontId="9" fillId="0" borderId="9" xfId="0" applyFont="1" applyBorder="1" applyAlignment="1">
      <alignment horizontal="center" vertical="center"/>
    </xf>
    <xf numFmtId="0" fontId="0" fillId="18" borderId="9" xfId="0" applyFont="1" applyFill="1" applyBorder="1" applyAlignment="1">
      <alignment horizontal="center" vertical="center" wrapText="1"/>
    </xf>
    <xf numFmtId="0" fontId="0" fillId="18" borderId="9" xfId="0" applyFont="1" applyFill="1" applyBorder="1" applyAlignment="1">
      <alignment vertical="center" wrapText="1"/>
    </xf>
    <xf numFmtId="170" fontId="0" fillId="18" borderId="9" xfId="0" applyNumberFormat="1" applyFont="1" applyFill="1" applyBorder="1" applyAlignment="1">
      <alignment horizontal="right" vertical="center" wrapText="1"/>
    </xf>
    <xf numFmtId="171" fontId="0" fillId="18" borderId="9" xfId="11" applyNumberFormat="1" applyFont="1" applyFill="1" applyBorder="1" applyAlignment="1">
      <alignment horizontal="center" vertical="center" wrapText="1"/>
    </xf>
    <xf numFmtId="0" fontId="0" fillId="18" borderId="3"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9" xfId="5" applyFont="1" applyBorder="1" applyAlignment="1">
      <alignment horizontal="center" vertical="center" wrapText="1"/>
    </xf>
    <xf numFmtId="0" fontId="9" fillId="2" borderId="9" xfId="0" applyFont="1" applyFill="1" applyBorder="1" applyAlignment="1">
      <alignment horizontal="center" vertical="center"/>
    </xf>
    <xf numFmtId="0" fontId="9" fillId="2" borderId="9" xfId="0" applyFont="1" applyFill="1" applyBorder="1" applyAlignment="1">
      <alignment horizontal="left" vertical="center" wrapText="1"/>
    </xf>
    <xf numFmtId="43" fontId="9" fillId="19" borderId="9" xfId="0" applyNumberFormat="1" applyFont="1" applyFill="1" applyBorder="1" applyAlignment="1">
      <alignment horizontal="right" vertical="center"/>
    </xf>
    <xf numFmtId="0" fontId="9" fillId="2" borderId="9" xfId="0" applyFont="1" applyFill="1" applyBorder="1" applyAlignment="1">
      <alignment horizontal="center" vertical="center" wrapText="1"/>
    </xf>
    <xf numFmtId="49" fontId="153" fillId="0" borderId="3" xfId="0" applyNumberFormat="1" applyFont="1" applyFill="1" applyBorder="1" applyAlignment="1">
      <alignment horizontal="center" vertical="center"/>
    </xf>
    <xf numFmtId="0" fontId="9" fillId="0" borderId="9" xfId="0" applyFont="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43" fontId="0" fillId="19" borderId="9" xfId="0" applyNumberFormat="1" applyFont="1" applyFill="1" applyBorder="1" applyAlignment="1">
      <alignment horizontal="right" vertical="center"/>
    </xf>
    <xf numFmtId="0" fontId="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3" xfId="0" applyFont="1" applyFill="1" applyBorder="1"/>
    <xf numFmtId="0" fontId="9" fillId="0" borderId="9" xfId="0" applyFont="1" applyFill="1" applyBorder="1" applyAlignment="1">
      <alignment horizontal="center" vertical="center"/>
    </xf>
    <xf numFmtId="0" fontId="9" fillId="0" borderId="9" xfId="0" applyFont="1" applyFill="1" applyBorder="1" applyAlignment="1">
      <alignment horizontal="left" vertical="center" wrapText="1"/>
    </xf>
    <xf numFmtId="0" fontId="153" fillId="20" borderId="9" xfId="0" applyFont="1" applyFill="1" applyBorder="1" applyAlignment="1">
      <alignment horizontal="center" vertical="center" wrapText="1"/>
    </xf>
    <xf numFmtId="0" fontId="153" fillId="20" borderId="9" xfId="0" applyFont="1" applyFill="1" applyBorder="1" applyAlignment="1">
      <alignment vertical="center" wrapText="1"/>
    </xf>
    <xf numFmtId="4" fontId="153" fillId="20" borderId="9" xfId="0" applyNumberFormat="1" applyFont="1" applyFill="1" applyBorder="1" applyAlignment="1">
      <alignment horizontal="right" vertical="center" wrapText="1"/>
    </xf>
    <xf numFmtId="0" fontId="9" fillId="20" borderId="9" xfId="0" applyFont="1" applyFill="1" applyBorder="1" applyAlignment="1">
      <alignment horizontal="center" vertical="center" wrapText="1"/>
    </xf>
    <xf numFmtId="0" fontId="2" fillId="20" borderId="3" xfId="0" applyFont="1" applyFill="1" applyBorder="1" applyAlignment="1">
      <alignment horizontal="center" vertical="center" wrapText="1"/>
    </xf>
    <xf numFmtId="0" fontId="153" fillId="20" borderId="9" xfId="0" applyFont="1" applyFill="1" applyBorder="1" applyAlignment="1">
      <alignment horizontal="justify" vertical="center" wrapText="1"/>
    </xf>
    <xf numFmtId="4" fontId="2" fillId="20" borderId="9" xfId="0" applyNumberFormat="1" applyFont="1" applyFill="1" applyBorder="1" applyAlignment="1">
      <alignment horizontal="right" vertical="center" wrapText="1"/>
    </xf>
    <xf numFmtId="0" fontId="0" fillId="20" borderId="9" xfId="0" applyFont="1" applyFill="1" applyBorder="1" applyAlignment="1">
      <alignment horizontal="center" vertical="center" wrapText="1"/>
    </xf>
    <xf numFmtId="0" fontId="2" fillId="20" borderId="3" xfId="0" applyFont="1" applyFill="1" applyBorder="1" applyAlignment="1">
      <alignment horizontal="center" vertical="center"/>
    </xf>
    <xf numFmtId="0" fontId="153" fillId="0" borderId="9" xfId="0" applyFont="1" applyBorder="1" applyAlignment="1">
      <alignment horizontal="center" vertical="center" wrapText="1"/>
    </xf>
    <xf numFmtId="0" fontId="0" fillId="0" borderId="9" xfId="0" applyFont="1" applyBorder="1" applyAlignment="1">
      <alignment horizontal="justify" vertical="center" wrapText="1"/>
    </xf>
    <xf numFmtId="4" fontId="153" fillId="19" borderId="9" xfId="0" applyNumberFormat="1" applyFont="1" applyFill="1" applyBorder="1" applyAlignment="1">
      <alignment horizontal="right" vertical="center" wrapText="1"/>
    </xf>
    <xf numFmtId="0" fontId="154" fillId="0" borderId="9" xfId="0" applyFont="1" applyBorder="1" applyAlignment="1">
      <alignment horizontal="center" vertical="center" wrapText="1"/>
    </xf>
    <xf numFmtId="0" fontId="58" fillId="0" borderId="9" xfId="0" applyFont="1" applyBorder="1" applyAlignment="1">
      <alignment horizontal="justify" vertical="center" wrapText="1"/>
    </xf>
    <xf numFmtId="4" fontId="154" fillId="19" borderId="9" xfId="0" applyNumberFormat="1" applyFont="1" applyFill="1" applyBorder="1" applyAlignment="1">
      <alignment horizontal="right" vertical="center" wrapText="1"/>
    </xf>
    <xf numFmtId="0" fontId="58" fillId="0" borderId="9" xfId="0" applyFont="1" applyBorder="1" applyAlignment="1">
      <alignment horizontal="center" vertical="center" wrapText="1"/>
    </xf>
    <xf numFmtId="0" fontId="0" fillId="2" borderId="9" xfId="0" applyFill="1" applyBorder="1" applyAlignment="1">
      <alignment horizontal="center" vertical="center" wrapText="1"/>
    </xf>
    <xf numFmtId="165" fontId="9" fillId="0" borderId="9" xfId="0" applyNumberFormat="1" applyFont="1" applyBorder="1" applyAlignment="1">
      <alignment horizontal="center" vertical="center"/>
    </xf>
    <xf numFmtId="0" fontId="155" fillId="4" borderId="0" xfId="13" applyFont="1" applyFill="1" applyAlignment="1">
      <alignment horizontal="center"/>
    </xf>
    <xf numFmtId="0" fontId="156" fillId="2" borderId="0" xfId="13" applyFont="1" applyFill="1" applyAlignment="1">
      <alignment horizontal="center"/>
    </xf>
    <xf numFmtId="0" fontId="157" fillId="4" borderId="0" xfId="13" applyFont="1" applyFill="1" applyAlignment="1">
      <alignment horizontal="center"/>
    </xf>
    <xf numFmtId="0" fontId="158" fillId="4" borderId="9" xfId="13" applyFont="1" applyFill="1" applyBorder="1" applyAlignment="1">
      <alignment vertical="center"/>
    </xf>
    <xf numFmtId="0" fontId="10" fillId="4" borderId="9" xfId="13" applyFill="1" applyBorder="1" applyAlignment="1">
      <alignment vertical="center"/>
    </xf>
    <xf numFmtId="0" fontId="159" fillId="4" borderId="0" xfId="13" applyFont="1" applyFill="1" applyAlignment="1">
      <alignment vertical="center"/>
    </xf>
    <xf numFmtId="0" fontId="10" fillId="0" borderId="0" xfId="13"/>
    <xf numFmtId="0" fontId="159" fillId="4" borderId="0" xfId="13" applyFont="1" applyFill="1" applyBorder="1"/>
    <xf numFmtId="0" fontId="159" fillId="4" borderId="5" xfId="13" applyFont="1" applyFill="1" applyBorder="1"/>
    <xf numFmtId="0" fontId="159" fillId="4" borderId="1" xfId="13" applyFont="1" applyFill="1" applyBorder="1"/>
    <xf numFmtId="0" fontId="160" fillId="4" borderId="9" xfId="13" applyFont="1" applyFill="1" applyBorder="1" applyAlignment="1">
      <alignment horizontal="center" vertical="center" wrapText="1"/>
    </xf>
    <xf numFmtId="49" fontId="36" fillId="4" borderId="9" xfId="13" applyNumberFormat="1" applyFont="1" applyFill="1" applyBorder="1" applyAlignment="1">
      <alignment horizontal="left" vertical="center" wrapText="1" indent="1"/>
    </xf>
    <xf numFmtId="0" fontId="161" fillId="4" borderId="9" xfId="13" applyFont="1" applyFill="1" applyBorder="1" applyAlignment="1">
      <alignment horizontal="left" vertical="center" wrapText="1"/>
    </xf>
    <xf numFmtId="3" fontId="36" fillId="4" borderId="9" xfId="13" applyNumberFormat="1" applyFont="1" applyFill="1" applyBorder="1" applyAlignment="1">
      <alignment horizontal="right" vertical="center" wrapText="1"/>
    </xf>
    <xf numFmtId="172" fontId="161" fillId="4" borderId="9" xfId="18" applyNumberFormat="1" applyFont="1" applyFill="1" applyBorder="1" applyAlignment="1">
      <alignment horizontal="center" vertical="center" wrapText="1"/>
    </xf>
    <xf numFmtId="172" fontId="162" fillId="4" borderId="9" xfId="18" applyNumberFormat="1" applyFont="1" applyFill="1" applyBorder="1" applyAlignment="1">
      <alignment horizontal="center" vertical="center" wrapText="1"/>
    </xf>
    <xf numFmtId="49" fontId="162" fillId="4" borderId="9" xfId="18" applyNumberFormat="1" applyFont="1" applyFill="1" applyBorder="1" applyAlignment="1">
      <alignment horizontal="center" vertical="center" wrapText="1"/>
    </xf>
    <xf numFmtId="0" fontId="162" fillId="4" borderId="9" xfId="13" applyFont="1" applyFill="1" applyBorder="1" applyAlignment="1">
      <alignment horizontal="left" vertical="center" wrapText="1"/>
    </xf>
    <xf numFmtId="49" fontId="161" fillId="4" borderId="9" xfId="18" applyNumberFormat="1" applyFont="1" applyFill="1" applyBorder="1" applyAlignment="1">
      <alignment horizontal="center" vertical="center" wrapText="1"/>
    </xf>
    <xf numFmtId="172" fontId="161" fillId="2" borderId="9" xfId="97" applyNumberFormat="1" applyFont="1" applyFill="1" applyBorder="1" applyAlignment="1">
      <alignment horizontal="center" vertical="center" wrapText="1"/>
    </xf>
    <xf numFmtId="0" fontId="14" fillId="4" borderId="9" xfId="13" applyFont="1" applyFill="1" applyBorder="1" applyAlignment="1">
      <alignment horizontal="left" vertical="center" wrapText="1"/>
    </xf>
    <xf numFmtId="172" fontId="161" fillId="4" borderId="9" xfId="14" applyNumberFormat="1" applyFont="1" applyFill="1" applyBorder="1" applyAlignment="1">
      <alignment horizontal="center" vertical="center" wrapText="1"/>
    </xf>
    <xf numFmtId="0" fontId="161" fillId="4" borderId="9" xfId="13" applyFont="1" applyFill="1" applyBorder="1" applyAlignment="1">
      <alignment horizontal="center" vertical="center" wrapText="1"/>
    </xf>
    <xf numFmtId="172" fontId="162" fillId="4" borderId="9" xfId="14" applyNumberFormat="1" applyFont="1" applyFill="1" applyBorder="1" applyAlignment="1">
      <alignment horizontal="center" vertical="center" wrapText="1"/>
    </xf>
    <xf numFmtId="0" fontId="161" fillId="2" borderId="9" xfId="13" applyFont="1" applyFill="1" applyBorder="1" applyAlignment="1">
      <alignment horizontal="left" vertical="center" wrapText="1"/>
    </xf>
    <xf numFmtId="49" fontId="36" fillId="2" borderId="9" xfId="13" applyNumberFormat="1" applyFont="1" applyFill="1" applyBorder="1" applyAlignment="1">
      <alignment horizontal="left" vertical="center" wrapText="1" indent="1"/>
    </xf>
    <xf numFmtId="3" fontId="36" fillId="2" borderId="9" xfId="13" applyNumberFormat="1" applyFont="1" applyFill="1" applyBorder="1" applyAlignment="1">
      <alignment horizontal="right" vertical="center" wrapText="1"/>
    </xf>
    <xf numFmtId="172" fontId="161" fillId="2" borderId="9" xfId="14" applyNumberFormat="1" applyFont="1" applyFill="1" applyBorder="1" applyAlignment="1">
      <alignment horizontal="center" vertical="center" wrapText="1"/>
    </xf>
    <xf numFmtId="172" fontId="162" fillId="2" borderId="9" xfId="14" applyNumberFormat="1" applyFont="1" applyFill="1" applyBorder="1" applyAlignment="1">
      <alignment horizontal="center" vertical="center" wrapText="1"/>
    </xf>
    <xf numFmtId="0" fontId="14" fillId="2" borderId="9" xfId="13" applyFont="1" applyFill="1" applyBorder="1" applyAlignment="1">
      <alignment horizontal="left" vertical="center" wrapText="1"/>
    </xf>
    <xf numFmtId="0" fontId="159" fillId="2" borderId="9" xfId="13" applyFont="1" applyFill="1" applyBorder="1"/>
    <xf numFmtId="0" fontId="161" fillId="2" borderId="9" xfId="13" applyFont="1" applyFill="1" applyBorder="1" applyAlignment="1">
      <alignment horizontal="center" vertical="center" wrapText="1"/>
    </xf>
    <xf numFmtId="172" fontId="161" fillId="2" borderId="9" xfId="18" applyNumberFormat="1" applyFont="1" applyFill="1" applyBorder="1" applyAlignment="1">
      <alignment horizontal="center" vertical="center" wrapText="1"/>
    </xf>
    <xf numFmtId="0" fontId="156" fillId="2" borderId="9" xfId="13" applyFont="1" applyFill="1" applyBorder="1" applyAlignment="1">
      <alignment horizontal="center"/>
    </xf>
    <xf numFmtId="0" fontId="162" fillId="2" borderId="9" xfId="13" applyFont="1" applyFill="1" applyBorder="1" applyAlignment="1">
      <alignment horizontal="left" vertical="center" wrapText="1"/>
    </xf>
    <xf numFmtId="49" fontId="36" fillId="18" borderId="9" xfId="13" applyNumberFormat="1" applyFont="1" applyFill="1" applyBorder="1" applyAlignment="1">
      <alignment horizontal="left" vertical="center" wrapText="1" indent="1"/>
    </xf>
    <xf numFmtId="0" fontId="161" fillId="18" borderId="9" xfId="13" applyFont="1" applyFill="1" applyBorder="1" applyAlignment="1">
      <alignment horizontal="left" vertical="center" wrapText="1"/>
    </xf>
    <xf numFmtId="3" fontId="36" fillId="18" borderId="9" xfId="13" applyNumberFormat="1" applyFont="1" applyFill="1" applyBorder="1" applyAlignment="1">
      <alignment horizontal="right" vertical="center" wrapText="1"/>
    </xf>
    <xf numFmtId="172" fontId="161" fillId="18" borderId="9" xfId="18" applyNumberFormat="1" applyFont="1" applyFill="1" applyBorder="1" applyAlignment="1">
      <alignment horizontal="center" vertical="center" wrapText="1"/>
    </xf>
    <xf numFmtId="172" fontId="162" fillId="18" borderId="9" xfId="18" applyNumberFormat="1" applyFont="1" applyFill="1" applyBorder="1" applyAlignment="1">
      <alignment horizontal="center" vertical="center" wrapText="1"/>
    </xf>
    <xf numFmtId="49" fontId="162" fillId="18" borderId="9" xfId="18" applyNumberFormat="1" applyFont="1" applyFill="1" applyBorder="1" applyAlignment="1">
      <alignment horizontal="center" vertical="center" wrapText="1"/>
    </xf>
    <xf numFmtId="49" fontId="36" fillId="21" borderId="9" xfId="13" applyNumberFormat="1" applyFont="1" applyFill="1" applyBorder="1" applyAlignment="1">
      <alignment horizontal="left" vertical="center" wrapText="1" indent="1"/>
    </xf>
    <xf numFmtId="0" fontId="162" fillId="21" borderId="9" xfId="13" applyFont="1" applyFill="1" applyBorder="1" applyAlignment="1">
      <alignment horizontal="left" vertical="center" wrapText="1"/>
    </xf>
    <xf numFmtId="3" fontId="36" fillId="21" borderId="9" xfId="13" applyNumberFormat="1" applyFont="1" applyFill="1" applyBorder="1" applyAlignment="1">
      <alignment horizontal="right" vertical="center" wrapText="1"/>
    </xf>
    <xf numFmtId="172" fontId="162" fillId="21" borderId="9" xfId="14" applyNumberFormat="1" applyFont="1" applyFill="1" applyBorder="1" applyAlignment="1">
      <alignment horizontal="center" vertical="center" wrapText="1"/>
    </xf>
    <xf numFmtId="0" fontId="14" fillId="21" borderId="9" xfId="13" applyFont="1" applyFill="1" applyBorder="1"/>
    <xf numFmtId="49" fontId="161" fillId="2" borderId="9" xfId="13" applyNumberFormat="1" applyFont="1" applyFill="1" applyBorder="1" applyAlignment="1">
      <alignment horizontal="center" vertical="center" wrapText="1"/>
    </xf>
    <xf numFmtId="0" fontId="14" fillId="2" borderId="9" xfId="13" applyFont="1" applyFill="1" applyBorder="1"/>
    <xf numFmtId="0" fontId="112" fillId="2" borderId="9" xfId="13" applyFont="1" applyFill="1" applyBorder="1" applyAlignment="1">
      <alignment horizontal="left" vertical="center" wrapText="1"/>
    </xf>
    <xf numFmtId="3" fontId="36" fillId="2" borderId="1" xfId="13" applyNumberFormat="1" applyFont="1" applyFill="1" applyBorder="1" applyAlignment="1">
      <alignment horizontal="right" vertical="center" wrapText="1"/>
    </xf>
    <xf numFmtId="0" fontId="162" fillId="2" borderId="9" xfId="13" applyFont="1" applyFill="1" applyBorder="1" applyAlignment="1">
      <alignment horizontal="center" vertical="center" wrapText="1"/>
    </xf>
    <xf numFmtId="3" fontId="36" fillId="4" borderId="1" xfId="13" applyNumberFormat="1" applyFont="1" applyFill="1" applyBorder="1" applyAlignment="1">
      <alignment horizontal="right" vertical="center" wrapText="1"/>
    </xf>
    <xf numFmtId="0" fontId="159" fillId="4" borderId="9" xfId="13" applyFont="1" applyFill="1" applyBorder="1"/>
    <xf numFmtId="0" fontId="162" fillId="18" borderId="9" xfId="13" applyFont="1" applyFill="1" applyBorder="1" applyAlignment="1">
      <alignment horizontal="left" vertical="center" wrapText="1"/>
    </xf>
    <xf numFmtId="172" fontId="162" fillId="18" borderId="9" xfId="14" applyNumberFormat="1" applyFont="1" applyFill="1" applyBorder="1" applyAlignment="1">
      <alignment horizontal="center" vertical="center" wrapText="1"/>
    </xf>
    <xf numFmtId="0" fontId="162" fillId="4" borderId="9" xfId="13" applyFont="1" applyFill="1" applyBorder="1" applyAlignment="1">
      <alignment horizontal="center" vertical="center" wrapText="1"/>
    </xf>
    <xf numFmtId="0" fontId="14" fillId="4" borderId="9" xfId="13" applyFont="1" applyFill="1" applyBorder="1" applyAlignment="1">
      <alignment wrapText="1"/>
    </xf>
    <xf numFmtId="0" fontId="112" fillId="4" borderId="9" xfId="13" applyFont="1" applyFill="1" applyBorder="1" applyAlignment="1">
      <alignment horizontal="left" vertical="center" wrapText="1"/>
    </xf>
    <xf numFmtId="0" fontId="161" fillId="4" borderId="9" xfId="13" applyFont="1" applyFill="1" applyBorder="1" applyAlignment="1">
      <alignment vertical="center" wrapText="1"/>
    </xf>
    <xf numFmtId="0" fontId="155" fillId="4" borderId="0" xfId="74" applyFont="1" applyFill="1" applyAlignment="1">
      <alignment horizontal="center"/>
    </xf>
    <xf numFmtId="0" fontId="156" fillId="2" borderId="0" xfId="74" applyFont="1" applyFill="1" applyAlignment="1">
      <alignment horizontal="center"/>
    </xf>
    <xf numFmtId="0" fontId="157" fillId="4" borderId="0" xfId="74" applyFont="1" applyFill="1" applyAlignment="1">
      <alignment horizontal="center"/>
    </xf>
    <xf numFmtId="0" fontId="156" fillId="4" borderId="0" xfId="74" applyFont="1" applyFill="1" applyAlignment="1">
      <alignment horizontal="center"/>
    </xf>
    <xf numFmtId="0" fontId="158" fillId="4" borderId="9" xfId="74" applyFont="1" applyFill="1" applyBorder="1" applyAlignment="1">
      <alignment vertical="center"/>
    </xf>
    <xf numFmtId="0" fontId="10" fillId="4" borderId="9" xfId="74" applyFill="1" applyBorder="1" applyAlignment="1">
      <alignment vertical="center"/>
    </xf>
    <xf numFmtId="0" fontId="159" fillId="4" borderId="0" xfId="74" applyFont="1" applyFill="1" applyAlignment="1">
      <alignment vertical="center"/>
    </xf>
    <xf numFmtId="0" fontId="10" fillId="0" borderId="0" xfId="74"/>
    <xf numFmtId="0" fontId="160" fillId="4" borderId="9" xfId="74" applyFont="1" applyFill="1" applyBorder="1" applyAlignment="1">
      <alignment horizontal="center" vertical="center" wrapText="1"/>
    </xf>
    <xf numFmtId="49" fontId="36" fillId="4" borderId="9" xfId="74" applyNumberFormat="1" applyFont="1" applyFill="1" applyBorder="1" applyAlignment="1">
      <alignment horizontal="left" vertical="center" wrapText="1" indent="1"/>
    </xf>
    <xf numFmtId="0" fontId="161" fillId="4" borderId="9" xfId="74" applyFont="1" applyFill="1" applyBorder="1" applyAlignment="1">
      <alignment horizontal="left" vertical="center" wrapText="1"/>
    </xf>
    <xf numFmtId="3" fontId="36" fillId="4" borderId="9" xfId="74" applyNumberFormat="1" applyFont="1" applyFill="1" applyBorder="1" applyAlignment="1">
      <alignment horizontal="right" vertical="center" wrapText="1"/>
    </xf>
    <xf numFmtId="172" fontId="162" fillId="4" borderId="9" xfId="16" applyNumberFormat="1" applyFont="1" applyFill="1" applyBorder="1" applyAlignment="1">
      <alignment horizontal="center" vertical="center" wrapText="1"/>
    </xf>
    <xf numFmtId="172" fontId="161" fillId="4" borderId="9" xfId="16" applyNumberFormat="1" applyFont="1" applyFill="1" applyBorder="1" applyAlignment="1">
      <alignment horizontal="center" vertical="center" wrapText="1"/>
    </xf>
    <xf numFmtId="49" fontId="161" fillId="4" borderId="9" xfId="16" applyNumberFormat="1" applyFont="1" applyFill="1" applyBorder="1" applyAlignment="1">
      <alignment horizontal="center" vertical="center" wrapText="1"/>
    </xf>
    <xf numFmtId="49" fontId="36" fillId="18" borderId="9" xfId="74" applyNumberFormat="1" applyFont="1" applyFill="1" applyBorder="1" applyAlignment="1">
      <alignment horizontal="left" vertical="center" wrapText="1" indent="1"/>
    </xf>
    <xf numFmtId="0" fontId="161" fillId="18" borderId="9" xfId="74" applyFont="1" applyFill="1" applyBorder="1" applyAlignment="1">
      <alignment horizontal="left" vertical="center" wrapText="1"/>
    </xf>
    <xf numFmtId="3" fontId="36" fillId="18" borderId="9" xfId="74" applyNumberFormat="1" applyFont="1" applyFill="1" applyBorder="1" applyAlignment="1">
      <alignment horizontal="right" vertical="center" wrapText="1"/>
    </xf>
    <xf numFmtId="0" fontId="161" fillId="18" borderId="9" xfId="74" applyFont="1" applyFill="1" applyBorder="1" applyAlignment="1">
      <alignment horizontal="center" vertical="center" wrapText="1"/>
    </xf>
    <xf numFmtId="172" fontId="161" fillId="18" borderId="9" xfId="98" applyNumberFormat="1" applyFont="1" applyFill="1" applyBorder="1" applyAlignment="1">
      <alignment horizontal="center" vertical="center" wrapText="1"/>
    </xf>
    <xf numFmtId="172" fontId="161" fillId="18" borderId="9" xfId="16" applyNumberFormat="1" applyFont="1" applyFill="1" applyBorder="1" applyAlignment="1">
      <alignment horizontal="center" vertical="center" wrapText="1"/>
    </xf>
    <xf numFmtId="0" fontId="161" fillId="2" borderId="9" xfId="74" applyFont="1" applyFill="1" applyBorder="1" applyAlignment="1">
      <alignment horizontal="left" vertical="center" wrapText="1"/>
    </xf>
    <xf numFmtId="3" fontId="36" fillId="2" borderId="9" xfId="74" applyNumberFormat="1" applyFont="1" applyFill="1" applyBorder="1" applyAlignment="1">
      <alignment horizontal="right" vertical="center" wrapText="1"/>
    </xf>
    <xf numFmtId="172" fontId="161" fillId="2" borderId="9" xfId="98" applyNumberFormat="1" applyFont="1" applyFill="1" applyBorder="1" applyAlignment="1">
      <alignment horizontal="center" vertical="center" wrapText="1"/>
    </xf>
    <xf numFmtId="49" fontId="161" fillId="18" borderId="9" xfId="16" applyNumberFormat="1" applyFont="1" applyFill="1" applyBorder="1" applyAlignment="1">
      <alignment horizontal="center" vertical="center" wrapText="1"/>
    </xf>
    <xf numFmtId="49" fontId="36" fillId="2" borderId="9" xfId="74" applyNumberFormat="1" applyFont="1" applyFill="1" applyBorder="1" applyAlignment="1">
      <alignment horizontal="left" vertical="center" wrapText="1" indent="1"/>
    </xf>
    <xf numFmtId="49" fontId="161" fillId="2" borderId="9" xfId="18" applyNumberFormat="1" applyFont="1" applyFill="1" applyBorder="1" applyAlignment="1">
      <alignment horizontal="center" vertical="center" wrapText="1"/>
    </xf>
    <xf numFmtId="49" fontId="161" fillId="18" borderId="9" xfId="18" applyNumberFormat="1" applyFont="1" applyFill="1" applyBorder="1" applyAlignment="1">
      <alignment horizontal="center" vertical="center" wrapText="1"/>
    </xf>
    <xf numFmtId="172" fontId="162" fillId="2" borderId="9" xfId="16" applyNumberFormat="1" applyFont="1" applyFill="1" applyBorder="1" applyAlignment="1">
      <alignment horizontal="center" vertical="center" wrapText="1"/>
    </xf>
    <xf numFmtId="0" fontId="159" fillId="4" borderId="9" xfId="74" applyFont="1" applyFill="1" applyBorder="1"/>
    <xf numFmtId="0" fontId="161" fillId="2" borderId="9" xfId="74" applyFont="1" applyFill="1" applyBorder="1" applyAlignment="1">
      <alignment horizontal="center" vertical="center" wrapText="1"/>
    </xf>
    <xf numFmtId="172" fontId="161" fillId="2" borderId="9" xfId="16" applyNumberFormat="1" applyFont="1" applyFill="1" applyBorder="1" applyAlignment="1">
      <alignment horizontal="center" vertical="center" wrapText="1"/>
    </xf>
    <xf numFmtId="0" fontId="162" fillId="2" borderId="9" xfId="74" applyFont="1" applyFill="1" applyBorder="1" applyAlignment="1">
      <alignment horizontal="left" vertical="center" wrapText="1"/>
    </xf>
    <xf numFmtId="0" fontId="162" fillId="2" borderId="9" xfId="74" applyFont="1" applyFill="1" applyBorder="1" applyAlignment="1">
      <alignment horizontal="center" vertical="center" wrapText="1"/>
    </xf>
    <xf numFmtId="0" fontId="14" fillId="2" borderId="9" xfId="74" applyFont="1" applyFill="1" applyBorder="1"/>
    <xf numFmtId="0" fontId="155" fillId="4" borderId="0" xfId="15" applyFont="1" applyFill="1" applyAlignment="1">
      <alignment horizontal="center"/>
    </xf>
    <xf numFmtId="0" fontId="156" fillId="2" borderId="0" xfId="15" applyFont="1" applyFill="1" applyAlignment="1">
      <alignment horizontal="center"/>
    </xf>
    <xf numFmtId="0" fontId="157" fillId="4" borderId="0" xfId="15" applyFont="1" applyFill="1" applyAlignment="1">
      <alignment horizontal="center"/>
    </xf>
    <xf numFmtId="0" fontId="158" fillId="4" borderId="9" xfId="15" applyFont="1" applyFill="1" applyBorder="1" applyAlignment="1">
      <alignment vertical="center"/>
    </xf>
    <xf numFmtId="0" fontId="10" fillId="4" borderId="9" xfId="15" applyFill="1" applyBorder="1" applyAlignment="1">
      <alignment vertical="center"/>
    </xf>
    <xf numFmtId="0" fontId="159" fillId="4" borderId="0" xfId="15" applyFont="1" applyFill="1" applyAlignment="1">
      <alignment vertical="center"/>
    </xf>
    <xf numFmtId="0" fontId="158" fillId="4" borderId="3" xfId="15" applyFont="1" applyFill="1" applyBorder="1" applyAlignment="1">
      <alignment vertical="center"/>
    </xf>
    <xf numFmtId="0" fontId="10" fillId="4" borderId="13" xfId="15" applyFill="1" applyBorder="1" applyAlignment="1">
      <alignment vertical="center"/>
    </xf>
    <xf numFmtId="0" fontId="10" fillId="4" borderId="4" xfId="15" applyFill="1" applyBorder="1" applyAlignment="1">
      <alignment vertical="center"/>
    </xf>
    <xf numFmtId="0" fontId="10" fillId="0" borderId="0" xfId="15"/>
    <xf numFmtId="0" fontId="160" fillId="4" borderId="9" xfId="15" applyFont="1" applyFill="1" applyBorder="1" applyAlignment="1">
      <alignment horizontal="center" vertical="center" wrapText="1"/>
    </xf>
    <xf numFmtId="49" fontId="36" fillId="4" borderId="9" xfId="15" applyNumberFormat="1" applyFont="1" applyFill="1" applyBorder="1" applyAlignment="1">
      <alignment horizontal="left" vertical="center" wrapText="1" indent="1"/>
    </xf>
    <xf numFmtId="0" fontId="161" fillId="4" borderId="9" xfId="15" applyFont="1" applyFill="1" applyBorder="1" applyAlignment="1">
      <alignment horizontal="left" vertical="center" wrapText="1"/>
    </xf>
    <xf numFmtId="3" fontId="36" fillId="4" borderId="9" xfId="15" applyNumberFormat="1" applyFont="1" applyFill="1" applyBorder="1" applyAlignment="1">
      <alignment horizontal="right" vertical="center" wrapText="1"/>
    </xf>
    <xf numFmtId="172" fontId="161" fillId="2" borderId="9" xfId="99" applyNumberFormat="1" applyFont="1" applyFill="1" applyBorder="1" applyAlignment="1">
      <alignment horizontal="center" vertical="center" wrapText="1"/>
    </xf>
    <xf numFmtId="49" fontId="36" fillId="18" borderId="9" xfId="15" applyNumberFormat="1" applyFont="1" applyFill="1" applyBorder="1" applyAlignment="1">
      <alignment horizontal="left" vertical="center" wrapText="1" indent="1"/>
    </xf>
    <xf numFmtId="0" fontId="161" fillId="18" borderId="9" xfId="15" applyFont="1" applyFill="1" applyBorder="1" applyAlignment="1">
      <alignment horizontal="left" vertical="center" wrapText="1"/>
    </xf>
    <xf numFmtId="3" fontId="36" fillId="18" borderId="9" xfId="15" applyNumberFormat="1" applyFont="1" applyFill="1" applyBorder="1" applyAlignment="1">
      <alignment horizontal="right" vertical="center" wrapText="1"/>
    </xf>
    <xf numFmtId="172" fontId="161" fillId="18" borderId="9" xfId="100" applyNumberFormat="1" applyFont="1" applyFill="1" applyBorder="1" applyAlignment="1">
      <alignment horizontal="center" vertical="center" wrapText="1"/>
    </xf>
    <xf numFmtId="0" fontId="14" fillId="18" borderId="9" xfId="15" applyFont="1" applyFill="1" applyBorder="1" applyAlignment="1">
      <alignment horizontal="left" vertical="center" wrapText="1"/>
    </xf>
    <xf numFmtId="172" fontId="161" fillId="18" borderId="9" xfId="99" applyNumberFormat="1" applyFont="1" applyFill="1" applyBorder="1" applyAlignment="1">
      <alignment horizontal="center" vertical="center" wrapText="1"/>
    </xf>
    <xf numFmtId="172" fontId="161" fillId="4" borderId="9" xfId="100" applyNumberFormat="1" applyFont="1" applyFill="1" applyBorder="1" applyAlignment="1">
      <alignment horizontal="center" vertical="center" wrapText="1"/>
    </xf>
    <xf numFmtId="49" fontId="161" fillId="4" borderId="9" xfId="100" applyNumberFormat="1" applyFont="1" applyFill="1" applyBorder="1" applyAlignment="1">
      <alignment horizontal="center" vertical="center" wrapText="1"/>
    </xf>
    <xf numFmtId="49" fontId="36" fillId="2" borderId="9" xfId="15" applyNumberFormat="1" applyFont="1" applyFill="1" applyBorder="1" applyAlignment="1">
      <alignment horizontal="left" vertical="center" wrapText="1" indent="1"/>
    </xf>
    <xf numFmtId="0" fontId="159" fillId="2" borderId="9" xfId="15" applyFont="1" applyFill="1" applyBorder="1"/>
    <xf numFmtId="3" fontId="159" fillId="2" borderId="9" xfId="15" applyNumberFormat="1" applyFont="1" applyFill="1" applyBorder="1"/>
    <xf numFmtId="0" fontId="162" fillId="2" borderId="9" xfId="15" applyFont="1" applyFill="1" applyBorder="1" applyAlignment="1">
      <alignment horizontal="left" vertical="center" wrapText="1"/>
    </xf>
    <xf numFmtId="3" fontId="36" fillId="2" borderId="9" xfId="15" applyNumberFormat="1" applyFont="1" applyFill="1" applyBorder="1" applyAlignment="1">
      <alignment horizontal="right" vertical="center" wrapText="1"/>
    </xf>
    <xf numFmtId="172" fontId="162" fillId="2" borderId="9" xfId="100" applyNumberFormat="1" applyFont="1" applyFill="1" applyBorder="1" applyAlignment="1">
      <alignment horizontal="center" vertical="center" wrapText="1"/>
    </xf>
    <xf numFmtId="0" fontId="14" fillId="2" borderId="9" xfId="15" applyFont="1" applyFill="1" applyBorder="1" applyAlignment="1">
      <alignment horizontal="center" vertical="center" wrapText="1"/>
    </xf>
    <xf numFmtId="0" fontId="14" fillId="2" borderId="9" xfId="15" applyFont="1" applyFill="1" applyBorder="1"/>
    <xf numFmtId="172" fontId="162" fillId="18" borderId="9" xfId="100" applyNumberFormat="1" applyFont="1" applyFill="1" applyBorder="1" applyAlignment="1">
      <alignment horizontal="center" vertical="center" wrapText="1"/>
    </xf>
    <xf numFmtId="0" fontId="162" fillId="4" borderId="9" xfId="15" applyFont="1" applyFill="1" applyBorder="1" applyAlignment="1">
      <alignment horizontal="left" vertical="center" wrapText="1"/>
    </xf>
    <xf numFmtId="172" fontId="162" fillId="4" borderId="9" xfId="100" applyNumberFormat="1" applyFont="1" applyFill="1" applyBorder="1" applyAlignment="1">
      <alignment horizontal="center" vertical="center" wrapText="1"/>
    </xf>
    <xf numFmtId="0" fontId="159" fillId="4" borderId="9" xfId="15" applyFont="1" applyFill="1" applyBorder="1"/>
    <xf numFmtId="0" fontId="161" fillId="2" borderId="9" xfId="15" applyFont="1" applyFill="1" applyBorder="1" applyAlignment="1">
      <alignment horizontal="center" vertical="center" wrapText="1"/>
    </xf>
    <xf numFmtId="0" fontId="161" fillId="4" borderId="9" xfId="15" applyFont="1" applyFill="1" applyBorder="1" applyAlignment="1">
      <alignment horizontal="center" vertical="center" wrapText="1"/>
    </xf>
    <xf numFmtId="0" fontId="112" fillId="4" borderId="9" xfId="15" applyFont="1" applyFill="1" applyBorder="1" applyAlignment="1">
      <alignment horizontal="left" vertical="center" wrapText="1"/>
    </xf>
    <xf numFmtId="0" fontId="155" fillId="4" borderId="0" xfId="72" applyFont="1" applyFill="1" applyAlignment="1">
      <alignment horizontal="center"/>
    </xf>
    <xf numFmtId="0" fontId="156" fillId="2" borderId="0" xfId="72" applyFont="1" applyFill="1" applyAlignment="1">
      <alignment horizontal="center"/>
    </xf>
    <xf numFmtId="0" fontId="156" fillId="4" borderId="0" xfId="72" applyFont="1" applyFill="1" applyAlignment="1">
      <alignment horizontal="center"/>
    </xf>
    <xf numFmtId="0" fontId="157" fillId="4" borderId="0" xfId="72" applyFont="1" applyFill="1" applyAlignment="1">
      <alignment horizontal="center"/>
    </xf>
    <xf numFmtId="0" fontId="158" fillId="4" borderId="9" xfId="72" applyFont="1" applyFill="1" applyBorder="1" applyAlignment="1">
      <alignment vertical="center"/>
    </xf>
    <xf numFmtId="0" fontId="10" fillId="4" borderId="9" xfId="72" applyFill="1" applyBorder="1" applyAlignment="1">
      <alignment vertical="center"/>
    </xf>
    <xf numFmtId="0" fontId="159" fillId="4" borderId="0" xfId="72" applyFont="1" applyFill="1" applyAlignment="1">
      <alignment vertical="center"/>
    </xf>
    <xf numFmtId="0" fontId="158" fillId="4" borderId="3" xfId="72" applyFont="1" applyFill="1" applyBorder="1" applyAlignment="1">
      <alignment vertical="center"/>
    </xf>
    <xf numFmtId="0" fontId="10" fillId="4" borderId="13" xfId="72" applyFill="1" applyBorder="1" applyAlignment="1">
      <alignment vertical="center"/>
    </xf>
    <xf numFmtId="0" fontId="10" fillId="4" borderId="4" xfId="72" applyFill="1" applyBorder="1" applyAlignment="1">
      <alignment vertical="center"/>
    </xf>
    <xf numFmtId="0" fontId="10" fillId="0" borderId="0" xfId="72"/>
    <xf numFmtId="0" fontId="160" fillId="4" borderId="9" xfId="72" applyFont="1" applyFill="1" applyBorder="1" applyAlignment="1">
      <alignment horizontal="center" vertical="center" wrapText="1"/>
    </xf>
    <xf numFmtId="49" fontId="36" fillId="4" borderId="9" xfId="72" applyNumberFormat="1" applyFont="1" applyFill="1" applyBorder="1" applyAlignment="1">
      <alignment horizontal="left" vertical="center" wrapText="1" indent="1"/>
    </xf>
    <xf numFmtId="0" fontId="161" fillId="4" borderId="9" xfId="72" applyFont="1" applyFill="1" applyBorder="1" applyAlignment="1">
      <alignment horizontal="left" vertical="center" wrapText="1"/>
    </xf>
    <xf numFmtId="3" fontId="36" fillId="4" borderId="9" xfId="72" applyNumberFormat="1" applyFont="1" applyFill="1" applyBorder="1" applyAlignment="1">
      <alignment horizontal="right" vertical="center" wrapText="1"/>
    </xf>
    <xf numFmtId="172" fontId="161" fillId="4" borderId="9" xfId="101" applyNumberFormat="1" applyFont="1" applyFill="1" applyBorder="1" applyAlignment="1">
      <alignment horizontal="center" vertical="center" wrapText="1"/>
    </xf>
    <xf numFmtId="49" fontId="161" fillId="4" borderId="9" xfId="101" applyNumberFormat="1" applyFont="1" applyFill="1" applyBorder="1" applyAlignment="1">
      <alignment horizontal="center" vertical="center" wrapText="1"/>
    </xf>
    <xf numFmtId="49" fontId="36" fillId="18" borderId="9" xfId="72" applyNumberFormat="1" applyFont="1" applyFill="1" applyBorder="1" applyAlignment="1">
      <alignment horizontal="left" vertical="center" wrapText="1" indent="1"/>
    </xf>
    <xf numFmtId="0" fontId="161" fillId="18" borderId="9" xfId="72" applyFont="1" applyFill="1" applyBorder="1" applyAlignment="1">
      <alignment horizontal="left" vertical="center" wrapText="1"/>
    </xf>
    <xf numFmtId="3" fontId="36" fillId="18" borderId="9" xfId="72" applyNumberFormat="1" applyFont="1" applyFill="1" applyBorder="1" applyAlignment="1">
      <alignment horizontal="right" vertical="center" wrapText="1"/>
    </xf>
    <xf numFmtId="0" fontId="161" fillId="18" borderId="9" xfId="72" applyFont="1" applyFill="1" applyBorder="1" applyAlignment="1">
      <alignment horizontal="center" vertical="center" wrapText="1"/>
    </xf>
    <xf numFmtId="49" fontId="161" fillId="18" borderId="9" xfId="72" applyNumberFormat="1" applyFont="1" applyFill="1" applyBorder="1" applyAlignment="1">
      <alignment horizontal="center" vertical="center" wrapText="1"/>
    </xf>
    <xf numFmtId="0" fontId="14" fillId="4" borderId="9" xfId="72" applyFont="1" applyFill="1" applyBorder="1" applyAlignment="1">
      <alignment horizontal="left" vertical="center" wrapText="1"/>
    </xf>
    <xf numFmtId="49" fontId="36" fillId="2" borderId="9" xfId="72" applyNumberFormat="1" applyFont="1" applyFill="1" applyBorder="1" applyAlignment="1">
      <alignment horizontal="left" vertical="center" wrapText="1" indent="1"/>
    </xf>
    <xf numFmtId="172" fontId="161" fillId="2" borderId="9" xfId="102" applyNumberFormat="1" applyFont="1" applyFill="1" applyBorder="1" applyAlignment="1">
      <alignment horizontal="center" vertical="center" wrapText="1"/>
    </xf>
    <xf numFmtId="0" fontId="162" fillId="4" borderId="9" xfId="72" applyFont="1" applyFill="1" applyBorder="1" applyAlignment="1">
      <alignment horizontal="left" vertical="center" wrapText="1"/>
    </xf>
    <xf numFmtId="172" fontId="162" fillId="4" borderId="9" xfId="101" applyNumberFormat="1" applyFont="1" applyFill="1" applyBorder="1" applyAlignment="1">
      <alignment horizontal="center" vertical="center" wrapText="1"/>
    </xf>
    <xf numFmtId="0" fontId="14" fillId="4" borderId="9" xfId="72" applyFont="1" applyFill="1" applyBorder="1"/>
    <xf numFmtId="0" fontId="161" fillId="2" borderId="9" xfId="72" applyFont="1" applyFill="1" applyBorder="1" applyAlignment="1">
      <alignment horizontal="left" vertical="center" wrapText="1"/>
    </xf>
    <xf numFmtId="0" fontId="112" fillId="4" borderId="9" xfId="72" applyFont="1" applyFill="1" applyBorder="1" applyAlignment="1">
      <alignment horizontal="left" vertical="center" wrapText="1"/>
    </xf>
    <xf numFmtId="0" fontId="161" fillId="4" borderId="9" xfId="72" applyFont="1" applyFill="1" applyBorder="1" applyAlignment="1">
      <alignment horizontal="center" vertical="center" wrapText="1"/>
    </xf>
    <xf numFmtId="3" fontId="36" fillId="2" borderId="9" xfId="72" applyNumberFormat="1" applyFont="1" applyFill="1" applyBorder="1" applyAlignment="1">
      <alignment horizontal="right" vertical="center" wrapText="1"/>
    </xf>
    <xf numFmtId="0" fontId="161" fillId="2" borderId="9" xfId="72" applyFont="1" applyFill="1" applyBorder="1" applyAlignment="1">
      <alignment horizontal="center" vertical="center" wrapText="1"/>
    </xf>
    <xf numFmtId="172" fontId="161" fillId="2" borderId="9" xfId="101" applyNumberFormat="1" applyFont="1" applyFill="1" applyBorder="1" applyAlignment="1">
      <alignment horizontal="center" vertical="center" wrapText="1"/>
    </xf>
    <xf numFmtId="172" fontId="162" fillId="2" borderId="9" xfId="101" applyNumberFormat="1" applyFont="1" applyFill="1" applyBorder="1" applyAlignment="1">
      <alignment horizontal="center" vertical="center" wrapText="1"/>
    </xf>
    <xf numFmtId="0" fontId="162" fillId="18" borderId="9" xfId="72" applyFont="1" applyFill="1" applyBorder="1" applyAlignment="1">
      <alignment horizontal="left" vertical="center" wrapText="1"/>
    </xf>
    <xf numFmtId="172" fontId="162" fillId="18" borderId="9" xfId="101" applyNumberFormat="1" applyFont="1" applyFill="1" applyBorder="1" applyAlignment="1">
      <alignment horizontal="center" vertical="center" wrapText="1"/>
    </xf>
    <xf numFmtId="0" fontId="159" fillId="4" borderId="9" xfId="72" applyFont="1" applyFill="1" applyBorder="1"/>
    <xf numFmtId="0" fontId="162" fillId="2" borderId="9" xfId="72" applyFont="1" applyFill="1" applyBorder="1" applyAlignment="1">
      <alignment horizontal="left" vertical="center" wrapText="1"/>
    </xf>
    <xf numFmtId="0" fontId="162" fillId="2" borderId="9" xfId="72" applyFont="1" applyFill="1" applyBorder="1" applyAlignment="1">
      <alignment horizontal="center" vertical="center" wrapText="1"/>
    </xf>
    <xf numFmtId="172" fontId="162" fillId="13" borderId="9" xfId="101" applyNumberFormat="1" applyFont="1" applyFill="1" applyBorder="1" applyAlignment="1">
      <alignment horizontal="center" vertical="center" wrapText="1"/>
    </xf>
    <xf numFmtId="0" fontId="36" fillId="4" borderId="9" xfId="72" applyFont="1" applyFill="1" applyBorder="1" applyAlignment="1">
      <alignment horizontal="center" vertical="center" wrapText="1"/>
    </xf>
    <xf numFmtId="0" fontId="161" fillId="4" borderId="9" xfId="72" applyFont="1" applyFill="1" applyBorder="1" applyAlignment="1">
      <alignment vertical="center" wrapText="1"/>
    </xf>
    <xf numFmtId="172" fontId="36" fillId="4" borderId="9" xfId="101" applyNumberFormat="1" applyFont="1" applyFill="1" applyBorder="1" applyAlignment="1">
      <alignment horizontal="center" vertical="center" wrapText="1"/>
    </xf>
    <xf numFmtId="0" fontId="162" fillId="4" borderId="9" xfId="72" applyFont="1" applyFill="1" applyBorder="1" applyAlignment="1">
      <alignment horizontal="center" vertical="center" wrapText="1"/>
    </xf>
    <xf numFmtId="0" fontId="155" fillId="4" borderId="0" xfId="17" applyFont="1" applyFill="1" applyAlignment="1">
      <alignment horizontal="center"/>
    </xf>
    <xf numFmtId="0" fontId="156" fillId="2" borderId="0" xfId="17" applyFont="1" applyFill="1" applyAlignment="1">
      <alignment horizontal="center"/>
    </xf>
    <xf numFmtId="0" fontId="156" fillId="4" borderId="0" xfId="17" applyFont="1" applyFill="1" applyAlignment="1">
      <alignment horizontal="center"/>
    </xf>
    <xf numFmtId="0" fontId="158" fillId="4" borderId="9" xfId="17" applyFont="1" applyFill="1" applyBorder="1" applyAlignment="1">
      <alignment vertical="center"/>
    </xf>
    <xf numFmtId="0" fontId="10" fillId="4" borderId="9" xfId="17" applyFont="1" applyFill="1" applyBorder="1" applyAlignment="1">
      <alignment vertical="center"/>
    </xf>
    <xf numFmtId="0" fontId="159" fillId="4" borderId="0" xfId="17" applyFont="1" applyFill="1" applyAlignment="1">
      <alignment vertical="center"/>
    </xf>
    <xf numFmtId="0" fontId="10" fillId="0" borderId="0" xfId="17" applyFont="1"/>
    <xf numFmtId="0" fontId="160" fillId="4" borderId="9" xfId="17" applyFont="1" applyFill="1" applyBorder="1" applyAlignment="1">
      <alignment horizontal="center" vertical="center" wrapText="1"/>
    </xf>
    <xf numFmtId="49" fontId="36" fillId="2" borderId="9" xfId="17" applyNumberFormat="1" applyFont="1" applyFill="1" applyBorder="1" applyAlignment="1">
      <alignment horizontal="left" vertical="center" wrapText="1" indent="1"/>
    </xf>
    <xf numFmtId="0" fontId="161" fillId="2" borderId="9" xfId="17" applyFont="1" applyFill="1" applyBorder="1" applyAlignment="1">
      <alignment horizontal="left" vertical="center" wrapText="1"/>
    </xf>
    <xf numFmtId="3" fontId="36" fillId="2" borderId="9" xfId="17" applyNumberFormat="1" applyFont="1" applyFill="1" applyBorder="1" applyAlignment="1">
      <alignment horizontal="right" vertical="center" wrapText="1"/>
    </xf>
    <xf numFmtId="172" fontId="161" fillId="2" borderId="9" xfId="103" applyNumberFormat="1" applyFont="1" applyFill="1" applyBorder="1" applyAlignment="1">
      <alignment horizontal="center" vertical="center" wrapText="1"/>
    </xf>
    <xf numFmtId="49" fontId="36" fillId="4" borderId="9" xfId="17" applyNumberFormat="1" applyFont="1" applyFill="1" applyBorder="1" applyAlignment="1">
      <alignment horizontal="left" vertical="center" wrapText="1" indent="1"/>
    </xf>
    <xf numFmtId="0" fontId="161" fillId="4" borderId="9" xfId="17" applyFont="1" applyFill="1" applyBorder="1" applyAlignment="1">
      <alignment horizontal="left" vertical="center" wrapText="1"/>
    </xf>
    <xf numFmtId="3" fontId="36" fillId="4" borderId="9" xfId="17" applyNumberFormat="1" applyFont="1" applyFill="1" applyBorder="1" applyAlignment="1">
      <alignment horizontal="right" vertical="center" wrapText="1"/>
    </xf>
    <xf numFmtId="49" fontId="36" fillId="4" borderId="1" xfId="17" applyNumberFormat="1" applyFont="1" applyFill="1" applyBorder="1" applyAlignment="1">
      <alignment horizontal="left" vertical="center" wrapText="1" indent="1"/>
    </xf>
    <xf numFmtId="0" fontId="14" fillId="4" borderId="1" xfId="17" applyFont="1" applyFill="1" applyBorder="1" applyAlignment="1">
      <alignment horizontal="left" vertical="center" wrapText="1"/>
    </xf>
    <xf numFmtId="3" fontId="36" fillId="4" borderId="1" xfId="17" applyNumberFormat="1" applyFont="1" applyFill="1" applyBorder="1" applyAlignment="1">
      <alignment horizontal="right" vertical="center" wrapText="1"/>
    </xf>
    <xf numFmtId="172" fontId="161" fillId="4" borderId="1" xfId="18" applyNumberFormat="1" applyFont="1" applyFill="1" applyBorder="1" applyAlignment="1">
      <alignment horizontal="center" vertical="center" wrapText="1"/>
    </xf>
    <xf numFmtId="0" fontId="161" fillId="4" borderId="1" xfId="17" applyFont="1" applyFill="1" applyBorder="1" applyAlignment="1">
      <alignment horizontal="center" vertical="center" wrapText="1"/>
    </xf>
    <xf numFmtId="49" fontId="161" fillId="4" borderId="9" xfId="17" applyNumberFormat="1" applyFont="1" applyFill="1" applyBorder="1" applyAlignment="1">
      <alignment horizontal="center" vertical="center" wrapText="1"/>
    </xf>
    <xf numFmtId="49" fontId="36" fillId="21" borderId="9" xfId="17" applyNumberFormat="1" applyFont="1" applyFill="1" applyBorder="1" applyAlignment="1">
      <alignment horizontal="left" vertical="center" wrapText="1" indent="1"/>
    </xf>
    <xf numFmtId="0" fontId="161" fillId="21" borderId="9" xfId="17" applyFont="1" applyFill="1" applyBorder="1" applyAlignment="1">
      <alignment horizontal="left" vertical="center" wrapText="1"/>
    </xf>
    <xf numFmtId="3" fontId="36" fillId="21" borderId="9" xfId="17" applyNumberFormat="1" applyFont="1" applyFill="1" applyBorder="1" applyAlignment="1">
      <alignment horizontal="right" vertical="center" wrapText="1"/>
    </xf>
    <xf numFmtId="172" fontId="161" fillId="21" borderId="9" xfId="20" applyNumberFormat="1" applyFont="1" applyFill="1" applyBorder="1" applyAlignment="1">
      <alignment horizontal="center" vertical="center" wrapText="1"/>
    </xf>
    <xf numFmtId="0" fontId="159" fillId="21" borderId="9" xfId="17" applyFont="1" applyFill="1" applyBorder="1"/>
    <xf numFmtId="0" fontId="161" fillId="2" borderId="9" xfId="17" applyFont="1" applyFill="1" applyBorder="1" applyAlignment="1">
      <alignment horizontal="center" vertical="center" wrapText="1"/>
    </xf>
    <xf numFmtId="0" fontId="161" fillId="4" borderId="9" xfId="17" applyFont="1" applyFill="1" applyBorder="1" applyAlignment="1">
      <alignment horizontal="center" vertical="center" wrapText="1"/>
    </xf>
    <xf numFmtId="49" fontId="36" fillId="18" borderId="9" xfId="17" applyNumberFormat="1" applyFont="1" applyFill="1" applyBorder="1" applyAlignment="1">
      <alignment horizontal="left" vertical="center" wrapText="1" indent="1"/>
    </xf>
    <xf numFmtId="0" fontId="161" fillId="18" borderId="9" xfId="17" applyFont="1" applyFill="1" applyBorder="1" applyAlignment="1">
      <alignment horizontal="left" vertical="center" wrapText="1"/>
    </xf>
    <xf numFmtId="3" fontId="36" fillId="18" borderId="9" xfId="17" applyNumberFormat="1" applyFont="1" applyFill="1" applyBorder="1" applyAlignment="1">
      <alignment horizontal="right" vertical="center" wrapText="1"/>
    </xf>
    <xf numFmtId="0" fontId="161" fillId="18" borderId="9" xfId="17" applyFont="1" applyFill="1" applyBorder="1" applyAlignment="1">
      <alignment horizontal="center" vertical="center" wrapText="1"/>
    </xf>
    <xf numFmtId="49" fontId="161" fillId="18" borderId="9" xfId="17" applyNumberFormat="1" applyFont="1" applyFill="1" applyBorder="1" applyAlignment="1">
      <alignment horizontal="center" vertical="center" wrapText="1"/>
    </xf>
    <xf numFmtId="3" fontId="36" fillId="2" borderId="11" xfId="17" applyNumberFormat="1" applyFont="1" applyFill="1" applyBorder="1" applyAlignment="1">
      <alignment horizontal="right" vertical="center" wrapText="1"/>
    </xf>
    <xf numFmtId="172" fontId="161" fillId="4" borderId="9" xfId="20" applyNumberFormat="1" applyFont="1" applyFill="1" applyBorder="1" applyAlignment="1">
      <alignment horizontal="center" vertical="center" wrapText="1"/>
    </xf>
    <xf numFmtId="49" fontId="161" fillId="2" borderId="9" xfId="20" applyNumberFormat="1" applyFont="1" applyFill="1" applyBorder="1" applyAlignment="1">
      <alignment horizontal="center" vertical="center" wrapText="1"/>
    </xf>
    <xf numFmtId="172" fontId="161" fillId="2" borderId="9" xfId="20" applyNumberFormat="1" applyFont="1" applyFill="1" applyBorder="1" applyAlignment="1">
      <alignment horizontal="center" vertical="center" wrapText="1"/>
    </xf>
    <xf numFmtId="0" fontId="159" fillId="2" borderId="9" xfId="17" applyFont="1" applyFill="1" applyBorder="1"/>
    <xf numFmtId="172" fontId="162" fillId="2" borderId="9" xfId="20" applyNumberFormat="1" applyFont="1" applyFill="1" applyBorder="1" applyAlignment="1">
      <alignment horizontal="center" vertical="center" wrapText="1"/>
    </xf>
    <xf numFmtId="0" fontId="162" fillId="2" borderId="9" xfId="17" applyFont="1" applyFill="1" applyBorder="1" applyAlignment="1">
      <alignment horizontal="left" vertical="center" wrapText="1"/>
    </xf>
    <xf numFmtId="0" fontId="162" fillId="2" borderId="9" xfId="17" applyFont="1" applyFill="1" applyBorder="1" applyAlignment="1">
      <alignment horizontal="center" vertical="center" wrapText="1"/>
    </xf>
    <xf numFmtId="0" fontId="159" fillId="4" borderId="9" xfId="17" applyFont="1" applyFill="1" applyBorder="1"/>
    <xf numFmtId="0" fontId="112" fillId="2" borderId="9" xfId="17" applyFont="1" applyFill="1" applyBorder="1" applyAlignment="1">
      <alignment horizontal="left" vertical="center" wrapText="1"/>
    </xf>
    <xf numFmtId="172" fontId="162" fillId="2" borderId="9" xfId="18" applyNumberFormat="1" applyFont="1" applyFill="1" applyBorder="1" applyAlignment="1">
      <alignment horizontal="center" vertical="center" wrapText="1"/>
    </xf>
    <xf numFmtId="0" fontId="155" fillId="4" borderId="0" xfId="104" applyFont="1" applyFill="1" applyAlignment="1">
      <alignment horizontal="center"/>
    </xf>
    <xf numFmtId="0" fontId="156" fillId="2" borderId="0" xfId="104" applyFont="1" applyFill="1" applyAlignment="1">
      <alignment horizontal="center"/>
    </xf>
    <xf numFmtId="0" fontId="157" fillId="4" borderId="0" xfId="104" applyFont="1" applyFill="1" applyAlignment="1">
      <alignment horizontal="center"/>
    </xf>
    <xf numFmtId="0" fontId="158" fillId="4" borderId="9" xfId="104" applyFont="1" applyFill="1" applyBorder="1" applyAlignment="1">
      <alignment vertical="center"/>
    </xf>
    <xf numFmtId="0" fontId="10" fillId="4" borderId="9" xfId="104" applyFill="1" applyBorder="1" applyAlignment="1">
      <alignment vertical="center"/>
    </xf>
    <xf numFmtId="0" fontId="159" fillId="4" borderId="0" xfId="104" applyFont="1" applyFill="1" applyAlignment="1">
      <alignment vertical="center"/>
    </xf>
    <xf numFmtId="0" fontId="158" fillId="4" borderId="3" xfId="104" applyFont="1" applyFill="1" applyBorder="1" applyAlignment="1">
      <alignment vertical="center"/>
    </xf>
    <xf numFmtId="0" fontId="10" fillId="4" borderId="13" xfId="104" applyFill="1" applyBorder="1" applyAlignment="1">
      <alignment vertical="center"/>
    </xf>
    <xf numFmtId="0" fontId="10" fillId="4" borderId="4" xfId="104" applyFill="1" applyBorder="1" applyAlignment="1">
      <alignment vertical="center"/>
    </xf>
    <xf numFmtId="0" fontId="10" fillId="0" borderId="0" xfId="104"/>
    <xf numFmtId="0" fontId="160" fillId="4" borderId="9" xfId="104" applyFont="1" applyFill="1" applyBorder="1" applyAlignment="1">
      <alignment horizontal="center" vertical="center" wrapText="1"/>
    </xf>
    <xf numFmtId="49" fontId="36" fillId="4" borderId="9" xfId="104" applyNumberFormat="1" applyFont="1" applyFill="1" applyBorder="1" applyAlignment="1">
      <alignment horizontal="left" vertical="center" wrapText="1" indent="1"/>
    </xf>
    <xf numFmtId="0" fontId="14" fillId="4" borderId="9" xfId="104" applyFont="1" applyFill="1" applyBorder="1" applyAlignment="1">
      <alignment horizontal="left" vertical="center" wrapText="1"/>
    </xf>
    <xf numFmtId="3" fontId="36" fillId="4" borderId="9" xfId="104" applyNumberFormat="1" applyFont="1" applyFill="1" applyBorder="1" applyAlignment="1">
      <alignment horizontal="right" vertical="center" wrapText="1"/>
    </xf>
    <xf numFmtId="0" fontId="161" fillId="4" borderId="9" xfId="104" applyFont="1" applyFill="1" applyBorder="1" applyAlignment="1">
      <alignment horizontal="center" vertical="center" wrapText="1"/>
    </xf>
    <xf numFmtId="49" fontId="161" fillId="4" borderId="9" xfId="104" applyNumberFormat="1" applyFont="1" applyFill="1" applyBorder="1" applyAlignment="1">
      <alignment horizontal="center" vertical="center" wrapText="1"/>
    </xf>
    <xf numFmtId="0" fontId="161" fillId="4" borderId="9" xfId="104" applyFont="1" applyFill="1" applyBorder="1" applyAlignment="1">
      <alignment horizontal="left" vertical="center" wrapText="1"/>
    </xf>
    <xf numFmtId="49" fontId="36" fillId="18" borderId="1" xfId="104" applyNumberFormat="1" applyFont="1" applyFill="1" applyBorder="1" applyAlignment="1">
      <alignment horizontal="left" vertical="center" wrapText="1" indent="1"/>
    </xf>
    <xf numFmtId="0" fontId="14" fillId="18" borderId="1" xfId="104" applyFont="1" applyFill="1" applyBorder="1" applyAlignment="1">
      <alignment horizontal="left" vertical="center" wrapText="1"/>
    </xf>
    <xf numFmtId="3" fontId="36" fillId="18" borderId="1" xfId="104" applyNumberFormat="1" applyFont="1" applyFill="1" applyBorder="1" applyAlignment="1">
      <alignment horizontal="right" vertical="center" wrapText="1"/>
    </xf>
    <xf numFmtId="172" fontId="161" fillId="18" borderId="1" xfId="18" applyNumberFormat="1" applyFont="1" applyFill="1" applyBorder="1" applyAlignment="1">
      <alignment horizontal="center" vertical="center" wrapText="1"/>
    </xf>
    <xf numFmtId="0" fontId="161" fillId="18" borderId="1" xfId="104" applyFont="1" applyFill="1" applyBorder="1" applyAlignment="1">
      <alignment horizontal="center" vertical="center" wrapText="1"/>
    </xf>
    <xf numFmtId="49" fontId="161" fillId="18" borderId="9" xfId="104" applyNumberFormat="1" applyFont="1" applyFill="1" applyBorder="1" applyAlignment="1">
      <alignment horizontal="center" vertical="center" wrapText="1"/>
    </xf>
    <xf numFmtId="3" fontId="36" fillId="2" borderId="9" xfId="104" applyNumberFormat="1" applyFont="1" applyFill="1" applyBorder="1" applyAlignment="1">
      <alignment horizontal="right" vertical="center" wrapText="1"/>
    </xf>
    <xf numFmtId="49" fontId="36" fillId="21" borderId="9" xfId="104" applyNumberFormat="1" applyFont="1" applyFill="1" applyBorder="1" applyAlignment="1">
      <alignment horizontal="left" vertical="center" wrapText="1" indent="1"/>
    </xf>
    <xf numFmtId="0" fontId="112" fillId="21" borderId="9" xfId="104" applyFont="1" applyFill="1" applyBorder="1" applyAlignment="1">
      <alignment horizontal="left" vertical="center" wrapText="1"/>
    </xf>
    <xf numFmtId="3" fontId="36" fillId="21" borderId="9" xfId="104" applyNumberFormat="1" applyFont="1" applyFill="1" applyBorder="1" applyAlignment="1">
      <alignment horizontal="right" vertical="center" wrapText="1"/>
    </xf>
    <xf numFmtId="172" fontId="162" fillId="21" borderId="9" xfId="105" applyNumberFormat="1" applyFont="1" applyFill="1" applyBorder="1" applyAlignment="1">
      <alignment horizontal="center" vertical="center" wrapText="1"/>
    </xf>
    <xf numFmtId="0" fontId="162" fillId="21" borderId="9" xfId="104" applyFont="1" applyFill="1" applyBorder="1" applyAlignment="1">
      <alignment horizontal="center" vertical="center" wrapText="1"/>
    </xf>
    <xf numFmtId="0" fontId="161" fillId="21" borderId="9" xfId="104" applyFont="1" applyFill="1" applyBorder="1" applyAlignment="1">
      <alignment horizontal="center" vertical="center" wrapText="1"/>
    </xf>
    <xf numFmtId="172" fontId="161" fillId="4" borderId="9" xfId="105" applyNumberFormat="1" applyFont="1" applyFill="1" applyBorder="1" applyAlignment="1">
      <alignment horizontal="center" vertical="center" wrapText="1"/>
    </xf>
    <xf numFmtId="49" fontId="161" fillId="2" borderId="9" xfId="105" applyNumberFormat="1" applyFont="1" applyFill="1" applyBorder="1" applyAlignment="1">
      <alignment horizontal="center" vertical="center" wrapText="1"/>
    </xf>
    <xf numFmtId="49" fontId="36" fillId="2" borderId="9" xfId="104" applyNumberFormat="1" applyFont="1" applyFill="1" applyBorder="1" applyAlignment="1">
      <alignment horizontal="left" vertical="center" wrapText="1" indent="1"/>
    </xf>
    <xf numFmtId="0" fontId="161" fillId="2" borderId="9" xfId="104" applyFont="1" applyFill="1" applyBorder="1" applyAlignment="1">
      <alignment horizontal="left" vertical="center" wrapText="1"/>
    </xf>
    <xf numFmtId="0" fontId="161" fillId="2" borderId="9" xfId="104" applyFont="1" applyFill="1" applyBorder="1" applyAlignment="1">
      <alignment horizontal="center" vertical="center" wrapText="1"/>
    </xf>
    <xf numFmtId="49" fontId="36" fillId="18" borderId="9" xfId="104" applyNumberFormat="1" applyFont="1" applyFill="1" applyBorder="1" applyAlignment="1">
      <alignment horizontal="left" vertical="center" wrapText="1" indent="1"/>
    </xf>
    <xf numFmtId="0" fontId="161" fillId="18" borderId="9" xfId="104" applyFont="1" applyFill="1" applyBorder="1" applyAlignment="1">
      <alignment horizontal="left" vertical="center" wrapText="1"/>
    </xf>
    <xf numFmtId="3" fontId="36" fillId="18" borderId="9" xfId="104" applyNumberFormat="1" applyFont="1" applyFill="1" applyBorder="1" applyAlignment="1">
      <alignment horizontal="right" vertical="center" wrapText="1"/>
    </xf>
    <xf numFmtId="49" fontId="161" fillId="18" borderId="9" xfId="105" applyNumberFormat="1" applyFont="1" applyFill="1" applyBorder="1" applyAlignment="1">
      <alignment horizontal="center" vertical="center" wrapText="1"/>
    </xf>
    <xf numFmtId="172" fontId="162" fillId="4" borderId="9" xfId="105" applyNumberFormat="1" applyFont="1" applyFill="1" applyBorder="1" applyAlignment="1">
      <alignment horizontal="center" vertical="center" wrapText="1"/>
    </xf>
    <xf numFmtId="0" fontId="156" fillId="2" borderId="9" xfId="104" applyFont="1" applyFill="1" applyBorder="1" applyAlignment="1">
      <alignment horizontal="center"/>
    </xf>
    <xf numFmtId="0" fontId="162" fillId="2" borderId="9" xfId="104" applyFont="1" applyFill="1" applyBorder="1" applyAlignment="1">
      <alignment horizontal="left" vertical="center" wrapText="1"/>
    </xf>
    <xf numFmtId="172" fontId="162" fillId="2" borderId="9" xfId="105" applyNumberFormat="1" applyFont="1" applyFill="1" applyBorder="1" applyAlignment="1">
      <alignment horizontal="center" vertical="center" wrapText="1"/>
    </xf>
    <xf numFmtId="0" fontId="159" fillId="4" borderId="9" xfId="104" applyFont="1" applyFill="1" applyBorder="1"/>
    <xf numFmtId="172" fontId="161" fillId="2" borderId="9" xfId="105" applyNumberFormat="1" applyFont="1" applyFill="1" applyBorder="1" applyAlignment="1">
      <alignment horizontal="center" vertical="center" wrapText="1"/>
    </xf>
    <xf numFmtId="0" fontId="162" fillId="2" borderId="9" xfId="104" applyFont="1" applyFill="1" applyBorder="1" applyAlignment="1">
      <alignment horizontal="center" vertical="center" wrapText="1"/>
    </xf>
    <xf numFmtId="172" fontId="161" fillId="18" borderId="9" xfId="105" applyNumberFormat="1" applyFont="1" applyFill="1" applyBorder="1" applyAlignment="1">
      <alignment horizontal="center" vertical="center" wrapText="1"/>
    </xf>
    <xf numFmtId="172" fontId="161" fillId="2" borderId="9" xfId="106" applyNumberFormat="1" applyFont="1" applyFill="1" applyBorder="1" applyAlignment="1">
      <alignment horizontal="center" vertical="center" wrapText="1"/>
    </xf>
    <xf numFmtId="3" fontId="36" fillId="2" borderId="1" xfId="104" applyNumberFormat="1" applyFont="1" applyFill="1" applyBorder="1" applyAlignment="1">
      <alignment horizontal="right" vertical="center" wrapText="1"/>
    </xf>
    <xf numFmtId="0" fontId="162" fillId="4" borderId="9" xfId="104" applyFont="1" applyFill="1" applyBorder="1" applyAlignment="1">
      <alignment horizontal="left" vertical="center" wrapText="1"/>
    </xf>
    <xf numFmtId="0" fontId="14" fillId="4" borderId="9" xfId="104" applyFont="1" applyFill="1" applyBorder="1"/>
    <xf numFmtId="3" fontId="36" fillId="4" borderId="1" xfId="104" applyNumberFormat="1" applyFont="1" applyFill="1" applyBorder="1" applyAlignment="1">
      <alignment horizontal="right" vertical="center" wrapText="1"/>
    </xf>
    <xf numFmtId="0" fontId="162" fillId="4" borderId="9" xfId="104" applyFont="1" applyFill="1" applyBorder="1" applyAlignment="1">
      <alignment horizontal="center" vertical="center" wrapText="1"/>
    </xf>
    <xf numFmtId="0" fontId="161" fillId="4" borderId="9" xfId="104" applyFont="1" applyFill="1" applyBorder="1" applyAlignment="1">
      <alignment vertical="center" wrapText="1"/>
    </xf>
    <xf numFmtId="0" fontId="36" fillId="4" borderId="9" xfId="104" applyFont="1" applyFill="1" applyBorder="1" applyAlignment="1">
      <alignment horizontal="left" vertical="center" wrapText="1" indent="1"/>
    </xf>
    <xf numFmtId="0" fontId="10" fillId="4" borderId="9" xfId="104" applyFont="1" applyFill="1" applyBorder="1"/>
    <xf numFmtId="0" fontId="163" fillId="4" borderId="9" xfId="104" applyFont="1" applyFill="1" applyBorder="1"/>
    <xf numFmtId="0" fontId="161" fillId="4" borderId="9" xfId="104" applyFont="1" applyFill="1" applyBorder="1" applyAlignment="1">
      <alignment horizontal="right" vertical="center" wrapText="1"/>
    </xf>
    <xf numFmtId="171" fontId="159" fillId="4" borderId="9" xfId="105" applyNumberFormat="1" applyFont="1" applyFill="1" applyBorder="1"/>
    <xf numFmtId="49" fontId="36" fillId="13" borderId="9" xfId="104" applyNumberFormat="1" applyFont="1" applyFill="1" applyBorder="1" applyAlignment="1">
      <alignment horizontal="left" vertical="center" wrapText="1" indent="1"/>
    </xf>
    <xf numFmtId="0" fontId="162" fillId="13" borderId="9" xfId="104" applyFont="1" applyFill="1" applyBorder="1" applyAlignment="1">
      <alignment horizontal="left" vertical="center" wrapText="1"/>
    </xf>
    <xf numFmtId="3" fontId="36" fillId="13" borderId="9" xfId="104" applyNumberFormat="1" applyFont="1" applyFill="1" applyBorder="1" applyAlignment="1">
      <alignment horizontal="right" vertical="center" wrapText="1"/>
    </xf>
    <xf numFmtId="172" fontId="162" fillId="13" borderId="9" xfId="105" applyNumberFormat="1" applyFont="1" applyFill="1" applyBorder="1" applyAlignment="1">
      <alignment horizontal="center" vertical="center" wrapText="1"/>
    </xf>
    <xf numFmtId="0" fontId="14" fillId="4" borderId="9" xfId="104" applyFont="1" applyFill="1" applyBorder="1" applyAlignment="1">
      <alignment horizontal="center" vertical="center" wrapText="1"/>
    </xf>
    <xf numFmtId="0" fontId="161" fillId="4" borderId="1" xfId="104" applyFont="1" applyFill="1" applyBorder="1" applyAlignment="1">
      <alignment horizontal="center" vertical="center" wrapText="1"/>
    </xf>
    <xf numFmtId="4" fontId="36" fillId="4" borderId="9" xfId="104" applyNumberFormat="1" applyFont="1" applyFill="1" applyBorder="1" applyAlignment="1">
      <alignment horizontal="right" vertical="center" wrapText="1"/>
    </xf>
    <xf numFmtId="0" fontId="36" fillId="13" borderId="9" xfId="104" applyFont="1" applyFill="1" applyBorder="1" applyAlignment="1">
      <alignment horizontal="left" vertical="center" wrapText="1" indent="1"/>
    </xf>
    <xf numFmtId="0" fontId="161" fillId="13" borderId="9" xfId="104" applyFont="1" applyFill="1" applyBorder="1" applyAlignment="1">
      <alignment horizontal="left" vertical="center" wrapText="1"/>
    </xf>
    <xf numFmtId="172" fontId="161" fillId="13" borderId="9" xfId="105" applyNumberFormat="1" applyFont="1" applyFill="1" applyBorder="1" applyAlignment="1">
      <alignment horizontal="center" vertical="center" wrapText="1"/>
    </xf>
    <xf numFmtId="0" fontId="161" fillId="13" borderId="9" xfId="104" applyFont="1" applyFill="1" applyBorder="1" applyAlignment="1">
      <alignment horizontal="center" vertical="center" wrapText="1"/>
    </xf>
    <xf numFmtId="0" fontId="36" fillId="4" borderId="1" xfId="104" applyFont="1" applyFill="1" applyBorder="1" applyAlignment="1">
      <alignment horizontal="left" vertical="center" wrapText="1" indent="1"/>
    </xf>
    <xf numFmtId="0" fontId="161" fillId="4" borderId="1" xfId="104" applyFont="1" applyFill="1" applyBorder="1" applyAlignment="1">
      <alignment horizontal="left" vertical="center" wrapText="1"/>
    </xf>
    <xf numFmtId="172" fontId="161" fillId="4" borderId="1" xfId="105" applyNumberFormat="1" applyFont="1" applyFill="1" applyBorder="1" applyAlignment="1">
      <alignment horizontal="center" vertical="center" wrapText="1"/>
    </xf>
    <xf numFmtId="0" fontId="159" fillId="4" borderId="1" xfId="104" applyFont="1" applyFill="1" applyBorder="1"/>
    <xf numFmtId="0" fontId="159" fillId="4" borderId="11" xfId="104" applyFont="1" applyFill="1" applyBorder="1"/>
    <xf numFmtId="0" fontId="161" fillId="0" borderId="9" xfId="104" applyFont="1" applyBorder="1" applyAlignment="1">
      <alignment horizontal="center" vertical="center" wrapText="1"/>
    </xf>
    <xf numFmtId="0" fontId="161" fillId="4" borderId="3" xfId="104" applyFont="1" applyFill="1" applyBorder="1" applyAlignment="1">
      <alignment horizontal="center" vertical="center" wrapText="1"/>
    </xf>
    <xf numFmtId="0" fontId="155" fillId="4" borderId="0" xfId="19" applyFont="1" applyFill="1" applyAlignment="1">
      <alignment horizontal="center"/>
    </xf>
    <xf numFmtId="0" fontId="156" fillId="2" borderId="0" xfId="19" applyFont="1" applyFill="1" applyAlignment="1">
      <alignment horizontal="center"/>
    </xf>
    <xf numFmtId="0" fontId="157" fillId="4" borderId="0" xfId="19" applyFont="1" applyFill="1" applyAlignment="1">
      <alignment horizontal="center"/>
    </xf>
    <xf numFmtId="0" fontId="158" fillId="4" borderId="9" xfId="19" applyFont="1" applyFill="1" applyBorder="1" applyAlignment="1">
      <alignment vertical="center"/>
    </xf>
    <xf numFmtId="0" fontId="10" fillId="4" borderId="9" xfId="19" applyFill="1" applyBorder="1" applyAlignment="1">
      <alignment vertical="center"/>
    </xf>
    <xf numFmtId="0" fontId="159" fillId="4" borderId="0" xfId="19" applyFont="1" applyFill="1" applyAlignment="1">
      <alignment vertical="center"/>
    </xf>
    <xf numFmtId="0" fontId="10" fillId="0" borderId="0" xfId="19"/>
    <xf numFmtId="0" fontId="160" fillId="4" borderId="9" xfId="19" applyFont="1" applyFill="1" applyBorder="1" applyAlignment="1">
      <alignment horizontal="center" vertical="center" wrapText="1"/>
    </xf>
    <xf numFmtId="49" fontId="36" fillId="4" borderId="9" xfId="19" applyNumberFormat="1" applyFont="1" applyFill="1" applyBorder="1" applyAlignment="1">
      <alignment horizontal="left" vertical="center" wrapText="1" indent="1"/>
    </xf>
    <xf numFmtId="0" fontId="161" fillId="4" borderId="9" xfId="19" applyFont="1" applyFill="1" applyBorder="1" applyAlignment="1">
      <alignment horizontal="left" vertical="center" wrapText="1"/>
    </xf>
    <xf numFmtId="3" fontId="36" fillId="4" borderId="9" xfId="19" applyNumberFormat="1" applyFont="1" applyFill="1" applyBorder="1" applyAlignment="1">
      <alignment horizontal="right" vertical="center" wrapText="1"/>
    </xf>
    <xf numFmtId="49" fontId="36" fillId="18" borderId="9" xfId="19" applyNumberFormat="1" applyFont="1" applyFill="1" applyBorder="1" applyAlignment="1">
      <alignment horizontal="left" vertical="center" wrapText="1" indent="1"/>
    </xf>
    <xf numFmtId="0" fontId="161" fillId="18" borderId="9" xfId="19" applyFont="1" applyFill="1" applyBorder="1" applyAlignment="1">
      <alignment horizontal="left" vertical="center" wrapText="1"/>
    </xf>
    <xf numFmtId="3" fontId="36" fillId="18" borderId="9" xfId="19" applyNumberFormat="1" applyFont="1" applyFill="1" applyBorder="1" applyAlignment="1">
      <alignment horizontal="right" vertical="center" wrapText="1"/>
    </xf>
    <xf numFmtId="3" fontId="36" fillId="4" borderId="1" xfId="19" applyNumberFormat="1" applyFont="1" applyFill="1" applyBorder="1" applyAlignment="1">
      <alignment horizontal="right" vertical="center" wrapText="1"/>
    </xf>
    <xf numFmtId="172" fontId="161" fillId="2" borderId="9" xfId="107" applyNumberFormat="1" applyFont="1" applyFill="1" applyBorder="1" applyAlignment="1">
      <alignment horizontal="center" vertical="center" wrapText="1"/>
    </xf>
    <xf numFmtId="172" fontId="161" fillId="4" borderId="9" xfId="22" applyNumberFormat="1" applyFont="1" applyFill="1" applyBorder="1" applyAlignment="1">
      <alignment horizontal="center" vertical="center" wrapText="1"/>
    </xf>
    <xf numFmtId="49" fontId="161" fillId="4" borderId="9" xfId="22" applyNumberFormat="1" applyFont="1" applyFill="1" applyBorder="1" applyAlignment="1">
      <alignment horizontal="center" vertical="center" wrapText="1"/>
    </xf>
    <xf numFmtId="0" fontId="14" fillId="4" borderId="9" xfId="19" applyFont="1" applyFill="1" applyBorder="1" applyAlignment="1">
      <alignment horizontal="left" vertical="center" wrapText="1"/>
    </xf>
    <xf numFmtId="3" fontId="36" fillId="2" borderId="9" xfId="19" applyNumberFormat="1" applyFont="1" applyFill="1" applyBorder="1" applyAlignment="1">
      <alignment horizontal="right" vertical="center" wrapText="1"/>
    </xf>
    <xf numFmtId="172" fontId="162" fillId="4" borderId="1" xfId="18" applyNumberFormat="1" applyFont="1" applyFill="1" applyBorder="1" applyAlignment="1">
      <alignment horizontal="center" vertical="center" wrapText="1"/>
    </xf>
    <xf numFmtId="49" fontId="36" fillId="2" borderId="9" xfId="19" applyNumberFormat="1" applyFont="1" applyFill="1" applyBorder="1" applyAlignment="1">
      <alignment horizontal="left" vertical="center" wrapText="1" indent="1"/>
    </xf>
    <xf numFmtId="49" fontId="161" fillId="2" borderId="9" xfId="22" applyNumberFormat="1" applyFont="1" applyFill="1" applyBorder="1" applyAlignment="1">
      <alignment horizontal="center" vertical="center" wrapText="1"/>
    </xf>
    <xf numFmtId="0" fontId="161" fillId="2" borderId="9" xfId="19" applyFont="1" applyFill="1" applyBorder="1" applyAlignment="1">
      <alignment horizontal="left" vertical="center" wrapText="1"/>
    </xf>
    <xf numFmtId="0" fontId="162" fillId="2" borderId="9" xfId="19" applyFont="1" applyFill="1" applyBorder="1" applyAlignment="1">
      <alignment horizontal="left" vertical="center" wrapText="1"/>
    </xf>
    <xf numFmtId="172" fontId="162" fillId="2" borderId="9" xfId="22" applyNumberFormat="1" applyFont="1" applyFill="1" applyBorder="1" applyAlignment="1">
      <alignment horizontal="center" vertical="center" wrapText="1"/>
    </xf>
    <xf numFmtId="0" fontId="161" fillId="2" borderId="9" xfId="19" applyFont="1" applyFill="1" applyBorder="1" applyAlignment="1">
      <alignment horizontal="center" vertical="center" wrapText="1"/>
    </xf>
    <xf numFmtId="3" fontId="36" fillId="2" borderId="11" xfId="19" applyNumberFormat="1" applyFont="1" applyFill="1" applyBorder="1" applyAlignment="1">
      <alignment horizontal="right" vertical="center" wrapText="1"/>
    </xf>
    <xf numFmtId="172" fontId="162" fillId="4" borderId="9" xfId="22" applyNumberFormat="1" applyFont="1" applyFill="1" applyBorder="1" applyAlignment="1">
      <alignment horizontal="center" vertical="center" wrapText="1"/>
    </xf>
    <xf numFmtId="49" fontId="162" fillId="4" borderId="9" xfId="22" applyNumberFormat="1" applyFont="1" applyFill="1" applyBorder="1" applyAlignment="1">
      <alignment horizontal="center" vertical="center" wrapText="1"/>
    </xf>
    <xf numFmtId="172" fontId="162" fillId="18" borderId="9" xfId="22" applyNumberFormat="1" applyFont="1" applyFill="1" applyBorder="1" applyAlignment="1">
      <alignment horizontal="center" vertical="center" wrapText="1"/>
    </xf>
    <xf numFmtId="172" fontId="161" fillId="2" borderId="9" xfId="22" applyNumberFormat="1" applyFont="1" applyFill="1" applyBorder="1" applyAlignment="1">
      <alignment horizontal="center" vertical="center" wrapText="1"/>
    </xf>
    <xf numFmtId="0" fontId="162" fillId="2" borderId="9" xfId="19" applyFont="1" applyFill="1" applyBorder="1" applyAlignment="1">
      <alignment horizontal="center" vertical="center" wrapText="1"/>
    </xf>
    <xf numFmtId="0" fontId="14" fillId="4" borderId="9" xfId="19" applyFont="1" applyFill="1" applyBorder="1"/>
    <xf numFmtId="0" fontId="14" fillId="2" borderId="9" xfId="19" applyFont="1" applyFill="1" applyBorder="1"/>
    <xf numFmtId="0" fontId="112" fillId="2" borderId="9" xfId="19" applyFont="1" applyFill="1" applyBorder="1" applyAlignment="1">
      <alignment horizontal="left" vertical="center" wrapText="1"/>
    </xf>
    <xf numFmtId="0" fontId="159" fillId="4" borderId="9" xfId="19" applyFont="1" applyFill="1" applyBorder="1"/>
    <xf numFmtId="0" fontId="159" fillId="2" borderId="9" xfId="19" applyFont="1" applyFill="1" applyBorder="1"/>
    <xf numFmtId="0" fontId="14" fillId="2" borderId="9" xfId="19" applyFont="1" applyFill="1" applyBorder="1" applyAlignment="1">
      <alignment horizontal="center" vertical="center" wrapText="1"/>
    </xf>
    <xf numFmtId="3" fontId="36" fillId="2" borderId="1" xfId="19" applyNumberFormat="1" applyFont="1" applyFill="1" applyBorder="1" applyAlignment="1">
      <alignment horizontal="right" vertical="center" wrapText="1"/>
    </xf>
    <xf numFmtId="0" fontId="161" fillId="4" borderId="9" xfId="19" applyFont="1" applyFill="1" applyBorder="1" applyAlignment="1">
      <alignment horizontal="center" vertical="center" wrapText="1"/>
    </xf>
    <xf numFmtId="0" fontId="10" fillId="4" borderId="9" xfId="19" applyFont="1" applyFill="1" applyBorder="1" applyAlignment="1">
      <alignment horizontal="center" vertical="center" wrapText="1"/>
    </xf>
    <xf numFmtId="0" fontId="163" fillId="4" borderId="9" xfId="19" applyFont="1" applyFill="1" applyBorder="1"/>
    <xf numFmtId="171" fontId="36" fillId="4" borderId="9" xfId="22" applyNumberFormat="1" applyFont="1" applyFill="1" applyBorder="1" applyAlignment="1">
      <alignment horizontal="center" vertical="center" wrapText="1"/>
    </xf>
    <xf numFmtId="0" fontId="161" fillId="4" borderId="9" xfId="19" applyFont="1" applyFill="1" applyBorder="1" applyAlignment="1">
      <alignment horizontal="right" vertical="center" wrapText="1"/>
    </xf>
    <xf numFmtId="0" fontId="14" fillId="4" borderId="9" xfId="19" applyFont="1" applyFill="1" applyBorder="1" applyAlignment="1">
      <alignment horizontal="center" vertical="center" wrapText="1"/>
    </xf>
    <xf numFmtId="0" fontId="155" fillId="4" borderId="0" xfId="108" applyFont="1" applyFill="1" applyAlignment="1">
      <alignment horizontal="center"/>
    </xf>
    <xf numFmtId="0" fontId="156" fillId="2" borderId="0" xfId="108" applyFont="1" applyFill="1" applyAlignment="1">
      <alignment horizontal="center"/>
    </xf>
    <xf numFmtId="0" fontId="156" fillId="4" borderId="0" xfId="108" applyFont="1" applyFill="1" applyAlignment="1">
      <alignment horizontal="center"/>
    </xf>
    <xf numFmtId="0" fontId="158" fillId="4" borderId="9" xfId="108" applyFont="1" applyFill="1" applyBorder="1" applyAlignment="1">
      <alignment vertical="center"/>
    </xf>
    <xf numFmtId="0" fontId="10" fillId="4" borderId="9" xfId="108" applyFill="1" applyBorder="1" applyAlignment="1">
      <alignment vertical="center"/>
    </xf>
    <xf numFmtId="0" fontId="159" fillId="4" borderId="0" xfId="108" applyFont="1" applyFill="1" applyAlignment="1">
      <alignment vertical="center"/>
    </xf>
    <xf numFmtId="0" fontId="10" fillId="0" borderId="0" xfId="108"/>
    <xf numFmtId="0" fontId="160" fillId="4" borderId="9" xfId="108" applyFont="1" applyFill="1" applyBorder="1" applyAlignment="1">
      <alignment horizontal="center" vertical="center" wrapText="1"/>
    </xf>
    <xf numFmtId="49" fontId="36" fillId="4" borderId="9" xfId="108" applyNumberFormat="1" applyFont="1" applyFill="1" applyBorder="1" applyAlignment="1">
      <alignment horizontal="left" vertical="center" wrapText="1" indent="1"/>
    </xf>
    <xf numFmtId="0" fontId="161" fillId="4" borderId="9" xfId="108" applyFont="1" applyFill="1" applyBorder="1" applyAlignment="1">
      <alignment horizontal="left" vertical="center" wrapText="1"/>
    </xf>
    <xf numFmtId="3" fontId="36" fillId="4" borderId="1" xfId="108" applyNumberFormat="1" applyFont="1" applyFill="1" applyBorder="1" applyAlignment="1">
      <alignment horizontal="right" vertical="center" wrapText="1"/>
    </xf>
    <xf numFmtId="172" fontId="161" fillId="2" borderId="9" xfId="91" applyNumberFormat="1" applyFont="1" applyFill="1" applyBorder="1" applyAlignment="1">
      <alignment horizontal="center" vertical="center" wrapText="1"/>
    </xf>
    <xf numFmtId="49" fontId="36" fillId="18" borderId="9" xfId="108" applyNumberFormat="1" applyFont="1" applyFill="1" applyBorder="1" applyAlignment="1">
      <alignment horizontal="left" vertical="center" wrapText="1" indent="1"/>
    </xf>
    <xf numFmtId="0" fontId="161" fillId="18" borderId="9" xfId="108" applyFont="1" applyFill="1" applyBorder="1" applyAlignment="1">
      <alignment horizontal="left" vertical="center" wrapText="1"/>
    </xf>
    <xf numFmtId="3" fontId="36" fillId="18" borderId="9" xfId="108" applyNumberFormat="1" applyFont="1" applyFill="1" applyBorder="1" applyAlignment="1">
      <alignment horizontal="right" vertical="center" wrapText="1"/>
    </xf>
    <xf numFmtId="3" fontId="36" fillId="4" borderId="9" xfId="108" applyNumberFormat="1" applyFont="1" applyFill="1" applyBorder="1" applyAlignment="1">
      <alignment horizontal="right" vertical="center" wrapText="1"/>
    </xf>
    <xf numFmtId="172" fontId="161" fillId="4" borderId="9" xfId="109" applyNumberFormat="1" applyFont="1" applyFill="1" applyBorder="1" applyAlignment="1">
      <alignment horizontal="center" vertical="center" wrapText="1"/>
    </xf>
    <xf numFmtId="49" fontId="161" fillId="4" borderId="9" xfId="109" applyNumberFormat="1" applyFont="1" applyFill="1" applyBorder="1" applyAlignment="1">
      <alignment horizontal="center" vertical="center" wrapText="1"/>
    </xf>
    <xf numFmtId="49" fontId="36" fillId="2" borderId="9" xfId="108" applyNumberFormat="1" applyFont="1" applyFill="1" applyBorder="1" applyAlignment="1">
      <alignment horizontal="left" vertical="center" wrapText="1" indent="1"/>
    </xf>
    <xf numFmtId="0" fontId="161" fillId="2" borderId="9" xfId="108" applyFont="1" applyFill="1" applyBorder="1" applyAlignment="1">
      <alignment horizontal="left" vertical="center" wrapText="1"/>
    </xf>
    <xf numFmtId="3" fontId="36" fillId="2" borderId="9" xfId="108" applyNumberFormat="1" applyFont="1" applyFill="1" applyBorder="1" applyAlignment="1">
      <alignment horizontal="right" vertical="center" wrapText="1"/>
    </xf>
    <xf numFmtId="172" fontId="161" fillId="2" borderId="9" xfId="109" applyNumberFormat="1" applyFont="1" applyFill="1" applyBorder="1" applyAlignment="1">
      <alignment horizontal="center" vertical="center" wrapText="1"/>
    </xf>
    <xf numFmtId="0" fontId="159" fillId="2" borderId="9" xfId="108" applyFont="1" applyFill="1" applyBorder="1"/>
    <xf numFmtId="0" fontId="112" fillId="2" borderId="9" xfId="108" applyFont="1" applyFill="1" applyBorder="1" applyAlignment="1">
      <alignment horizontal="left" vertical="center" wrapText="1"/>
    </xf>
    <xf numFmtId="172" fontId="162" fillId="2" borderId="9" xfId="109" applyNumberFormat="1" applyFont="1" applyFill="1" applyBorder="1" applyAlignment="1">
      <alignment horizontal="center" vertical="center" wrapText="1"/>
    </xf>
    <xf numFmtId="0" fontId="162" fillId="2" borderId="9" xfId="108" applyFont="1" applyFill="1" applyBorder="1" applyAlignment="1">
      <alignment horizontal="left" vertical="center" wrapText="1"/>
    </xf>
    <xf numFmtId="0" fontId="162" fillId="2" borderId="9" xfId="108" applyFont="1" applyFill="1" applyBorder="1" applyAlignment="1">
      <alignment horizontal="center" vertical="center" wrapText="1"/>
    </xf>
    <xf numFmtId="3" fontId="36" fillId="2" borderId="1" xfId="108" applyNumberFormat="1" applyFont="1" applyFill="1" applyBorder="1" applyAlignment="1">
      <alignment horizontal="right" vertical="center" wrapText="1"/>
    </xf>
    <xf numFmtId="0" fontId="161" fillId="2" borderId="9" xfId="108" applyFont="1" applyFill="1" applyBorder="1" applyAlignment="1">
      <alignment horizontal="center" vertical="center" wrapText="1"/>
    </xf>
    <xf numFmtId="0" fontId="162" fillId="4" borderId="9" xfId="108" applyFont="1" applyFill="1" applyBorder="1" applyAlignment="1">
      <alignment horizontal="left" vertical="center" wrapText="1"/>
    </xf>
    <xf numFmtId="172" fontId="162" fillId="4" borderId="9" xfId="109" applyNumberFormat="1" applyFont="1" applyFill="1" applyBorder="1" applyAlignment="1">
      <alignment horizontal="center" vertical="center" wrapText="1"/>
    </xf>
    <xf numFmtId="0" fontId="159" fillId="4" borderId="9" xfId="108" applyFont="1" applyFill="1" applyBorder="1"/>
    <xf numFmtId="0" fontId="162" fillId="4" borderId="9" xfId="108" applyFont="1" applyFill="1" applyBorder="1" applyAlignment="1">
      <alignment horizontal="center" vertical="center" wrapText="1"/>
    </xf>
    <xf numFmtId="0" fontId="161" fillId="4" borderId="9" xfId="108" applyFont="1" applyFill="1" applyBorder="1" applyAlignment="1">
      <alignment horizontal="center" vertical="center" wrapText="1"/>
    </xf>
    <xf numFmtId="0" fontId="155" fillId="4" borderId="0" xfId="21" applyFont="1" applyFill="1" applyAlignment="1">
      <alignment horizontal="center"/>
    </xf>
    <xf numFmtId="0" fontId="156" fillId="2" borderId="0" xfId="21" applyFont="1" applyFill="1" applyAlignment="1">
      <alignment horizontal="center"/>
    </xf>
    <xf numFmtId="0" fontId="157" fillId="4" borderId="0" xfId="21" applyFont="1" applyFill="1" applyAlignment="1">
      <alignment horizontal="center"/>
    </xf>
    <xf numFmtId="0" fontId="158" fillId="4" borderId="9" xfId="21" applyFont="1" applyFill="1" applyBorder="1" applyAlignment="1">
      <alignment vertical="center"/>
    </xf>
    <xf numFmtId="0" fontId="10" fillId="4" borderId="9" xfId="21" applyFill="1" applyBorder="1" applyAlignment="1">
      <alignment vertical="center"/>
    </xf>
    <xf numFmtId="0" fontId="159" fillId="4" borderId="0" xfId="21" applyFont="1" applyFill="1" applyAlignment="1">
      <alignment vertical="center"/>
    </xf>
    <xf numFmtId="0" fontId="10" fillId="0" borderId="0" xfId="21"/>
    <xf numFmtId="0" fontId="160" fillId="4" borderId="9" xfId="21" applyFont="1" applyFill="1" applyBorder="1" applyAlignment="1">
      <alignment horizontal="center" vertical="center" wrapText="1"/>
    </xf>
    <xf numFmtId="49" fontId="36" fillId="2" borderId="9" xfId="21" applyNumberFormat="1" applyFont="1" applyFill="1" applyBorder="1" applyAlignment="1">
      <alignment horizontal="left" vertical="center" wrapText="1" indent="1"/>
    </xf>
    <xf numFmtId="0" fontId="161" fillId="2" borderId="9" xfId="21" applyFont="1" applyFill="1" applyBorder="1" applyAlignment="1">
      <alignment horizontal="left" vertical="center" wrapText="1"/>
    </xf>
    <xf numFmtId="3" fontId="36" fillId="2" borderId="9" xfId="21" applyNumberFormat="1" applyFont="1" applyFill="1" applyBorder="1" applyAlignment="1">
      <alignment horizontal="right" vertical="center" wrapText="1"/>
    </xf>
    <xf numFmtId="49" fontId="36" fillId="4" borderId="9" xfId="21" applyNumberFormat="1" applyFont="1" applyFill="1" applyBorder="1" applyAlignment="1">
      <alignment horizontal="left" vertical="center" wrapText="1" indent="1"/>
    </xf>
    <xf numFmtId="0" fontId="161" fillId="4" borderId="9" xfId="21" applyFont="1" applyFill="1" applyBorder="1" applyAlignment="1">
      <alignment horizontal="left" vertical="center" wrapText="1"/>
    </xf>
    <xf numFmtId="3" fontId="36" fillId="4" borderId="9" xfId="21" applyNumberFormat="1" applyFont="1" applyFill="1" applyBorder="1" applyAlignment="1">
      <alignment horizontal="right" vertical="center" wrapText="1"/>
    </xf>
    <xf numFmtId="49" fontId="36" fillId="18" borderId="9" xfId="21" applyNumberFormat="1" applyFont="1" applyFill="1" applyBorder="1" applyAlignment="1">
      <alignment horizontal="left" vertical="center" wrapText="1" indent="1"/>
    </xf>
    <xf numFmtId="0" fontId="161" fillId="18" borderId="9" xfId="21" applyFont="1" applyFill="1" applyBorder="1" applyAlignment="1">
      <alignment horizontal="left" vertical="center" wrapText="1"/>
    </xf>
    <xf numFmtId="3" fontId="36" fillId="18" borderId="9" xfId="21" applyNumberFormat="1" applyFont="1" applyFill="1" applyBorder="1" applyAlignment="1">
      <alignment horizontal="right" vertical="center" wrapText="1"/>
    </xf>
    <xf numFmtId="0" fontId="162" fillId="4" borderId="9" xfId="21" applyFont="1" applyFill="1" applyBorder="1" applyAlignment="1">
      <alignment horizontal="left" vertical="center" wrapText="1"/>
    </xf>
    <xf numFmtId="172" fontId="161" fillId="4" borderId="9" xfId="24" applyNumberFormat="1" applyFont="1" applyFill="1" applyBorder="1" applyAlignment="1">
      <alignment horizontal="center" vertical="center" wrapText="1"/>
    </xf>
    <xf numFmtId="172" fontId="162" fillId="4" borderId="9" xfId="24" applyNumberFormat="1" applyFont="1" applyFill="1" applyBorder="1" applyAlignment="1">
      <alignment horizontal="center" vertical="center" wrapText="1"/>
    </xf>
    <xf numFmtId="49" fontId="161" fillId="4" borderId="9" xfId="24" applyNumberFormat="1" applyFont="1" applyFill="1" applyBorder="1" applyAlignment="1">
      <alignment horizontal="center" vertical="center" wrapText="1"/>
    </xf>
    <xf numFmtId="49" fontId="36" fillId="2" borderId="1" xfId="21" applyNumberFormat="1" applyFont="1" applyFill="1" applyBorder="1" applyAlignment="1">
      <alignment horizontal="left" vertical="center" wrapText="1" indent="1"/>
    </xf>
    <xf numFmtId="0" fontId="161" fillId="4" borderId="1" xfId="21" applyFont="1" applyFill="1" applyBorder="1" applyAlignment="1">
      <alignment horizontal="left" vertical="center" wrapText="1"/>
    </xf>
    <xf numFmtId="3" fontId="36" fillId="4" borderId="1" xfId="21" applyNumberFormat="1" applyFont="1" applyFill="1" applyBorder="1" applyAlignment="1">
      <alignment horizontal="right" vertical="center" wrapText="1"/>
    </xf>
    <xf numFmtId="3" fontId="36" fillId="2" borderId="11" xfId="21" applyNumberFormat="1" applyFont="1" applyFill="1" applyBorder="1" applyAlignment="1">
      <alignment horizontal="right" vertical="center" wrapText="1"/>
    </xf>
    <xf numFmtId="0" fontId="159" fillId="21" borderId="9" xfId="21" applyFont="1" applyFill="1" applyBorder="1"/>
    <xf numFmtId="3" fontId="36" fillId="18" borderId="11" xfId="21" applyNumberFormat="1" applyFont="1" applyFill="1" applyBorder="1" applyAlignment="1">
      <alignment horizontal="right" vertical="center" wrapText="1"/>
    </xf>
    <xf numFmtId="0" fontId="161" fillId="4" borderId="9" xfId="21" applyFont="1" applyFill="1" applyBorder="1" applyAlignment="1">
      <alignment horizontal="center" vertical="center" wrapText="1"/>
    </xf>
    <xf numFmtId="0" fontId="14" fillId="4" borderId="9" xfId="21" applyFont="1" applyFill="1" applyBorder="1"/>
    <xf numFmtId="172" fontId="162" fillId="2" borderId="1" xfId="24" applyNumberFormat="1" applyFont="1" applyFill="1" applyBorder="1" applyAlignment="1">
      <alignment horizontal="center" vertical="center" wrapText="1"/>
    </xf>
    <xf numFmtId="172" fontId="162" fillId="2" borderId="9" xfId="24" applyNumberFormat="1" applyFont="1" applyFill="1" applyBorder="1" applyAlignment="1">
      <alignment horizontal="center" vertical="center" wrapText="1"/>
    </xf>
    <xf numFmtId="0" fontId="161" fillId="2" borderId="9" xfId="21" applyFont="1" applyFill="1" applyBorder="1" applyAlignment="1">
      <alignment horizontal="center" vertical="center" wrapText="1"/>
    </xf>
    <xf numFmtId="0" fontId="159" fillId="2" borderId="9" xfId="21" applyFont="1" applyFill="1" applyBorder="1"/>
    <xf numFmtId="0" fontId="159" fillId="4" borderId="9" xfId="21" applyFont="1" applyFill="1" applyBorder="1"/>
    <xf numFmtId="172" fontId="161" fillId="4" borderId="9" xfId="110" applyNumberFormat="1" applyFont="1" applyFill="1" applyBorder="1" applyAlignment="1">
      <alignment horizontal="center" vertical="center" wrapText="1"/>
    </xf>
    <xf numFmtId="0" fontId="14" fillId="4" borderId="9" xfId="21" applyFont="1" applyFill="1" applyBorder="1" applyAlignment="1">
      <alignment horizontal="center" vertical="center" wrapText="1"/>
    </xf>
    <xf numFmtId="3" fontId="159" fillId="4" borderId="9" xfId="21" applyNumberFormat="1" applyFont="1" applyFill="1" applyBorder="1"/>
    <xf numFmtId="0" fontId="36" fillId="4" borderId="9" xfId="21" applyFont="1" applyFill="1" applyBorder="1" applyAlignment="1">
      <alignment horizontal="left" vertical="center" wrapText="1" indent="1"/>
    </xf>
    <xf numFmtId="0" fontId="161" fillId="4" borderId="9" xfId="21" applyFont="1" applyFill="1" applyBorder="1" applyAlignment="1">
      <alignment vertical="center" wrapText="1"/>
    </xf>
    <xf numFmtId="0" fontId="155" fillId="4" borderId="0" xfId="111" applyFont="1" applyFill="1" applyAlignment="1">
      <alignment horizontal="center"/>
    </xf>
    <xf numFmtId="0" fontId="156" fillId="2" borderId="0" xfId="111" applyFont="1" applyFill="1" applyAlignment="1">
      <alignment horizontal="center"/>
    </xf>
    <xf numFmtId="0" fontId="157" fillId="4" borderId="0" xfId="111" applyFont="1" applyFill="1" applyAlignment="1">
      <alignment horizontal="center"/>
    </xf>
    <xf numFmtId="0" fontId="158" fillId="4" borderId="9" xfId="111" applyFont="1" applyFill="1" applyBorder="1" applyAlignment="1">
      <alignment vertical="center"/>
    </xf>
    <xf numFmtId="0" fontId="10" fillId="4" borderId="9" xfId="111" applyFill="1" applyBorder="1" applyAlignment="1">
      <alignment vertical="center"/>
    </xf>
    <xf numFmtId="0" fontId="159" fillId="4" borderId="0" xfId="111" applyFont="1" applyFill="1" applyAlignment="1">
      <alignment vertical="center"/>
    </xf>
    <xf numFmtId="0" fontId="10" fillId="0" borderId="0" xfId="111"/>
    <xf numFmtId="0" fontId="160" fillId="4" borderId="9" xfId="111" applyFont="1" applyFill="1" applyBorder="1" applyAlignment="1">
      <alignment horizontal="center" vertical="center" wrapText="1"/>
    </xf>
    <xf numFmtId="49" fontId="36" fillId="2" borderId="9" xfId="111" applyNumberFormat="1" applyFont="1" applyFill="1" applyBorder="1" applyAlignment="1">
      <alignment horizontal="left" vertical="center" wrapText="1" indent="1"/>
    </xf>
    <xf numFmtId="0" fontId="161" fillId="2" borderId="9" xfId="111" applyFont="1" applyFill="1" applyBorder="1" applyAlignment="1">
      <alignment horizontal="left" vertical="center" wrapText="1"/>
    </xf>
    <xf numFmtId="3" fontId="36" fillId="2" borderId="9" xfId="111" applyNumberFormat="1" applyFont="1" applyFill="1" applyBorder="1" applyAlignment="1">
      <alignment horizontal="right" vertical="center" wrapText="1"/>
    </xf>
    <xf numFmtId="172" fontId="161" fillId="2" borderId="9" xfId="112" applyNumberFormat="1" applyFont="1" applyFill="1" applyBorder="1" applyAlignment="1">
      <alignment horizontal="center" vertical="center" wrapText="1"/>
    </xf>
    <xf numFmtId="49" fontId="161" fillId="2" borderId="9" xfId="112" applyNumberFormat="1" applyFont="1" applyFill="1" applyBorder="1" applyAlignment="1">
      <alignment horizontal="center" vertical="center" wrapText="1"/>
    </xf>
    <xf numFmtId="49" fontId="36" fillId="18" borderId="9" xfId="111" applyNumberFormat="1" applyFont="1" applyFill="1" applyBorder="1" applyAlignment="1">
      <alignment horizontal="left" vertical="center" wrapText="1" indent="1"/>
    </xf>
    <xf numFmtId="0" fontId="161" fillId="18" borderId="9" xfId="111" applyFont="1" applyFill="1" applyBorder="1" applyAlignment="1">
      <alignment horizontal="left" vertical="center" wrapText="1"/>
    </xf>
    <xf numFmtId="3" fontId="36" fillId="18" borderId="9" xfId="111" applyNumberFormat="1" applyFont="1" applyFill="1" applyBorder="1" applyAlignment="1">
      <alignment horizontal="right" vertical="center" wrapText="1"/>
    </xf>
    <xf numFmtId="49" fontId="161" fillId="18" borderId="9" xfId="111" applyNumberFormat="1" applyFont="1" applyFill="1" applyBorder="1" applyAlignment="1">
      <alignment horizontal="center" vertical="center" wrapText="1"/>
    </xf>
    <xf numFmtId="49" fontId="36" fillId="4" borderId="9" xfId="111" applyNumberFormat="1" applyFont="1" applyFill="1" applyBorder="1" applyAlignment="1">
      <alignment horizontal="left" vertical="center" wrapText="1" indent="1"/>
    </xf>
    <xf numFmtId="0" fontId="161" fillId="4" borderId="9" xfId="111" applyFont="1" applyFill="1" applyBorder="1" applyAlignment="1">
      <alignment horizontal="left" vertical="center" wrapText="1"/>
    </xf>
    <xf numFmtId="3" fontId="36" fillId="4" borderId="9" xfId="111" applyNumberFormat="1" applyFont="1" applyFill="1" applyBorder="1" applyAlignment="1">
      <alignment horizontal="right" vertical="center" wrapText="1"/>
    </xf>
    <xf numFmtId="0" fontId="14" fillId="4" borderId="9" xfId="111" applyFont="1" applyFill="1" applyBorder="1" applyAlignment="1">
      <alignment horizontal="left" vertical="center" wrapText="1"/>
    </xf>
    <xf numFmtId="0" fontId="112" fillId="2" borderId="9" xfId="111" applyFont="1" applyFill="1" applyBorder="1" applyAlignment="1">
      <alignment horizontal="left" vertical="center" wrapText="1"/>
    </xf>
    <xf numFmtId="172" fontId="162" fillId="2" borderId="9" xfId="112" applyNumberFormat="1" applyFont="1" applyFill="1" applyBorder="1" applyAlignment="1">
      <alignment horizontal="center" vertical="center" wrapText="1"/>
    </xf>
    <xf numFmtId="0" fontId="161" fillId="2" borderId="9" xfId="111" applyFont="1" applyFill="1" applyBorder="1" applyAlignment="1">
      <alignment horizontal="center" vertical="center" wrapText="1"/>
    </xf>
    <xf numFmtId="0" fontId="162" fillId="2" borderId="9" xfId="111" applyFont="1" applyFill="1" applyBorder="1" applyAlignment="1">
      <alignment horizontal="left" vertical="center" wrapText="1"/>
    </xf>
    <xf numFmtId="0" fontId="160" fillId="2" borderId="9" xfId="111" applyFont="1" applyFill="1" applyBorder="1" applyAlignment="1">
      <alignment horizontal="center" vertical="center" wrapText="1"/>
    </xf>
    <xf numFmtId="0" fontId="112" fillId="4" borderId="9" xfId="111" applyFont="1" applyFill="1" applyBorder="1" applyAlignment="1">
      <alignment horizontal="left" vertical="center" wrapText="1"/>
    </xf>
    <xf numFmtId="172" fontId="162" fillId="4" borderId="9" xfId="112" applyNumberFormat="1" applyFont="1" applyFill="1" applyBorder="1" applyAlignment="1">
      <alignment horizontal="center" vertical="center" wrapText="1"/>
    </xf>
    <xf numFmtId="0" fontId="162" fillId="4" borderId="9" xfId="111" applyFont="1" applyFill="1" applyBorder="1" applyAlignment="1">
      <alignment horizontal="left" vertical="center" wrapText="1"/>
    </xf>
    <xf numFmtId="172" fontId="162" fillId="18" borderId="9" xfId="112" applyNumberFormat="1" applyFont="1" applyFill="1" applyBorder="1" applyAlignment="1">
      <alignment horizontal="center" vertical="center" wrapText="1"/>
    </xf>
    <xf numFmtId="0" fontId="159" fillId="4" borderId="9" xfId="111" applyFont="1" applyFill="1" applyBorder="1"/>
    <xf numFmtId="0" fontId="161" fillId="4" borderId="9" xfId="111" applyFont="1" applyFill="1" applyBorder="1" applyAlignment="1">
      <alignment horizontal="center" vertical="center" wrapText="1"/>
    </xf>
    <xf numFmtId="172" fontId="161" fillId="4" borderId="9" xfId="112" applyNumberFormat="1" applyFont="1" applyFill="1" applyBorder="1" applyAlignment="1">
      <alignment horizontal="center" vertical="center" wrapText="1"/>
    </xf>
    <xf numFmtId="0" fontId="14" fillId="4" borderId="9" xfId="111" applyFont="1" applyFill="1" applyBorder="1"/>
    <xf numFmtId="0" fontId="14" fillId="2" borderId="9" xfId="111" applyFont="1" applyFill="1" applyBorder="1"/>
    <xf numFmtId="0" fontId="36" fillId="4" borderId="9" xfId="111" applyFont="1" applyFill="1" applyBorder="1" applyAlignment="1">
      <alignment horizontal="left" vertical="center" wrapText="1" indent="1"/>
    </xf>
    <xf numFmtId="0" fontId="36" fillId="4" borderId="9" xfId="111" applyFont="1" applyFill="1" applyBorder="1" applyAlignment="1">
      <alignment horizontal="center" vertical="center" wrapText="1"/>
    </xf>
    <xf numFmtId="0" fontId="161" fillId="4" borderId="9" xfId="111" applyFont="1" applyFill="1" applyBorder="1" applyAlignment="1">
      <alignment vertical="center" wrapText="1"/>
    </xf>
    <xf numFmtId="0" fontId="14" fillId="4" borderId="9" xfId="111" applyFont="1" applyFill="1" applyBorder="1" applyAlignment="1">
      <alignment horizontal="center" vertical="center" wrapText="1"/>
    </xf>
    <xf numFmtId="4" fontId="36" fillId="4" borderId="9" xfId="111" applyNumberFormat="1" applyFont="1" applyFill="1" applyBorder="1" applyAlignment="1">
      <alignment horizontal="right" vertical="center" wrapText="1"/>
    </xf>
    <xf numFmtId="0" fontId="36" fillId="13" borderId="9" xfId="111" applyFont="1" applyFill="1" applyBorder="1" applyAlignment="1">
      <alignment horizontal="left" vertical="center" wrapText="1" indent="1"/>
    </xf>
    <xf numFmtId="0" fontId="161" fillId="13" borderId="9" xfId="111" applyFont="1" applyFill="1" applyBorder="1" applyAlignment="1">
      <alignment horizontal="left" vertical="center" wrapText="1"/>
    </xf>
    <xf numFmtId="3" fontId="36" fillId="13" borderId="9" xfId="111" applyNumberFormat="1" applyFont="1" applyFill="1" applyBorder="1" applyAlignment="1">
      <alignment horizontal="right" vertical="center" wrapText="1"/>
    </xf>
    <xf numFmtId="172" fontId="161" fillId="13" borderId="9" xfId="112" applyNumberFormat="1" applyFont="1" applyFill="1" applyBorder="1" applyAlignment="1">
      <alignment horizontal="center" vertical="center" wrapText="1"/>
    </xf>
    <xf numFmtId="0" fontId="161" fillId="13" borderId="9" xfId="111" applyFont="1" applyFill="1" applyBorder="1" applyAlignment="1">
      <alignment horizontal="center" vertical="center" wrapText="1"/>
    </xf>
    <xf numFmtId="0" fontId="159" fillId="4" borderId="4" xfId="111" applyFont="1" applyFill="1" applyBorder="1"/>
    <xf numFmtId="0" fontId="161" fillId="4" borderId="11" xfId="111" applyFont="1" applyFill="1" applyBorder="1" applyAlignment="1">
      <alignment horizontal="center" vertical="center" wrapText="1"/>
    </xf>
    <xf numFmtId="0" fontId="161" fillId="4" borderId="3" xfId="111" applyFont="1" applyFill="1" applyBorder="1" applyAlignment="1">
      <alignment horizontal="center" vertical="center" wrapText="1"/>
    </xf>
    <xf numFmtId="0" fontId="36" fillId="4" borderId="11" xfId="111" applyFont="1" applyFill="1" applyBorder="1" applyAlignment="1">
      <alignment horizontal="left" vertical="center" wrapText="1" indent="1"/>
    </xf>
    <xf numFmtId="0" fontId="159" fillId="4" borderId="46" xfId="111" applyFont="1" applyFill="1" applyBorder="1"/>
    <xf numFmtId="0" fontId="159" fillId="4" borderId="11" xfId="111" applyFont="1" applyFill="1" applyBorder="1"/>
    <xf numFmtId="0" fontId="155" fillId="4" borderId="0" xfId="23" applyFont="1" applyFill="1" applyAlignment="1">
      <alignment horizontal="center"/>
    </xf>
    <xf numFmtId="0" fontId="156" fillId="2" borderId="0" xfId="23" applyFont="1" applyFill="1" applyAlignment="1">
      <alignment horizontal="center"/>
    </xf>
    <xf numFmtId="0" fontId="157" fillId="4" borderId="0" xfId="23" applyFont="1" applyFill="1" applyAlignment="1">
      <alignment horizontal="center"/>
    </xf>
    <xf numFmtId="0" fontId="158" fillId="4" borderId="9" xfId="23" applyFont="1" applyFill="1" applyBorder="1" applyAlignment="1">
      <alignment vertical="center"/>
    </xf>
    <xf numFmtId="0" fontId="10" fillId="4" borderId="9" xfId="23" applyFill="1" applyBorder="1" applyAlignment="1">
      <alignment vertical="center"/>
    </xf>
    <xf numFmtId="0" fontId="159" fillId="4" borderId="0" xfId="23" applyFont="1" applyFill="1" applyAlignment="1">
      <alignment vertical="center"/>
    </xf>
    <xf numFmtId="0" fontId="10" fillId="0" borderId="0" xfId="23"/>
    <xf numFmtId="0" fontId="160" fillId="4" borderId="9" xfId="23" applyFont="1" applyFill="1" applyBorder="1" applyAlignment="1">
      <alignment horizontal="center" vertical="center" wrapText="1"/>
    </xf>
    <xf numFmtId="49" fontId="36" fillId="4" borderId="9" xfId="23" applyNumberFormat="1" applyFont="1" applyFill="1" applyBorder="1" applyAlignment="1">
      <alignment horizontal="left" vertical="center" wrapText="1" indent="1"/>
    </xf>
    <xf numFmtId="0" fontId="161" fillId="4" borderId="9" xfId="23" applyFont="1" applyFill="1" applyBorder="1" applyAlignment="1">
      <alignment horizontal="left" vertical="center" wrapText="1"/>
    </xf>
    <xf numFmtId="3" fontId="36" fillId="2" borderId="9" xfId="23" applyNumberFormat="1" applyFont="1" applyFill="1" applyBorder="1" applyAlignment="1">
      <alignment horizontal="right" vertical="center" wrapText="1"/>
    </xf>
    <xf numFmtId="172" fontId="161" fillId="2" borderId="9" xfId="113" applyNumberFormat="1" applyFont="1" applyFill="1" applyBorder="1" applyAlignment="1">
      <alignment horizontal="center" vertical="center" wrapText="1"/>
    </xf>
    <xf numFmtId="3" fontId="36" fillId="4" borderId="9" xfId="23" applyNumberFormat="1" applyFont="1" applyFill="1" applyBorder="1" applyAlignment="1">
      <alignment horizontal="right" vertical="center" wrapText="1"/>
    </xf>
    <xf numFmtId="49" fontId="36" fillId="18" borderId="9" xfId="23" applyNumberFormat="1" applyFont="1" applyFill="1" applyBorder="1" applyAlignment="1">
      <alignment horizontal="left" vertical="center" wrapText="1" indent="1"/>
    </xf>
    <xf numFmtId="0" fontId="161" fillId="18" borderId="9" xfId="23" applyFont="1" applyFill="1" applyBorder="1" applyAlignment="1">
      <alignment horizontal="left" vertical="center" wrapText="1"/>
    </xf>
    <xf numFmtId="3" fontId="36" fillId="18" borderId="9" xfId="23" applyNumberFormat="1" applyFont="1" applyFill="1" applyBorder="1" applyAlignment="1">
      <alignment horizontal="right" vertical="center" wrapText="1"/>
    </xf>
    <xf numFmtId="49" fontId="36" fillId="2" borderId="9" xfId="23" applyNumberFormat="1" applyFont="1" applyFill="1" applyBorder="1" applyAlignment="1">
      <alignment horizontal="left" vertical="center" wrapText="1" indent="1"/>
    </xf>
    <xf numFmtId="0" fontId="161" fillId="2" borderId="9" xfId="23" applyFont="1" applyFill="1" applyBorder="1" applyAlignment="1">
      <alignment horizontal="left" vertical="center" wrapText="1"/>
    </xf>
    <xf numFmtId="172" fontId="161" fillId="2" borderId="9" xfId="26" applyNumberFormat="1" applyFont="1" applyFill="1" applyBorder="1" applyAlignment="1">
      <alignment horizontal="center" vertical="center" wrapText="1"/>
    </xf>
    <xf numFmtId="0" fontId="162" fillId="2" borderId="9" xfId="23" applyFont="1" applyFill="1" applyBorder="1" applyAlignment="1">
      <alignment horizontal="left" vertical="center" wrapText="1"/>
    </xf>
    <xf numFmtId="172" fontId="162" fillId="2" borderId="9" xfId="26" applyNumberFormat="1" applyFont="1" applyFill="1" applyBorder="1" applyAlignment="1">
      <alignment horizontal="center" vertical="center" wrapText="1"/>
    </xf>
    <xf numFmtId="0" fontId="159" fillId="2" borderId="9" xfId="23" applyFont="1" applyFill="1" applyBorder="1"/>
    <xf numFmtId="0" fontId="159" fillId="4" borderId="9" xfId="23" applyFont="1" applyFill="1" applyBorder="1"/>
    <xf numFmtId="0" fontId="162" fillId="4" borderId="9" xfId="23" applyFont="1" applyFill="1" applyBorder="1" applyAlignment="1">
      <alignment horizontal="left" vertical="center" wrapText="1"/>
    </xf>
    <xf numFmtId="172" fontId="162" fillId="4" borderId="9" xfId="26" applyNumberFormat="1" applyFont="1" applyFill="1" applyBorder="1" applyAlignment="1">
      <alignment horizontal="center" vertical="center" wrapText="1"/>
    </xf>
    <xf numFmtId="0" fontId="14" fillId="4" borderId="9" xfId="23" applyFont="1" applyFill="1" applyBorder="1" applyAlignment="1">
      <alignment horizontal="center" vertical="center" wrapText="1"/>
    </xf>
    <xf numFmtId="0" fontId="161" fillId="4" borderId="9" xfId="23" applyFont="1" applyFill="1" applyBorder="1" applyAlignment="1">
      <alignment vertical="center" wrapText="1"/>
    </xf>
    <xf numFmtId="49" fontId="36" fillId="13" borderId="9" xfId="23" applyNumberFormat="1" applyFont="1" applyFill="1" applyBorder="1" applyAlignment="1">
      <alignment horizontal="left" vertical="center" wrapText="1" indent="1"/>
    </xf>
    <xf numFmtId="0" fontId="162" fillId="13" borderId="9" xfId="23" applyFont="1" applyFill="1" applyBorder="1" applyAlignment="1">
      <alignment horizontal="left" vertical="center" wrapText="1"/>
    </xf>
    <xf numFmtId="3" fontId="36" fillId="13" borderId="9" xfId="23" applyNumberFormat="1" applyFont="1" applyFill="1" applyBorder="1" applyAlignment="1">
      <alignment horizontal="right" vertical="center" wrapText="1"/>
    </xf>
    <xf numFmtId="172" fontId="162" fillId="13" borderId="9" xfId="26" applyNumberFormat="1" applyFont="1" applyFill="1" applyBorder="1" applyAlignment="1">
      <alignment horizontal="center" vertical="center" wrapText="1"/>
    </xf>
    <xf numFmtId="0" fontId="161" fillId="4" borderId="9" xfId="23" applyFont="1" applyFill="1" applyBorder="1" applyAlignment="1">
      <alignment horizontal="center" vertical="center" wrapText="1"/>
    </xf>
    <xf numFmtId="172" fontId="161" fillId="4" borderId="9" xfId="26" applyNumberFormat="1" applyFont="1" applyFill="1" applyBorder="1" applyAlignment="1">
      <alignment horizontal="center" vertical="center" wrapText="1"/>
    </xf>
    <xf numFmtId="0" fontId="36" fillId="4" borderId="9" xfId="23" applyFont="1" applyFill="1" applyBorder="1" applyAlignment="1">
      <alignment horizontal="center" vertical="center" wrapText="1"/>
    </xf>
    <xf numFmtId="0" fontId="163" fillId="4" borderId="9" xfId="23" applyFont="1" applyFill="1" applyBorder="1"/>
    <xf numFmtId="171" fontId="159" fillId="4" borderId="9" xfId="26" applyNumberFormat="1" applyFont="1" applyFill="1" applyBorder="1"/>
    <xf numFmtId="0" fontId="161" fillId="4" borderId="9" xfId="23" applyFont="1" applyFill="1" applyBorder="1" applyAlignment="1">
      <alignment horizontal="right" vertical="center" wrapText="1"/>
    </xf>
    <xf numFmtId="49" fontId="36" fillId="4" borderId="1" xfId="23" applyNumberFormat="1" applyFont="1" applyFill="1" applyBorder="1" applyAlignment="1">
      <alignment horizontal="left" vertical="center" wrapText="1" indent="1"/>
    </xf>
    <xf numFmtId="0" fontId="162" fillId="4" borderId="1" xfId="23" applyFont="1" applyFill="1" applyBorder="1" applyAlignment="1">
      <alignment horizontal="left" vertical="center" wrapText="1"/>
    </xf>
    <xf numFmtId="3" fontId="36" fillId="4" borderId="1" xfId="23" applyNumberFormat="1" applyFont="1" applyFill="1" applyBorder="1" applyAlignment="1">
      <alignment horizontal="right" vertical="center" wrapText="1"/>
    </xf>
    <xf numFmtId="172" fontId="162" fillId="4" borderId="1" xfId="26" applyNumberFormat="1" applyFont="1" applyFill="1" applyBorder="1" applyAlignment="1">
      <alignment horizontal="center" vertical="center" wrapText="1"/>
    </xf>
    <xf numFmtId="0" fontId="162" fillId="4" borderId="9" xfId="23" applyFont="1" applyFill="1" applyBorder="1" applyAlignment="1">
      <alignment horizontal="center" vertical="center" wrapText="1"/>
    </xf>
    <xf numFmtId="49" fontId="36" fillId="13" borderId="1" xfId="23" applyNumberFormat="1" applyFont="1" applyFill="1" applyBorder="1" applyAlignment="1">
      <alignment horizontal="left" vertical="center" wrapText="1" indent="1"/>
    </xf>
    <xf numFmtId="0" fontId="162" fillId="13" borderId="1" xfId="23" applyFont="1" applyFill="1" applyBorder="1" applyAlignment="1">
      <alignment horizontal="left" vertical="center" wrapText="1"/>
    </xf>
    <xf numFmtId="3" fontId="36" fillId="13" borderId="1" xfId="23" applyNumberFormat="1" applyFont="1" applyFill="1" applyBorder="1" applyAlignment="1">
      <alignment horizontal="right" vertical="center" wrapText="1"/>
    </xf>
    <xf numFmtId="172" fontId="162" fillId="13" borderId="1" xfId="26" applyNumberFormat="1" applyFont="1" applyFill="1" applyBorder="1" applyAlignment="1">
      <alignment horizontal="center" vertical="center" wrapText="1"/>
    </xf>
    <xf numFmtId="0" fontId="162" fillId="13" borderId="9" xfId="23" applyFont="1" applyFill="1" applyBorder="1" applyAlignment="1">
      <alignment horizontal="center" vertical="center" wrapText="1"/>
    </xf>
    <xf numFmtId="171" fontId="36" fillId="4" borderId="9" xfId="26" applyNumberFormat="1" applyFont="1" applyFill="1" applyBorder="1" applyAlignment="1">
      <alignment horizontal="center" vertical="center" wrapText="1"/>
    </xf>
    <xf numFmtId="0" fontId="14" fillId="4" borderId="9" xfId="23" applyFont="1" applyFill="1" applyBorder="1"/>
    <xf numFmtId="16" fontId="161" fillId="4" borderId="9" xfId="23" applyNumberFormat="1" applyFont="1" applyFill="1" applyBorder="1" applyAlignment="1">
      <alignment horizontal="center" vertical="center" wrapText="1"/>
    </xf>
    <xf numFmtId="0" fontId="161" fillId="4" borderId="11" xfId="23" applyFont="1" applyFill="1" applyBorder="1" applyAlignment="1">
      <alignment horizontal="left" vertical="center" wrapText="1"/>
    </xf>
    <xf numFmtId="3" fontId="36" fillId="4" borderId="11" xfId="23" applyNumberFormat="1" applyFont="1" applyFill="1" applyBorder="1" applyAlignment="1">
      <alignment horizontal="right" vertical="center" wrapText="1"/>
    </xf>
    <xf numFmtId="0" fontId="159" fillId="4" borderId="4" xfId="23" applyFont="1" applyFill="1" applyBorder="1"/>
    <xf numFmtId="0" fontId="36" fillId="4" borderId="9" xfId="23" applyFont="1" applyFill="1" applyBorder="1" applyAlignment="1">
      <alignment horizontal="left" vertical="center" wrapText="1" indent="1"/>
    </xf>
    <xf numFmtId="0" fontId="161" fillId="4" borderId="4" xfId="23" applyFont="1" applyFill="1" applyBorder="1" applyAlignment="1">
      <alignment horizontal="center" vertical="center" wrapText="1"/>
    </xf>
    <xf numFmtId="0" fontId="161" fillId="0" borderId="9" xfId="23" applyFont="1" applyBorder="1" applyAlignment="1">
      <alignment horizontal="center" vertical="center" wrapText="1"/>
    </xf>
    <xf numFmtId="0" fontId="14" fillId="0" borderId="9" xfId="23" applyFont="1" applyBorder="1" applyAlignment="1">
      <alignment horizontal="center" vertical="center" wrapText="1"/>
    </xf>
    <xf numFmtId="0" fontId="161" fillId="4" borderId="1" xfId="23" applyFont="1" applyFill="1" applyBorder="1" applyAlignment="1">
      <alignment horizontal="center" vertical="center" wrapText="1"/>
    </xf>
    <xf numFmtId="0" fontId="161" fillId="4" borderId="11" xfId="23" applyFont="1" applyFill="1" applyBorder="1" applyAlignment="1">
      <alignment horizontal="center" vertical="center" wrapText="1"/>
    </xf>
    <xf numFmtId="0" fontId="161" fillId="4" borderId="3" xfId="23" applyFont="1" applyFill="1" applyBorder="1" applyAlignment="1">
      <alignment horizontal="center" vertical="center" wrapText="1"/>
    </xf>
    <xf numFmtId="0" fontId="161" fillId="4" borderId="9" xfId="23" applyFont="1" applyFill="1" applyBorder="1" applyAlignment="1">
      <alignment horizontal="center" wrapText="1"/>
    </xf>
    <xf numFmtId="0" fontId="36" fillId="4" borderId="11" xfId="23" applyFont="1" applyFill="1" applyBorder="1" applyAlignment="1">
      <alignment horizontal="left" vertical="center" wrapText="1" indent="1"/>
    </xf>
    <xf numFmtId="0" fontId="159" fillId="4" borderId="11" xfId="23" applyFont="1" applyFill="1" applyBorder="1"/>
    <xf numFmtId="0" fontId="159" fillId="4" borderId="0" xfId="23" applyFont="1" applyFill="1"/>
    <xf numFmtId="0" fontId="159" fillId="4" borderId="1" xfId="23" applyFont="1" applyFill="1" applyBorder="1"/>
    <xf numFmtId="0" fontId="155" fillId="4" borderId="0" xfId="114" applyFont="1" applyFill="1" applyAlignment="1">
      <alignment horizontal="center"/>
    </xf>
    <xf numFmtId="0" fontId="156" fillId="2" borderId="0" xfId="114" applyFont="1" applyFill="1" applyAlignment="1">
      <alignment horizontal="center"/>
    </xf>
    <xf numFmtId="0" fontId="157" fillId="4" borderId="0" xfId="114" applyFont="1" applyFill="1" applyAlignment="1">
      <alignment horizontal="center"/>
    </xf>
    <xf numFmtId="0" fontId="158" fillId="4" borderId="9" xfId="114" applyFont="1" applyFill="1" applyBorder="1" applyAlignment="1">
      <alignment vertical="center"/>
    </xf>
    <xf numFmtId="0" fontId="10" fillId="4" borderId="9" xfId="114" applyFill="1" applyBorder="1" applyAlignment="1">
      <alignment vertical="center"/>
    </xf>
    <xf numFmtId="0" fontId="159" fillId="4" borderId="0" xfId="114" applyFont="1" applyFill="1" applyAlignment="1">
      <alignment vertical="center"/>
    </xf>
    <xf numFmtId="0" fontId="10" fillId="0" borderId="0" xfId="114"/>
    <xf numFmtId="0" fontId="160" fillId="4" borderId="9" xfId="114" applyFont="1" applyFill="1" applyBorder="1" applyAlignment="1">
      <alignment horizontal="center" vertical="center" wrapText="1"/>
    </xf>
    <xf numFmtId="49" fontId="36" fillId="4" borderId="1" xfId="114" applyNumberFormat="1" applyFont="1" applyFill="1" applyBorder="1" applyAlignment="1">
      <alignment horizontal="left" vertical="center" wrapText="1" indent="1"/>
    </xf>
    <xf numFmtId="0" fontId="161" fillId="4" borderId="1" xfId="114" applyFont="1" applyFill="1" applyBorder="1" applyAlignment="1">
      <alignment horizontal="left" vertical="center" wrapText="1"/>
    </xf>
    <xf numFmtId="3" fontId="36" fillId="4" borderId="1" xfId="114" applyNumberFormat="1" applyFont="1" applyFill="1" applyBorder="1" applyAlignment="1">
      <alignment horizontal="right" vertical="center" wrapText="1"/>
    </xf>
    <xf numFmtId="49" fontId="36" fillId="4" borderId="9" xfId="114" applyNumberFormat="1" applyFont="1" applyFill="1" applyBorder="1" applyAlignment="1">
      <alignment horizontal="left" vertical="center" wrapText="1" indent="1"/>
    </xf>
    <xf numFmtId="0" fontId="161" fillId="4" borderId="9" xfId="114" applyFont="1" applyFill="1" applyBorder="1" applyAlignment="1">
      <alignment horizontal="left" vertical="center" wrapText="1"/>
    </xf>
    <xf numFmtId="3" fontId="36" fillId="4" borderId="9" xfId="114" applyNumberFormat="1" applyFont="1" applyFill="1" applyBorder="1" applyAlignment="1">
      <alignment horizontal="right" vertical="center" wrapText="1"/>
    </xf>
    <xf numFmtId="172" fontId="161" fillId="2" borderId="9" xfId="115" applyNumberFormat="1" applyFont="1" applyFill="1" applyBorder="1" applyAlignment="1">
      <alignment horizontal="center" vertical="center" wrapText="1"/>
    </xf>
    <xf numFmtId="49" fontId="36" fillId="2" borderId="9" xfId="114" applyNumberFormat="1" applyFont="1" applyFill="1" applyBorder="1" applyAlignment="1">
      <alignment horizontal="left" vertical="center" wrapText="1" indent="1"/>
    </xf>
    <xf numFmtId="0" fontId="161" fillId="2" borderId="9" xfId="114" applyFont="1" applyFill="1" applyBorder="1" applyAlignment="1">
      <alignment horizontal="left" vertical="center" wrapText="1"/>
    </xf>
    <xf numFmtId="3" fontId="36" fillId="2" borderId="9" xfId="114" applyNumberFormat="1" applyFont="1" applyFill="1" applyBorder="1" applyAlignment="1">
      <alignment horizontal="right" vertical="center" wrapText="1"/>
    </xf>
    <xf numFmtId="49" fontId="36" fillId="18" borderId="1" xfId="114" applyNumberFormat="1" applyFont="1" applyFill="1" applyBorder="1" applyAlignment="1">
      <alignment horizontal="left" vertical="center" wrapText="1" indent="1"/>
    </xf>
    <xf numFmtId="0" fontId="161" fillId="18" borderId="1" xfId="114" applyFont="1" applyFill="1" applyBorder="1" applyAlignment="1">
      <alignment horizontal="left" vertical="center" wrapText="1"/>
    </xf>
    <xf numFmtId="3" fontId="36" fillId="18" borderId="1" xfId="114" applyNumberFormat="1" applyFont="1" applyFill="1" applyBorder="1" applyAlignment="1">
      <alignment horizontal="right" vertical="center" wrapText="1"/>
    </xf>
    <xf numFmtId="172" fontId="161" fillId="4" borderId="1" xfId="71" applyNumberFormat="1" applyFont="1" applyFill="1" applyBorder="1" applyAlignment="1">
      <alignment horizontal="center" vertical="center" wrapText="1"/>
    </xf>
    <xf numFmtId="49" fontId="161" fillId="4" borderId="9" xfId="71" applyNumberFormat="1" applyFont="1" applyFill="1" applyBorder="1" applyAlignment="1">
      <alignment horizontal="center" vertical="center" wrapText="1"/>
    </xf>
    <xf numFmtId="49" fontId="36" fillId="18" borderId="9" xfId="114" applyNumberFormat="1" applyFont="1" applyFill="1" applyBorder="1" applyAlignment="1">
      <alignment horizontal="left" vertical="center" wrapText="1" indent="1"/>
    </xf>
    <xf numFmtId="0" fontId="161" fillId="18" borderId="9" xfId="114" applyFont="1" applyFill="1" applyBorder="1" applyAlignment="1">
      <alignment horizontal="left" vertical="center" wrapText="1"/>
    </xf>
    <xf numFmtId="3" fontId="36" fillId="18" borderId="9" xfId="114" applyNumberFormat="1" applyFont="1" applyFill="1" applyBorder="1" applyAlignment="1">
      <alignment horizontal="right" vertical="center" wrapText="1"/>
    </xf>
    <xf numFmtId="0" fontId="161" fillId="18" borderId="9" xfId="114" applyFont="1" applyFill="1" applyBorder="1" applyAlignment="1">
      <alignment horizontal="center" vertical="center" wrapText="1"/>
    </xf>
    <xf numFmtId="0" fontId="161" fillId="4" borderId="9" xfId="114" applyFont="1" applyFill="1" applyBorder="1" applyAlignment="1">
      <alignment horizontal="center" vertical="center" wrapText="1"/>
    </xf>
    <xf numFmtId="49" fontId="161" fillId="4" borderId="9" xfId="114" applyNumberFormat="1" applyFont="1" applyFill="1" applyBorder="1" applyAlignment="1">
      <alignment horizontal="center" vertical="center" wrapText="1"/>
    </xf>
    <xf numFmtId="172" fontId="161" fillId="4" borderId="9" xfId="71" applyNumberFormat="1" applyFont="1" applyFill="1" applyBorder="1" applyAlignment="1">
      <alignment horizontal="center" vertical="center" wrapText="1"/>
    </xf>
    <xf numFmtId="49" fontId="161" fillId="2" borderId="9" xfId="71" applyNumberFormat="1" applyFont="1" applyFill="1" applyBorder="1" applyAlignment="1">
      <alignment horizontal="center" vertical="center" wrapText="1"/>
    </xf>
    <xf numFmtId="0" fontId="162" fillId="2" borderId="9" xfId="114" applyFont="1" applyFill="1" applyBorder="1" applyAlignment="1">
      <alignment horizontal="left" vertical="center" wrapText="1"/>
    </xf>
    <xf numFmtId="172" fontId="162" fillId="2" borderId="9" xfId="71" applyNumberFormat="1" applyFont="1" applyFill="1" applyBorder="1" applyAlignment="1">
      <alignment horizontal="center" vertical="center" wrapText="1"/>
    </xf>
    <xf numFmtId="0" fontId="159" fillId="2" borderId="9" xfId="114" applyFont="1" applyFill="1" applyBorder="1"/>
    <xf numFmtId="0" fontId="14" fillId="4" borderId="9" xfId="114" applyFont="1" applyFill="1" applyBorder="1"/>
    <xf numFmtId="0" fontId="161" fillId="2" borderId="9" xfId="114" applyFont="1" applyFill="1" applyBorder="1" applyAlignment="1">
      <alignment horizontal="center" vertical="center" wrapText="1"/>
    </xf>
    <xf numFmtId="0" fontId="159" fillId="4" borderId="9" xfId="114" applyFont="1" applyFill="1" applyBorder="1"/>
    <xf numFmtId="0" fontId="14" fillId="2" borderId="9" xfId="114" applyFont="1" applyFill="1" applyBorder="1"/>
    <xf numFmtId="172" fontId="161" fillId="2" borderId="9" xfId="71" applyNumberFormat="1" applyFont="1" applyFill="1" applyBorder="1" applyAlignment="1">
      <alignment horizontal="center" vertical="center" wrapText="1"/>
    </xf>
    <xf numFmtId="0" fontId="112" fillId="2" borderId="9" xfId="114" applyFont="1" applyFill="1" applyBorder="1" applyAlignment="1">
      <alignment horizontal="left" vertical="center" wrapText="1"/>
    </xf>
    <xf numFmtId="0" fontId="162" fillId="4" borderId="9" xfId="114" applyFont="1" applyFill="1" applyBorder="1" applyAlignment="1">
      <alignment horizontal="left" vertical="center" wrapText="1"/>
    </xf>
    <xf numFmtId="172" fontId="162" fillId="4" borderId="9" xfId="71" applyNumberFormat="1" applyFont="1" applyFill="1" applyBorder="1" applyAlignment="1">
      <alignment horizontal="center" vertical="center" wrapText="1"/>
    </xf>
    <xf numFmtId="0" fontId="162" fillId="4" borderId="9" xfId="114" applyFont="1" applyFill="1" applyBorder="1" applyAlignment="1">
      <alignment horizontal="center" vertical="center" wrapText="1"/>
    </xf>
    <xf numFmtId="0" fontId="164" fillId="4" borderId="9" xfId="114" applyFont="1" applyFill="1" applyBorder="1" applyAlignment="1">
      <alignment horizontal="left" vertical="center" wrapText="1"/>
    </xf>
    <xf numFmtId="0" fontId="36" fillId="4" borderId="9" xfId="114" applyFont="1" applyFill="1" applyBorder="1" applyAlignment="1">
      <alignment horizontal="left" vertical="center" wrapText="1" indent="1"/>
    </xf>
    <xf numFmtId="3" fontId="159" fillId="4" borderId="9" xfId="114" applyNumberFormat="1" applyFont="1" applyFill="1" applyBorder="1"/>
    <xf numFmtId="0" fontId="161" fillId="4" borderId="9" xfId="114" applyFont="1" applyFill="1" applyBorder="1" applyAlignment="1">
      <alignment vertical="center" wrapText="1"/>
    </xf>
    <xf numFmtId="172" fontId="36" fillId="4" borderId="9" xfId="71" applyNumberFormat="1" applyFont="1" applyFill="1" applyBorder="1" applyAlignment="1">
      <alignment vertical="center"/>
    </xf>
    <xf numFmtId="0" fontId="36" fillId="4" borderId="11" xfId="114" applyFont="1" applyFill="1" applyBorder="1" applyAlignment="1">
      <alignment horizontal="left" vertical="center" wrapText="1" indent="1"/>
    </xf>
    <xf numFmtId="0" fontId="161" fillId="4" borderId="11" xfId="114" applyFont="1" applyFill="1" applyBorder="1" applyAlignment="1">
      <alignment horizontal="left" vertical="center" wrapText="1"/>
    </xf>
    <xf numFmtId="3" fontId="36" fillId="4" borderId="11" xfId="114" applyNumberFormat="1" applyFont="1" applyFill="1" applyBorder="1" applyAlignment="1">
      <alignment horizontal="right" vertical="center" wrapText="1"/>
    </xf>
    <xf numFmtId="0" fontId="161" fillId="4" borderId="11" xfId="114" applyFont="1" applyFill="1" applyBorder="1" applyAlignment="1">
      <alignment horizontal="center" vertical="center" wrapText="1"/>
    </xf>
    <xf numFmtId="0" fontId="161" fillId="4" borderId="11" xfId="114" applyFont="1" applyFill="1" applyBorder="1" applyAlignment="1">
      <alignment horizontal="center" wrapText="1"/>
    </xf>
    <xf numFmtId="172" fontId="161" fillId="4" borderId="11" xfId="71" applyNumberFormat="1" applyFont="1" applyFill="1" applyBorder="1" applyAlignment="1">
      <alignment horizontal="center" vertical="center" wrapText="1"/>
    </xf>
    <xf numFmtId="0" fontId="159" fillId="4" borderId="11" xfId="114" applyFont="1" applyFill="1" applyBorder="1"/>
    <xf numFmtId="0" fontId="161" fillId="4" borderId="0" xfId="114" applyFont="1" applyFill="1" applyAlignment="1">
      <alignment vertical="center" wrapText="1"/>
    </xf>
    <xf numFmtId="0" fontId="159" fillId="4" borderId="0" xfId="114" applyFont="1" applyFill="1"/>
    <xf numFmtId="0" fontId="159" fillId="4" borderId="4" xfId="114" applyFont="1" applyFill="1" applyBorder="1"/>
    <xf numFmtId="0" fontId="155" fillId="4" borderId="0" xfId="25" applyFont="1" applyFill="1" applyAlignment="1">
      <alignment horizontal="center"/>
    </xf>
    <xf numFmtId="0" fontId="156" fillId="2" borderId="0" xfId="25" applyFont="1" applyFill="1" applyAlignment="1">
      <alignment horizontal="center"/>
    </xf>
    <xf numFmtId="0" fontId="157" fillId="4" borderId="0" xfId="25" applyFont="1" applyFill="1" applyAlignment="1">
      <alignment horizontal="center"/>
    </xf>
    <xf numFmtId="0" fontId="158" fillId="4" borderId="9" xfId="25" applyFont="1" applyFill="1" applyBorder="1" applyAlignment="1">
      <alignment vertical="center"/>
    </xf>
    <xf numFmtId="0" fontId="10" fillId="4" borderId="9" xfId="25" applyFill="1" applyBorder="1" applyAlignment="1">
      <alignment vertical="center"/>
    </xf>
    <xf numFmtId="0" fontId="159" fillId="4" borderId="0" xfId="25" applyFont="1" applyFill="1" applyAlignment="1">
      <alignment vertical="center"/>
    </xf>
    <xf numFmtId="0" fontId="10" fillId="0" borderId="0" xfId="25"/>
    <xf numFmtId="0" fontId="160" fillId="4" borderId="9" xfId="25" applyFont="1" applyFill="1" applyBorder="1" applyAlignment="1">
      <alignment horizontal="center" vertical="center" wrapText="1"/>
    </xf>
    <xf numFmtId="49" fontId="36" fillId="4" borderId="9" xfId="25" applyNumberFormat="1" applyFont="1" applyFill="1" applyBorder="1" applyAlignment="1">
      <alignment horizontal="left" vertical="center" wrapText="1" indent="1"/>
    </xf>
    <xf numFmtId="0" fontId="161" fillId="4" borderId="9" xfId="25" applyFont="1" applyFill="1" applyBorder="1" applyAlignment="1">
      <alignment horizontal="left" vertical="center" wrapText="1"/>
    </xf>
    <xf numFmtId="3" fontId="36" fillId="4" borderId="9" xfId="25" applyNumberFormat="1" applyFont="1" applyFill="1" applyBorder="1" applyAlignment="1">
      <alignment horizontal="right" vertical="center" wrapText="1"/>
    </xf>
    <xf numFmtId="172" fontId="161" fillId="2" borderId="9" xfId="116" applyNumberFormat="1" applyFont="1" applyFill="1" applyBorder="1" applyAlignment="1">
      <alignment horizontal="center" vertical="center" wrapText="1"/>
    </xf>
    <xf numFmtId="49" fontId="36" fillId="18" borderId="9" xfId="25" applyNumberFormat="1" applyFont="1" applyFill="1" applyBorder="1" applyAlignment="1">
      <alignment horizontal="left" vertical="center" wrapText="1" indent="1"/>
    </xf>
    <xf numFmtId="0" fontId="161" fillId="18" borderId="9" xfId="25" applyFont="1" applyFill="1" applyBorder="1" applyAlignment="1">
      <alignment horizontal="left" vertical="center" wrapText="1"/>
    </xf>
    <xf numFmtId="3" fontId="36" fillId="18" borderId="9" xfId="25" applyNumberFormat="1" applyFont="1" applyFill="1" applyBorder="1" applyAlignment="1">
      <alignment horizontal="right" vertical="center" wrapText="1"/>
    </xf>
    <xf numFmtId="49" fontId="36" fillId="2" borderId="9" xfId="25" applyNumberFormat="1" applyFont="1" applyFill="1" applyBorder="1" applyAlignment="1">
      <alignment horizontal="left" vertical="center" wrapText="1" indent="1"/>
    </xf>
    <xf numFmtId="0" fontId="161" fillId="2" borderId="9" xfId="25" applyFont="1" applyFill="1" applyBorder="1" applyAlignment="1">
      <alignment horizontal="left" vertical="center" wrapText="1"/>
    </xf>
    <xf numFmtId="3" fontId="36" fillId="2" borderId="9" xfId="25" applyNumberFormat="1" applyFont="1" applyFill="1" applyBorder="1" applyAlignment="1">
      <alignment horizontal="right" vertical="center" wrapText="1"/>
    </xf>
    <xf numFmtId="49" fontId="36" fillId="4" borderId="1" xfId="25" applyNumberFormat="1" applyFont="1" applyFill="1" applyBorder="1" applyAlignment="1">
      <alignment horizontal="left" vertical="center" wrapText="1" indent="1"/>
    </xf>
    <xf numFmtId="0" fontId="161" fillId="4" borderId="1" xfId="25" applyFont="1" applyFill="1" applyBorder="1" applyAlignment="1">
      <alignment horizontal="left" vertical="center" wrapText="1"/>
    </xf>
    <xf numFmtId="3" fontId="36" fillId="4" borderId="1" xfId="25" applyNumberFormat="1" applyFont="1" applyFill="1" applyBorder="1" applyAlignment="1">
      <alignment horizontal="right" vertical="center" wrapText="1"/>
    </xf>
    <xf numFmtId="0" fontId="161" fillId="4" borderId="1" xfId="25" applyFont="1" applyFill="1" applyBorder="1" applyAlignment="1">
      <alignment horizontal="center" vertical="center" wrapText="1"/>
    </xf>
    <xf numFmtId="49" fontId="161" fillId="4" borderId="9" xfId="25" applyNumberFormat="1" applyFont="1" applyFill="1" applyBorder="1" applyAlignment="1">
      <alignment horizontal="center" vertical="center" wrapText="1"/>
    </xf>
    <xf numFmtId="0" fontId="14" fillId="2" borderId="9" xfId="25" applyFont="1" applyFill="1" applyBorder="1"/>
    <xf numFmtId="172" fontId="162" fillId="2" borderId="9" xfId="28" applyNumberFormat="1" applyFont="1" applyFill="1" applyBorder="1" applyAlignment="1">
      <alignment horizontal="center" vertical="center" wrapText="1"/>
    </xf>
    <xf numFmtId="172" fontId="161" fillId="2" borderId="9" xfId="28" applyNumberFormat="1" applyFont="1" applyFill="1" applyBorder="1" applyAlignment="1">
      <alignment horizontal="center" vertical="center" wrapText="1"/>
    </xf>
    <xf numFmtId="0" fontId="162" fillId="2" borderId="9" xfId="25" applyFont="1" applyFill="1" applyBorder="1" applyAlignment="1">
      <alignment horizontal="center" vertical="center" wrapText="1"/>
    </xf>
    <xf numFmtId="0" fontId="161" fillId="2" borderId="9" xfId="25" applyFont="1" applyFill="1" applyBorder="1" applyAlignment="1">
      <alignment horizontal="center" vertical="center" wrapText="1"/>
    </xf>
    <xf numFmtId="0" fontId="162" fillId="2" borderId="9" xfId="25" applyFont="1" applyFill="1" applyBorder="1" applyAlignment="1">
      <alignment horizontal="left" vertical="center" wrapText="1"/>
    </xf>
    <xf numFmtId="0" fontId="112" fillId="2" borderId="9" xfId="25" applyFont="1" applyFill="1" applyBorder="1" applyAlignment="1">
      <alignment horizontal="left" vertical="center" wrapText="1"/>
    </xf>
    <xf numFmtId="0" fontId="162" fillId="4" borderId="9" xfId="25" applyFont="1" applyFill="1" applyBorder="1" applyAlignment="1">
      <alignment horizontal="left" vertical="center" wrapText="1"/>
    </xf>
    <xf numFmtId="172" fontId="162" fillId="4" borderId="9" xfId="28" applyNumberFormat="1" applyFont="1" applyFill="1" applyBorder="1" applyAlignment="1">
      <alignment horizontal="center" vertical="center" wrapText="1"/>
    </xf>
    <xf numFmtId="172" fontId="161" fillId="18" borderId="9" xfId="28" applyNumberFormat="1" applyFont="1" applyFill="1" applyBorder="1" applyAlignment="1">
      <alignment horizontal="center" vertical="center" wrapText="1"/>
    </xf>
    <xf numFmtId="0" fontId="36" fillId="4" borderId="9" xfId="25" applyFont="1" applyFill="1" applyBorder="1" applyAlignment="1">
      <alignment horizontal="center" vertical="center" wrapText="1"/>
    </xf>
    <xf numFmtId="0" fontId="161" fillId="4" borderId="9" xfId="25" applyFont="1" applyFill="1" applyBorder="1" applyAlignment="1">
      <alignment vertical="center" wrapText="1"/>
    </xf>
    <xf numFmtId="171" fontId="36" fillId="4" borderId="9" xfId="28" applyNumberFormat="1" applyFont="1" applyFill="1" applyBorder="1" applyAlignment="1">
      <alignment horizontal="center" vertical="center" wrapText="1"/>
    </xf>
    <xf numFmtId="0" fontId="161" fillId="4" borderId="9" xfId="25" applyFont="1" applyFill="1" applyBorder="1" applyAlignment="1">
      <alignment horizontal="right" vertical="center" wrapText="1"/>
    </xf>
    <xf numFmtId="0" fontId="14" fillId="4" borderId="9" xfId="25" applyFont="1" applyFill="1" applyBorder="1"/>
    <xf numFmtId="172" fontId="161" fillId="4" borderId="9" xfId="28" applyNumberFormat="1" applyFont="1" applyFill="1" applyBorder="1" applyAlignment="1">
      <alignment horizontal="center" vertical="center" wrapText="1"/>
    </xf>
    <xf numFmtId="0" fontId="161" fillId="4" borderId="9" xfId="25" applyFont="1" applyFill="1" applyBorder="1" applyAlignment="1">
      <alignment horizontal="center" vertical="center" wrapText="1"/>
    </xf>
    <xf numFmtId="0" fontId="159" fillId="4" borderId="9" xfId="25" applyFont="1" applyFill="1" applyBorder="1"/>
    <xf numFmtId="0" fontId="10" fillId="4" borderId="9" xfId="25" applyFont="1" applyFill="1" applyBorder="1" applyAlignment="1">
      <alignment horizontal="center" vertical="center" wrapText="1"/>
    </xf>
    <xf numFmtId="0" fontId="36" fillId="4" borderId="9" xfId="25" applyFont="1" applyFill="1" applyBorder="1" applyAlignment="1">
      <alignment horizontal="left" vertical="center" wrapText="1" indent="1"/>
    </xf>
    <xf numFmtId="4" fontId="36" fillId="4" borderId="9" xfId="25" applyNumberFormat="1" applyFont="1" applyFill="1" applyBorder="1" applyAlignment="1">
      <alignment horizontal="right" vertical="center" wrapText="1"/>
    </xf>
    <xf numFmtId="0" fontId="163" fillId="4" borderId="9" xfId="25" applyFont="1" applyFill="1" applyBorder="1"/>
    <xf numFmtId="172" fontId="161" fillId="4" borderId="9" xfId="28" applyNumberFormat="1" applyFont="1" applyFill="1" applyBorder="1" applyAlignment="1">
      <alignment horizontal="left" vertical="center" wrapText="1"/>
    </xf>
    <xf numFmtId="172" fontId="161" fillId="4" borderId="1" xfId="28" applyNumberFormat="1" applyFont="1" applyFill="1" applyBorder="1" applyAlignment="1">
      <alignment horizontal="center" vertical="center" wrapText="1"/>
    </xf>
    <xf numFmtId="0" fontId="161" fillId="4" borderId="9" xfId="25" applyFont="1" applyFill="1" applyBorder="1" applyAlignment="1">
      <alignment horizontal="center" wrapText="1"/>
    </xf>
    <xf numFmtId="0" fontId="155" fillId="4" borderId="0" xfId="117" applyFont="1" applyFill="1" applyAlignment="1">
      <alignment horizontal="center"/>
    </xf>
    <xf numFmtId="0" fontId="156" fillId="2" borderId="0" xfId="117" applyFont="1" applyFill="1" applyAlignment="1">
      <alignment horizontal="center"/>
    </xf>
    <xf numFmtId="0" fontId="157" fillId="4" borderId="0" xfId="117" applyFont="1" applyFill="1" applyAlignment="1">
      <alignment horizontal="center"/>
    </xf>
    <xf numFmtId="0" fontId="158" fillId="4" borderId="9" xfId="117" applyFont="1" applyFill="1" applyBorder="1" applyAlignment="1">
      <alignment vertical="center"/>
    </xf>
    <xf numFmtId="0" fontId="10" fillId="4" borderId="9" xfId="117" applyFill="1" applyBorder="1" applyAlignment="1">
      <alignment vertical="center"/>
    </xf>
    <xf numFmtId="0" fontId="159" fillId="4" borderId="0" xfId="117" applyFont="1" applyFill="1" applyAlignment="1">
      <alignment vertical="center"/>
    </xf>
    <xf numFmtId="0" fontId="10" fillId="0" borderId="0" xfId="117"/>
    <xf numFmtId="0" fontId="160" fillId="4" borderId="9" xfId="117" applyFont="1" applyFill="1" applyBorder="1" applyAlignment="1">
      <alignment horizontal="center" vertical="center" wrapText="1"/>
    </xf>
    <xf numFmtId="49" fontId="36" fillId="4" borderId="9" xfId="117" applyNumberFormat="1" applyFont="1" applyFill="1" applyBorder="1" applyAlignment="1">
      <alignment horizontal="left" vertical="center" wrapText="1" indent="1"/>
    </xf>
    <xf numFmtId="0" fontId="161" fillId="2" borderId="1" xfId="117" applyFont="1" applyFill="1" applyBorder="1" applyAlignment="1">
      <alignment horizontal="left" vertical="center" wrapText="1"/>
    </xf>
    <xf numFmtId="3" fontId="36" fillId="2" borderId="1" xfId="117" applyNumberFormat="1" applyFont="1" applyFill="1" applyBorder="1" applyAlignment="1">
      <alignment horizontal="right" vertical="center" wrapText="1"/>
    </xf>
    <xf numFmtId="172" fontId="161" fillId="2" borderId="9" xfId="118" applyNumberFormat="1" applyFont="1" applyFill="1" applyBorder="1" applyAlignment="1">
      <alignment horizontal="center" vertical="center" wrapText="1"/>
    </xf>
    <xf numFmtId="172" fontId="161" fillId="2" borderId="1" xfId="18" applyNumberFormat="1" applyFont="1" applyFill="1" applyBorder="1" applyAlignment="1">
      <alignment horizontal="center" vertical="center" wrapText="1"/>
    </xf>
    <xf numFmtId="49" fontId="36" fillId="2" borderId="9" xfId="117" applyNumberFormat="1" applyFont="1" applyFill="1" applyBorder="1" applyAlignment="1">
      <alignment horizontal="left" vertical="center" wrapText="1" indent="1"/>
    </xf>
    <xf numFmtId="0" fontId="161" fillId="2" borderId="9" xfId="117" applyFont="1" applyFill="1" applyBorder="1" applyAlignment="1">
      <alignment horizontal="left" vertical="center" wrapText="1"/>
    </xf>
    <xf numFmtId="3" fontId="36" fillId="2" borderId="9" xfId="117" applyNumberFormat="1" applyFont="1" applyFill="1" applyBorder="1" applyAlignment="1">
      <alignment horizontal="right" vertical="center" wrapText="1"/>
    </xf>
    <xf numFmtId="0" fontId="161" fillId="4" borderId="9" xfId="117" applyFont="1" applyFill="1" applyBorder="1" applyAlignment="1">
      <alignment horizontal="left" vertical="center" wrapText="1"/>
    </xf>
    <xf numFmtId="3" fontId="36" fillId="4" borderId="9" xfId="117" applyNumberFormat="1" applyFont="1" applyFill="1" applyBorder="1" applyAlignment="1">
      <alignment horizontal="right" vertical="center" wrapText="1"/>
    </xf>
    <xf numFmtId="172" fontId="162" fillId="4" borderId="9" xfId="119" applyNumberFormat="1" applyFont="1" applyFill="1" applyBorder="1" applyAlignment="1">
      <alignment horizontal="center" vertical="center" wrapText="1"/>
    </xf>
    <xf numFmtId="49" fontId="162" fillId="4" borderId="9" xfId="119" applyNumberFormat="1" applyFont="1" applyFill="1" applyBorder="1" applyAlignment="1">
      <alignment horizontal="center" vertical="center" wrapText="1"/>
    </xf>
    <xf numFmtId="0" fontId="160" fillId="2" borderId="9" xfId="117" applyFont="1" applyFill="1" applyBorder="1" applyAlignment="1">
      <alignment horizontal="center" vertical="center" wrapText="1"/>
    </xf>
    <xf numFmtId="49" fontId="36" fillId="18" borderId="9" xfId="117" applyNumberFormat="1" applyFont="1" applyFill="1" applyBorder="1" applyAlignment="1">
      <alignment horizontal="left" vertical="center" wrapText="1" indent="1"/>
    </xf>
    <xf numFmtId="0" fontId="161" fillId="18" borderId="9" xfId="117" applyFont="1" applyFill="1" applyBorder="1" applyAlignment="1">
      <alignment horizontal="left" vertical="center" wrapText="1"/>
    </xf>
    <xf numFmtId="3" fontId="36" fillId="18" borderId="9" xfId="117" applyNumberFormat="1" applyFont="1" applyFill="1" applyBorder="1" applyAlignment="1">
      <alignment horizontal="right" vertical="center" wrapText="1"/>
    </xf>
    <xf numFmtId="172" fontId="161" fillId="2" borderId="9" xfId="119" applyNumberFormat="1" applyFont="1" applyFill="1" applyBorder="1" applyAlignment="1">
      <alignment horizontal="center" vertical="center" wrapText="1"/>
    </xf>
    <xf numFmtId="0" fontId="161" fillId="2" borderId="9" xfId="117" applyFont="1" applyFill="1" applyBorder="1" applyAlignment="1">
      <alignment horizontal="center" vertical="center" wrapText="1"/>
    </xf>
    <xf numFmtId="0" fontId="36" fillId="2" borderId="9" xfId="117" applyFont="1" applyFill="1" applyBorder="1" applyAlignment="1">
      <alignment horizontal="left" vertical="center" wrapText="1" indent="1"/>
    </xf>
    <xf numFmtId="0" fontId="161" fillId="2" borderId="9" xfId="117" applyFont="1" applyFill="1" applyBorder="1" applyAlignment="1">
      <alignment vertical="center" wrapText="1"/>
    </xf>
    <xf numFmtId="172" fontId="36" fillId="2" borderId="9" xfId="119" applyNumberFormat="1" applyFont="1" applyFill="1" applyBorder="1" applyAlignment="1">
      <alignment vertical="center"/>
    </xf>
    <xf numFmtId="172" fontId="162" fillId="2" borderId="9" xfId="119" applyNumberFormat="1" applyFont="1" applyFill="1" applyBorder="1" applyAlignment="1">
      <alignment horizontal="center" vertical="center" wrapText="1"/>
    </xf>
    <xf numFmtId="0" fontId="14" fillId="2" borderId="9" xfId="117" applyFont="1" applyFill="1" applyBorder="1"/>
    <xf numFmtId="0" fontId="36" fillId="2" borderId="9" xfId="117" applyFont="1" applyFill="1" applyBorder="1" applyAlignment="1">
      <alignment horizontal="center" vertical="center" wrapText="1"/>
    </xf>
    <xf numFmtId="172" fontId="36" fillId="2" borderId="9" xfId="119" applyNumberFormat="1" applyFont="1" applyFill="1" applyBorder="1" applyAlignment="1">
      <alignment horizontal="center" vertical="center" wrapText="1"/>
    </xf>
    <xf numFmtId="0" fontId="162" fillId="2" borderId="9" xfId="117" applyFont="1" applyFill="1" applyBorder="1" applyAlignment="1">
      <alignment horizontal="left" vertical="center" wrapText="1"/>
    </xf>
    <xf numFmtId="171" fontId="36" fillId="2" borderId="9" xfId="119" applyNumberFormat="1" applyFont="1" applyFill="1" applyBorder="1" applyAlignment="1">
      <alignment horizontal="center" vertical="center" wrapText="1"/>
    </xf>
    <xf numFmtId="0" fontId="14" fillId="2" borderId="1" xfId="117" applyFont="1" applyFill="1" applyBorder="1"/>
    <xf numFmtId="0" fontId="36" fillId="2" borderId="1" xfId="117" applyFont="1" applyFill="1" applyBorder="1" applyAlignment="1">
      <alignment horizontal="center" vertical="center" wrapText="1"/>
    </xf>
    <xf numFmtId="0" fontId="161" fillId="2" borderId="1" xfId="117" applyFont="1" applyFill="1" applyBorder="1" applyAlignment="1">
      <alignment vertical="center" wrapText="1"/>
    </xf>
    <xf numFmtId="171" fontId="36" fillId="2" borderId="1" xfId="119" applyNumberFormat="1" applyFont="1" applyFill="1" applyBorder="1" applyAlignment="1">
      <alignment horizontal="center" vertical="center" wrapText="1"/>
    </xf>
    <xf numFmtId="0" fontId="161" fillId="2" borderId="1" xfId="117" applyFont="1" applyFill="1" applyBorder="1" applyAlignment="1">
      <alignment horizontal="center" vertical="center" wrapText="1"/>
    </xf>
    <xf numFmtId="0" fontId="161" fillId="2" borderId="9" xfId="117" applyFont="1" applyFill="1" applyBorder="1" applyAlignment="1">
      <alignment horizontal="right" vertical="center" wrapText="1"/>
    </xf>
    <xf numFmtId="0" fontId="159" fillId="2" borderId="9" xfId="117" applyFont="1" applyFill="1" applyBorder="1"/>
    <xf numFmtId="0" fontId="10" fillId="2" borderId="9" xfId="117" applyFont="1" applyFill="1" applyBorder="1" applyAlignment="1">
      <alignment horizontal="center" vertical="center" wrapText="1"/>
    </xf>
    <xf numFmtId="0" fontId="10" fillId="2" borderId="11" xfId="117" applyFont="1" applyFill="1" applyBorder="1" applyAlignment="1">
      <alignment horizontal="center" vertical="center" wrapText="1"/>
    </xf>
    <xf numFmtId="0" fontId="163" fillId="2" borderId="11" xfId="117" applyFont="1" applyFill="1" applyBorder="1"/>
    <xf numFmtId="171" fontId="36" fillId="2" borderId="11" xfId="119" applyNumberFormat="1" applyFont="1" applyFill="1" applyBorder="1" applyAlignment="1">
      <alignment horizontal="center" vertical="center" wrapText="1"/>
    </xf>
    <xf numFmtId="0" fontId="161" fillId="2" borderId="11" xfId="117" applyFont="1" applyFill="1" applyBorder="1" applyAlignment="1">
      <alignment horizontal="right" vertical="center" wrapText="1"/>
    </xf>
    <xf numFmtId="0" fontId="159" fillId="2" borderId="11" xfId="117" applyFont="1" applyFill="1" applyBorder="1"/>
    <xf numFmtId="0" fontId="162" fillId="4" borderId="9" xfId="117" applyFont="1" applyFill="1" applyBorder="1" applyAlignment="1">
      <alignment horizontal="left" vertical="center" wrapText="1"/>
    </xf>
    <xf numFmtId="172" fontId="162" fillId="18" borderId="9" xfId="119" applyNumberFormat="1" applyFont="1" applyFill="1" applyBorder="1" applyAlignment="1">
      <alignment horizontal="center" vertical="center" wrapText="1"/>
    </xf>
    <xf numFmtId="0" fontId="10" fillId="4" borderId="1" xfId="117" applyFont="1" applyFill="1" applyBorder="1"/>
    <xf numFmtId="0" fontId="163" fillId="4" borderId="1" xfId="117" applyFont="1" applyFill="1" applyBorder="1"/>
    <xf numFmtId="171" fontId="159" fillId="4" borderId="1" xfId="119" applyNumberFormat="1" applyFont="1" applyFill="1" applyBorder="1"/>
    <xf numFmtId="0" fontId="161" fillId="4" borderId="1" xfId="117" applyFont="1" applyFill="1" applyBorder="1" applyAlignment="1">
      <alignment horizontal="right" vertical="center" wrapText="1"/>
    </xf>
    <xf numFmtId="0" fontId="159" fillId="4" borderId="1" xfId="117" applyFont="1" applyFill="1" applyBorder="1"/>
    <xf numFmtId="0" fontId="161" fillId="4" borderId="9" xfId="117" applyFont="1" applyFill="1" applyBorder="1" applyAlignment="1">
      <alignment horizontal="center" vertical="center" wrapText="1"/>
    </xf>
    <xf numFmtId="0" fontId="10" fillId="4" borderId="9" xfId="117" applyFont="1" applyFill="1" applyBorder="1"/>
    <xf numFmtId="0" fontId="163" fillId="4" borderId="9" xfId="117" applyFont="1" applyFill="1" applyBorder="1"/>
    <xf numFmtId="171" fontId="159" fillId="4" borderId="9" xfId="119" applyNumberFormat="1" applyFont="1" applyFill="1" applyBorder="1"/>
    <xf numFmtId="0" fontId="161" fillId="4" borderId="9" xfId="117" applyFont="1" applyFill="1" applyBorder="1" applyAlignment="1">
      <alignment horizontal="right" vertical="center" wrapText="1"/>
    </xf>
    <xf numFmtId="0" fontId="159" fillId="4" borderId="9" xfId="117" applyFont="1" applyFill="1" applyBorder="1"/>
    <xf numFmtId="0" fontId="4" fillId="4" borderId="9" xfId="117" applyFont="1" applyFill="1" applyBorder="1"/>
    <xf numFmtId="0" fontId="161" fillId="4" borderId="9" xfId="117" applyFont="1" applyFill="1" applyBorder="1" applyAlignment="1">
      <alignment vertical="center" wrapText="1"/>
    </xf>
    <xf numFmtId="3" fontId="36" fillId="4" borderId="1" xfId="117" applyNumberFormat="1" applyFont="1" applyFill="1" applyBorder="1" applyAlignment="1">
      <alignment horizontal="right" vertical="center" wrapText="1"/>
    </xf>
    <xf numFmtId="0" fontId="162" fillId="4" borderId="9" xfId="117" applyFont="1" applyFill="1" applyBorder="1" applyAlignment="1">
      <alignment horizontal="center" vertical="center" wrapText="1"/>
    </xf>
    <xf numFmtId="0" fontId="36" fillId="4" borderId="9" xfId="117" applyFont="1" applyFill="1" applyBorder="1" applyAlignment="1">
      <alignment horizontal="left" vertical="center" wrapText="1" indent="1"/>
    </xf>
    <xf numFmtId="172" fontId="161" fillId="4" borderId="9" xfId="119" applyNumberFormat="1" applyFont="1" applyFill="1" applyBorder="1" applyAlignment="1">
      <alignment horizontal="center" vertical="center" wrapText="1"/>
    </xf>
    <xf numFmtId="172" fontId="36" fillId="4" borderId="9" xfId="119" applyNumberFormat="1" applyFont="1" applyFill="1" applyBorder="1" applyAlignment="1">
      <alignment vertical="center"/>
    </xf>
    <xf numFmtId="0" fontId="14" fillId="4" borderId="9" xfId="117" applyFont="1" applyFill="1" applyBorder="1"/>
    <xf numFmtId="0" fontId="159" fillId="4" borderId="9" xfId="117" applyFont="1" applyFill="1" applyBorder="1" applyAlignment="1">
      <alignment horizontal="center"/>
    </xf>
    <xf numFmtId="0" fontId="155" fillId="0" borderId="0" xfId="0" applyFont="1" applyBorder="1" applyAlignment="1">
      <alignment horizontal="center" vertical="center"/>
    </xf>
    <xf numFmtId="0" fontId="96" fillId="0" borderId="9" xfId="0" applyFont="1" applyBorder="1" applyAlignment="1">
      <alignment horizontal="center" vertical="center" wrapText="1"/>
    </xf>
    <xf numFmtId="0" fontId="112" fillId="0" borderId="9" xfId="0" applyFont="1" applyBorder="1" applyAlignment="1">
      <alignment horizontal="left" vertical="top" wrapText="1" indent="1"/>
    </xf>
    <xf numFmtId="0" fontId="112" fillId="0" borderId="9" xfId="0" applyFont="1" applyBorder="1" applyAlignment="1">
      <alignment vertical="top" wrapText="1"/>
    </xf>
    <xf numFmtId="43" fontId="112" fillId="0" borderId="9" xfId="0" applyNumberFormat="1" applyFont="1" applyBorder="1" applyAlignment="1">
      <alignment horizontal="center" vertical="top" wrapText="1"/>
    </xf>
    <xf numFmtId="173" fontId="112" fillId="0" borderId="9" xfId="0" applyNumberFormat="1" applyFont="1" applyBorder="1" applyAlignment="1">
      <alignment horizontal="center" vertical="top" wrapText="1"/>
    </xf>
    <xf numFmtId="0" fontId="112" fillId="2" borderId="9" xfId="0" applyFont="1" applyFill="1" applyBorder="1" applyAlignment="1">
      <alignment vertical="top" wrapText="1"/>
    </xf>
    <xf numFmtId="43" fontId="112" fillId="2" borderId="9" xfId="0" applyNumberFormat="1" applyFont="1" applyFill="1" applyBorder="1" applyAlignment="1">
      <alignment horizontal="center" vertical="top" wrapText="1"/>
    </xf>
    <xf numFmtId="173" fontId="112" fillId="2" borderId="9" xfId="0" applyNumberFormat="1" applyFont="1" applyFill="1" applyBorder="1" applyAlignment="1">
      <alignment horizontal="center" vertical="top" wrapText="1"/>
    </xf>
    <xf numFmtId="43" fontId="103" fillId="2" borderId="9" xfId="0" applyNumberFormat="1" applyFont="1" applyFill="1" applyBorder="1" applyAlignment="1">
      <alignment horizontal="center" vertical="top" wrapText="1"/>
    </xf>
    <xf numFmtId="3" fontId="165" fillId="0" borderId="0" xfId="0" applyNumberFormat="1" applyFont="1"/>
    <xf numFmtId="0" fontId="34" fillId="0" borderId="0" xfId="0" applyFont="1"/>
    <xf numFmtId="43" fontId="166" fillId="0" borderId="76" xfId="0" applyNumberFormat="1" applyFont="1" applyFill="1" applyBorder="1"/>
    <xf numFmtId="43" fontId="166" fillId="0" borderId="76" xfId="0" applyNumberFormat="1" applyFont="1" applyBorder="1" applyAlignment="1">
      <alignment horizontal="center" vertical="top" wrapText="1"/>
    </xf>
    <xf numFmtId="0" fontId="167" fillId="0" borderId="0" xfId="0" applyFont="1"/>
    <xf numFmtId="0" fontId="168" fillId="0" borderId="0" xfId="0" applyFont="1" applyBorder="1" applyAlignment="1">
      <alignment horizontal="center"/>
    </xf>
    <xf numFmtId="0" fontId="156" fillId="0" borderId="0" xfId="0" applyFont="1" applyBorder="1" applyAlignment="1">
      <alignment horizontal="left"/>
    </xf>
    <xf numFmtId="0" fontId="112" fillId="2" borderId="9" xfId="0" applyFont="1" applyFill="1" applyBorder="1" applyAlignment="1">
      <alignment horizontal="left" vertical="top" wrapText="1" indent="1"/>
    </xf>
    <xf numFmtId="0" fontId="103" fillId="0" borderId="9" xfId="0" applyFont="1" applyBorder="1" applyAlignment="1">
      <alignment vertical="top" wrapText="1"/>
    </xf>
    <xf numFmtId="0" fontId="103" fillId="2" borderId="9" xfId="0" applyFont="1" applyFill="1" applyBorder="1" applyAlignment="1">
      <alignment horizontal="left" vertical="top" wrapText="1" indent="1"/>
    </xf>
    <xf numFmtId="0" fontId="103" fillId="2" borderId="9" xfId="0" applyFont="1" applyFill="1" applyBorder="1" applyAlignment="1">
      <alignment vertical="top" wrapText="1"/>
    </xf>
    <xf numFmtId="43" fontId="103" fillId="0" borderId="9" xfId="0" applyNumberFormat="1" applyFont="1" applyBorder="1" applyAlignment="1">
      <alignment horizontal="center" vertical="top" wrapText="1"/>
    </xf>
    <xf numFmtId="173" fontId="103" fillId="0" borderId="9" xfId="0" applyNumberFormat="1" applyFont="1" applyBorder="1" applyAlignment="1">
      <alignment horizontal="center" vertical="top" wrapText="1"/>
    </xf>
    <xf numFmtId="173" fontId="103" fillId="2" borderId="9" xfId="0" applyNumberFormat="1" applyFont="1" applyFill="1" applyBorder="1" applyAlignment="1">
      <alignment horizontal="center" vertical="top" wrapText="1"/>
    </xf>
    <xf numFmtId="0" fontId="103" fillId="22" borderId="9" xfId="0" applyFont="1" applyFill="1" applyBorder="1" applyAlignment="1">
      <alignment vertical="top" wrapText="1"/>
    </xf>
  </cellXfs>
  <cellStyles count="120">
    <cellStyle name="Comma" xfId="1" builtinId="3"/>
    <cellStyle name="Comma 10" xfId="18"/>
    <cellStyle name="Comma 11" xfId="101"/>
    <cellStyle name="Comma 12" xfId="20"/>
    <cellStyle name="Comma 13" xfId="105"/>
    <cellStyle name="Comma 14" xfId="22"/>
    <cellStyle name="Comma 15" xfId="109"/>
    <cellStyle name="Comma 15 99" xfId="80"/>
    <cellStyle name="Comma 16" xfId="24"/>
    <cellStyle name="Comma 17" xfId="112"/>
    <cellStyle name="Comma 18" xfId="26"/>
    <cellStyle name="Comma 19" xfId="71"/>
    <cellStyle name="Comma 2" xfId="11"/>
    <cellStyle name="Comma 2 136" xfId="75"/>
    <cellStyle name="Comma 2 2" xfId="95"/>
    <cellStyle name="Comma 2 2 10" xfId="91"/>
    <cellStyle name="Comma 2 2 13" xfId="113"/>
    <cellStyle name="Comma 2 2 14" xfId="115"/>
    <cellStyle name="Comma 2 2 15" xfId="116"/>
    <cellStyle name="Comma 2 2 16" xfId="118"/>
    <cellStyle name="Comma 2 2 3" xfId="97"/>
    <cellStyle name="Comma 2 2 4" xfId="98"/>
    <cellStyle name="Comma 2 2 5" xfId="99"/>
    <cellStyle name="Comma 2 2 6" xfId="102"/>
    <cellStyle name="Comma 2 2 7" xfId="103"/>
    <cellStyle name="Comma 2 2 8" xfId="106"/>
    <cellStyle name="Comma 2 2 9" xfId="107"/>
    <cellStyle name="Comma 2 4" xfId="96"/>
    <cellStyle name="Comma 2 7" xfId="83"/>
    <cellStyle name="Comma 20" xfId="28"/>
    <cellStyle name="Comma 21" xfId="119"/>
    <cellStyle name="Comma 22" xfId="30"/>
    <cellStyle name="Comma 24" xfId="32"/>
    <cellStyle name="Comma 26" xfId="34"/>
    <cellStyle name="Comma 28" xfId="36"/>
    <cellStyle name="Comma 3" xfId="3"/>
    <cellStyle name="Comma 3 126" xfId="76"/>
    <cellStyle name="Comma 30" xfId="38"/>
    <cellStyle name="Comma 32" xfId="40"/>
    <cellStyle name="Comma 34" xfId="42"/>
    <cellStyle name="Comma 36" xfId="44"/>
    <cellStyle name="Comma 38" xfId="46"/>
    <cellStyle name="Comma 40" xfId="48"/>
    <cellStyle name="Comma 42" xfId="50"/>
    <cellStyle name="Comma 44" xfId="52"/>
    <cellStyle name="Comma 46" xfId="54"/>
    <cellStyle name="Comma 48" xfId="56"/>
    <cellStyle name="Comma 50" xfId="58"/>
    <cellStyle name="Comma 52" xfId="60"/>
    <cellStyle name="Comma 54" xfId="62"/>
    <cellStyle name="Comma 56" xfId="64"/>
    <cellStyle name="Comma 58" xfId="66"/>
    <cellStyle name="Comma 6" xfId="14"/>
    <cellStyle name="Comma 60" xfId="68"/>
    <cellStyle name="Comma 62" xfId="70"/>
    <cellStyle name="Comma 7 10" xfId="110"/>
    <cellStyle name="Comma 8" xfId="16"/>
    <cellStyle name="Comma 9" xfId="100"/>
    <cellStyle name="Comma_WPCDP-Community Development 2009 New" xfId="93"/>
    <cellStyle name="Normal" xfId="0" builtinId="0"/>
    <cellStyle name="Normal 10" xfId="17"/>
    <cellStyle name="Normal 11" xfId="104"/>
    <cellStyle name="Normal 11 10" xfId="81"/>
    <cellStyle name="Normal 11 9" xfId="79"/>
    <cellStyle name="Normal 12" xfId="19"/>
    <cellStyle name="Normal 12 11" xfId="84"/>
    <cellStyle name="Normal 12 12" xfId="86"/>
    <cellStyle name="Normal 13" xfId="108"/>
    <cellStyle name="Normal 14" xfId="21"/>
    <cellStyle name="Normal 15" xfId="111"/>
    <cellStyle name="Normal 16" xfId="23"/>
    <cellStyle name="Normal 17" xfId="114"/>
    <cellStyle name="Normal 18" xfId="25"/>
    <cellStyle name="Normal 19" xfId="117"/>
    <cellStyle name="Normal 2" xfId="10"/>
    <cellStyle name="Normal 2 2" xfId="4"/>
    <cellStyle name="Normal 2 3" xfId="94"/>
    <cellStyle name="Normal 2 5" xfId="6"/>
    <cellStyle name="Normal 20" xfId="27"/>
    <cellStyle name="Normal 22" xfId="29"/>
    <cellStyle name="Normal 24" xfId="31"/>
    <cellStyle name="Normal 25" xfId="82"/>
    <cellStyle name="Normal 26" xfId="33"/>
    <cellStyle name="Normal 27" xfId="85"/>
    <cellStyle name="Normal 28" xfId="35"/>
    <cellStyle name="Normal 3" xfId="87"/>
    <cellStyle name="Normal 3 124" xfId="73"/>
    <cellStyle name="Normal 3 6 2" xfId="90"/>
    <cellStyle name="Normal 30" xfId="37"/>
    <cellStyle name="Normal 32" xfId="39"/>
    <cellStyle name="Normal 34" xfId="41"/>
    <cellStyle name="Normal 36" xfId="43"/>
    <cellStyle name="Normal 38" xfId="45"/>
    <cellStyle name="Normal 4" xfId="12"/>
    <cellStyle name="Normal 40" xfId="47"/>
    <cellStyle name="Normal 42" xfId="49"/>
    <cellStyle name="Normal 44" xfId="51"/>
    <cellStyle name="Normal 46" xfId="53"/>
    <cellStyle name="Normal 48" xfId="55"/>
    <cellStyle name="Normal 5 124" xfId="77"/>
    <cellStyle name="Normal 5 131" xfId="78"/>
    <cellStyle name="Normal 50" xfId="57"/>
    <cellStyle name="Normal 52" xfId="59"/>
    <cellStyle name="Normal 54" xfId="61"/>
    <cellStyle name="Normal 56" xfId="63"/>
    <cellStyle name="Normal 58" xfId="65"/>
    <cellStyle name="Normal 6" xfId="13"/>
    <cellStyle name="Normal 60" xfId="67"/>
    <cellStyle name="Normal 62" xfId="69"/>
    <cellStyle name="Normal 7" xfId="74"/>
    <cellStyle name="Normal 8" xfId="15"/>
    <cellStyle name="Normal 9" xfId="72"/>
    <cellStyle name="Normal 9 2" xfId="89"/>
    <cellStyle name="Normal_Navodya new" xfId="7"/>
    <cellStyle name="Normal_PRDA FISHERIES-2009 CON" xfId="92"/>
    <cellStyle name="Normal_Sheet1_1" xfId="2"/>
    <cellStyle name="Normal_Summary" xfId="8"/>
    <cellStyle name="Normal_Summary_1" xfId="9"/>
    <cellStyle name="Normal_Summery PSDG" xfId="5"/>
    <cellStyle name="Percent 2" xfId="88"/>
  </cellStyles>
  <dxfs count="5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ont>
        <strike/>
        <color auto="1"/>
      </font>
      <fill>
        <patternFill>
          <bgColor theme="3"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border>
        <left style="thin">
          <color auto="1"/>
        </left>
        <right style="thin">
          <color auto="1"/>
        </right>
        <top style="thin">
          <color auto="1"/>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cation/Edu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ealth/PSD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ealth/PD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oads/Road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nsport/PSDG/2401/&#3523;&#3535;&#3515;&#3535;&#3458;&#3521;&#3514;-&#3523;&#3512;&#354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rt"/>
      <sheetName val="PSDG"/>
      <sheetName val="PSDGSummery1"/>
      <sheetName val="PSDGSummery2"/>
      <sheetName val="PDG"/>
      <sheetName val="PDGSummery1"/>
      <sheetName val="PDGSummery2"/>
      <sheetName val="Special"/>
      <sheetName val="SpSummery1"/>
      <sheetName val="SpSummery2"/>
    </sheetNames>
    <sheetDataSet>
      <sheetData sheetId="0">
        <row r="1">
          <cell r="A1" t="str">
            <v>01</v>
          </cell>
          <cell r="B1" t="str">
            <v>01 - දිවුලපිටිය</v>
          </cell>
          <cell r="C1" t="str">
            <v>ගම්පහ</v>
          </cell>
          <cell r="D1" t="str">
            <v>A</v>
          </cell>
          <cell r="E1">
            <v>2001</v>
          </cell>
          <cell r="F1" t="str">
            <v>EC</v>
          </cell>
          <cell r="G1" t="str">
            <v>අධ්‍යාපන</v>
          </cell>
        </row>
        <row r="2">
          <cell r="A2" t="str">
            <v>02</v>
          </cell>
          <cell r="B2" t="str">
            <v>02 - කටාන</v>
          </cell>
          <cell r="C2" t="str">
            <v>ගම්පහ</v>
          </cell>
          <cell r="D2" t="str">
            <v>B</v>
          </cell>
          <cell r="E2">
            <v>2002</v>
          </cell>
          <cell r="F2" t="str">
            <v>EN</v>
          </cell>
          <cell r="G2" t="str">
            <v>අධ්‍යාපන</v>
          </cell>
        </row>
        <row r="3">
          <cell r="A3" t="str">
            <v>03</v>
          </cell>
          <cell r="B3" t="str">
            <v>03 - මීගමුව</v>
          </cell>
          <cell r="C3" t="str">
            <v>ගම්පහ</v>
          </cell>
          <cell r="D3" t="str">
            <v>C</v>
          </cell>
          <cell r="E3">
            <v>2003</v>
          </cell>
          <cell r="F3" t="str">
            <v>EA</v>
          </cell>
          <cell r="G3" t="str">
            <v>අධ්‍යාපන</v>
          </cell>
        </row>
        <row r="4">
          <cell r="A4" t="str">
            <v>04</v>
          </cell>
          <cell r="B4" t="str">
            <v>04 - මිනුවන්ගොඩ</v>
          </cell>
          <cell r="C4" t="str">
            <v>ගම්පහ</v>
          </cell>
          <cell r="D4" t="str">
            <v>D</v>
          </cell>
          <cell r="E4">
            <v>2004</v>
          </cell>
          <cell r="F4" t="str">
            <v>XE</v>
          </cell>
          <cell r="G4" t="str">
            <v>අධ්‍යාපන</v>
          </cell>
        </row>
        <row r="5">
          <cell r="A5" t="str">
            <v>05</v>
          </cell>
          <cell r="B5" t="str">
            <v>05 - මීරිගම</v>
          </cell>
          <cell r="C5" t="str">
            <v>ගම්පහ</v>
          </cell>
          <cell r="D5" t="str">
            <v>E</v>
          </cell>
          <cell r="E5">
            <v>2101</v>
          </cell>
          <cell r="F5" t="str">
            <v>SC</v>
          </cell>
          <cell r="G5" t="str">
            <v>වතු මාර්ග</v>
          </cell>
        </row>
        <row r="6">
          <cell r="A6" t="str">
            <v>06</v>
          </cell>
          <cell r="B6" t="str">
            <v>06 - අත්තනගල්ල</v>
          </cell>
          <cell r="C6" t="str">
            <v>ගම්පහ</v>
          </cell>
          <cell r="D6" t="str">
            <v>F</v>
          </cell>
          <cell r="E6">
            <v>2102</v>
          </cell>
          <cell r="F6" t="str">
            <v>SN</v>
          </cell>
          <cell r="G6" t="str">
            <v>වතු මාර්ග</v>
          </cell>
        </row>
        <row r="7">
          <cell r="A7" t="str">
            <v>07</v>
          </cell>
          <cell r="B7" t="str">
            <v>07 - ගම්පහ</v>
          </cell>
          <cell r="C7" t="str">
            <v>ගම්පහ</v>
          </cell>
          <cell r="D7" t="str">
            <v>G</v>
          </cell>
          <cell r="E7">
            <v>2103</v>
          </cell>
          <cell r="F7" t="str">
            <v>SA</v>
          </cell>
          <cell r="G7" t="str">
            <v>වතු මාර්ග</v>
          </cell>
        </row>
        <row r="8">
          <cell r="A8" t="str">
            <v>08</v>
          </cell>
          <cell r="B8" t="str">
            <v>08 - ජා ඇල</v>
          </cell>
          <cell r="C8" t="str">
            <v>ගම්පහ</v>
          </cell>
          <cell r="D8" t="str">
            <v>H</v>
          </cell>
          <cell r="E8">
            <v>2104</v>
          </cell>
          <cell r="F8" t="str">
            <v>XS</v>
          </cell>
          <cell r="G8" t="str">
            <v>වතු මාර්ග</v>
          </cell>
        </row>
        <row r="9">
          <cell r="A9" t="str">
            <v>09</v>
          </cell>
          <cell r="B9" t="str">
            <v>09 - වත්තල</v>
          </cell>
          <cell r="C9" t="str">
            <v>ගම්පහ</v>
          </cell>
          <cell r="D9" t="str">
            <v>J</v>
          </cell>
          <cell r="E9">
            <v>2105</v>
          </cell>
          <cell r="F9" t="str">
            <v>LAC</v>
          </cell>
          <cell r="G9" t="str">
            <v>ඉඩම්</v>
          </cell>
        </row>
        <row r="10">
          <cell r="A10" t="str">
            <v>10</v>
          </cell>
          <cell r="B10" t="str">
            <v>10 - මහර</v>
          </cell>
          <cell r="C10" t="str">
            <v>ගම්පහ</v>
          </cell>
          <cell r="D10" t="str">
            <v>K</v>
          </cell>
          <cell r="E10">
            <v>2401</v>
          </cell>
          <cell r="F10" t="str">
            <v>LAN</v>
          </cell>
          <cell r="G10" t="str">
            <v>ඉඩම්</v>
          </cell>
        </row>
        <row r="11">
          <cell r="A11" t="str">
            <v>11</v>
          </cell>
          <cell r="B11" t="str">
            <v>11 - දොම්පෙ</v>
          </cell>
          <cell r="C11" t="str">
            <v>ගම්පහ</v>
          </cell>
          <cell r="D11" t="str">
            <v>M</v>
          </cell>
          <cell r="E11">
            <v>2501</v>
          </cell>
          <cell r="F11" t="str">
            <v>LAA</v>
          </cell>
          <cell r="G11" t="str">
            <v>ඉඩම්</v>
          </cell>
        </row>
        <row r="12">
          <cell r="A12" t="str">
            <v>12</v>
          </cell>
          <cell r="B12" t="str">
            <v>12 - බියගම</v>
          </cell>
          <cell r="C12" t="str">
            <v>ගම්පහ</v>
          </cell>
          <cell r="D12" t="str">
            <v>N</v>
          </cell>
          <cell r="E12">
            <v>2502</v>
          </cell>
          <cell r="F12" t="str">
            <v>XLA</v>
          </cell>
          <cell r="G12" t="str">
            <v>ඉඩම්</v>
          </cell>
        </row>
        <row r="13">
          <cell r="A13" t="str">
            <v>13</v>
          </cell>
          <cell r="B13" t="str">
            <v>13 - කැළණිය</v>
          </cell>
          <cell r="C13" t="str">
            <v>ගම්පහ</v>
          </cell>
          <cell r="D13" t="str">
            <v>P</v>
          </cell>
          <cell r="E13">
            <v>2503</v>
          </cell>
          <cell r="F13" t="str">
            <v>RRC</v>
          </cell>
          <cell r="G13" t="str">
            <v>පළාත් පාලන මාර්ග</v>
          </cell>
        </row>
        <row r="14">
          <cell r="A14" t="str">
            <v>21</v>
          </cell>
          <cell r="B14" t="str">
            <v>21 - කොළඹ</v>
          </cell>
          <cell r="C14" t="str">
            <v>කොළඹ</v>
          </cell>
          <cell r="F14" t="str">
            <v>RRN</v>
          </cell>
          <cell r="G14" t="str">
            <v>පළාත් පාලන මාර්ග</v>
          </cell>
        </row>
        <row r="15">
          <cell r="A15" t="str">
            <v>22</v>
          </cell>
          <cell r="B15" t="str">
            <v>22 -කොලොන්නාව</v>
          </cell>
          <cell r="C15" t="str">
            <v>කොළඹ</v>
          </cell>
          <cell r="F15" t="str">
            <v>RRA</v>
          </cell>
          <cell r="G15" t="str">
            <v>පළාත් පාලන මාර්ග</v>
          </cell>
        </row>
        <row r="16">
          <cell r="A16" t="str">
            <v>23</v>
          </cell>
          <cell r="B16" t="str">
            <v>23 - ශ්‍රී ජයවර්ධනපුර</v>
          </cell>
          <cell r="C16" t="str">
            <v>කොළඹ</v>
          </cell>
          <cell r="F16" t="str">
            <v>XRR</v>
          </cell>
          <cell r="G16" t="str">
            <v>පළාත් පාලන මාර්ග</v>
          </cell>
        </row>
        <row r="17">
          <cell r="A17" t="str">
            <v>24</v>
          </cell>
          <cell r="B17" t="str">
            <v>24 - කඩුවෙල</v>
          </cell>
          <cell r="C17" t="str">
            <v>කොළඹ</v>
          </cell>
          <cell r="F17" t="str">
            <v>LSC</v>
          </cell>
          <cell r="G17" t="str">
            <v>පළාත් පාලන සේවා</v>
          </cell>
        </row>
        <row r="18">
          <cell r="A18" t="str">
            <v>25</v>
          </cell>
          <cell r="B18" t="str">
            <v>25 - මහරගම</v>
          </cell>
          <cell r="C18" t="str">
            <v>කොළඹ</v>
          </cell>
          <cell r="F18" t="str">
            <v>LSN</v>
          </cell>
          <cell r="G18" t="str">
            <v>පළාත් පාලන සේවා</v>
          </cell>
        </row>
        <row r="19">
          <cell r="A19" t="str">
            <v>26</v>
          </cell>
          <cell r="B19" t="str">
            <v>26 - රත්මලාන</v>
          </cell>
          <cell r="C19" t="str">
            <v>කොළඹ</v>
          </cell>
          <cell r="F19" t="str">
            <v>LSA</v>
          </cell>
          <cell r="G19" t="str">
            <v>පළාත් පාලන සේවා</v>
          </cell>
        </row>
        <row r="20">
          <cell r="A20" t="str">
            <v>27</v>
          </cell>
          <cell r="B20" t="str">
            <v>27 - දෙහිවල</v>
          </cell>
          <cell r="C20" t="str">
            <v>කොළඹ</v>
          </cell>
          <cell r="F20" t="str">
            <v>XLS</v>
          </cell>
          <cell r="G20" t="str">
            <v>පළාත් පාලන සේවා</v>
          </cell>
        </row>
        <row r="21">
          <cell r="A21" t="str">
            <v>28</v>
          </cell>
          <cell r="B21" t="str">
            <v>28 - මොරටුව</v>
          </cell>
          <cell r="C21" t="str">
            <v>කොළඹ</v>
          </cell>
          <cell r="F21" t="str">
            <v>WC</v>
          </cell>
          <cell r="G21" t="str">
            <v>අපද්‍රව්‍ය කළමනාකරණ</v>
          </cell>
        </row>
        <row r="22">
          <cell r="A22" t="str">
            <v>29</v>
          </cell>
          <cell r="B22" t="str">
            <v>29 - කැස්බෑව</v>
          </cell>
          <cell r="C22" t="str">
            <v>කොළඹ</v>
          </cell>
          <cell r="F22" t="str">
            <v>WN</v>
          </cell>
          <cell r="G22" t="str">
            <v>අපද්‍රව්‍ය කළමනාකරණ</v>
          </cell>
        </row>
        <row r="23">
          <cell r="A23" t="str">
            <v>30</v>
          </cell>
          <cell r="B23" t="str">
            <v>30 - හෝමාගම</v>
          </cell>
          <cell r="C23" t="str">
            <v>කොළඹ</v>
          </cell>
          <cell r="F23" t="str">
            <v>WA</v>
          </cell>
          <cell r="G23" t="str">
            <v>අපද්‍රව්‍ය කළමනාකරණ</v>
          </cell>
        </row>
        <row r="24">
          <cell r="A24" t="str">
            <v>31</v>
          </cell>
          <cell r="B24" t="str">
            <v>31 - හංවැල්ල</v>
          </cell>
          <cell r="C24" t="str">
            <v>කොළඹ</v>
          </cell>
          <cell r="F24" t="str">
            <v>XW</v>
          </cell>
          <cell r="G24" t="str">
            <v>අපද්‍රව්‍ය කළමනාකරණ</v>
          </cell>
        </row>
        <row r="25">
          <cell r="A25" t="str">
            <v>32</v>
          </cell>
          <cell r="B25" t="str">
            <v>32 - තිඹිරිගස්යාය</v>
          </cell>
          <cell r="C25" t="str">
            <v>කොළඹ</v>
          </cell>
          <cell r="F25" t="str">
            <v>AEC</v>
          </cell>
          <cell r="G25" t="str">
            <v>විකල්ප බලශක්ති</v>
          </cell>
        </row>
        <row r="26">
          <cell r="A26" t="str">
            <v>33</v>
          </cell>
          <cell r="B26" t="str">
            <v>33 - පාදුක්ක</v>
          </cell>
          <cell r="C26" t="str">
            <v>කොළඹ</v>
          </cell>
          <cell r="F26" t="str">
            <v>AEN</v>
          </cell>
          <cell r="G26" t="str">
            <v>විකල්ප බලශක්ති</v>
          </cell>
        </row>
        <row r="27">
          <cell r="A27" t="str">
            <v>41</v>
          </cell>
          <cell r="B27" t="str">
            <v>41 - පානදුර</v>
          </cell>
          <cell r="C27" t="str">
            <v>කළුතර</v>
          </cell>
          <cell r="F27" t="str">
            <v>AEA</v>
          </cell>
          <cell r="G27" t="str">
            <v>විකල්ප බලශක්ති</v>
          </cell>
        </row>
        <row r="28">
          <cell r="A28" t="str">
            <v>42</v>
          </cell>
          <cell r="B28" t="str">
            <v>42 - කළුතර</v>
          </cell>
          <cell r="C28" t="str">
            <v>කළුතර</v>
          </cell>
          <cell r="F28" t="str">
            <v>XAE</v>
          </cell>
          <cell r="G28" t="str">
            <v>විකල්ප බලශක්ති</v>
          </cell>
        </row>
        <row r="29">
          <cell r="A29" t="str">
            <v>43</v>
          </cell>
          <cell r="B29" t="str">
            <v>43 - බණ්ඩාරගම</v>
          </cell>
          <cell r="C29" t="str">
            <v>කළුතර</v>
          </cell>
          <cell r="F29" t="str">
            <v>WBC</v>
          </cell>
          <cell r="G29" t="str">
            <v>ලෝක බැංකු ව්‍යාපෘති</v>
          </cell>
        </row>
        <row r="30">
          <cell r="A30" t="str">
            <v>44</v>
          </cell>
          <cell r="B30" t="str">
            <v>44 - හොරණ</v>
          </cell>
          <cell r="C30" t="str">
            <v>කළුතර</v>
          </cell>
          <cell r="F30" t="str">
            <v>WBN</v>
          </cell>
          <cell r="G30" t="str">
            <v>ලෝක බැංකු ව්‍යාපෘති</v>
          </cell>
        </row>
        <row r="31">
          <cell r="A31" t="str">
            <v>45</v>
          </cell>
          <cell r="B31" t="str">
            <v>45 - මදුරාවල</v>
          </cell>
          <cell r="C31" t="str">
            <v>කළුතර</v>
          </cell>
          <cell r="F31" t="str">
            <v>WBA</v>
          </cell>
          <cell r="G31" t="str">
            <v>ලෝක බැංකු ව්‍යාපෘති</v>
          </cell>
        </row>
        <row r="32">
          <cell r="A32" t="str">
            <v>46</v>
          </cell>
          <cell r="B32" t="str">
            <v>46 - බුලත්සිංහල</v>
          </cell>
          <cell r="C32" t="str">
            <v>කළුතර</v>
          </cell>
          <cell r="F32" t="str">
            <v>XWB</v>
          </cell>
          <cell r="G32" t="str">
            <v>ලෝක බැංකු ව්‍යාපෘති</v>
          </cell>
        </row>
        <row r="33">
          <cell r="A33" t="str">
            <v>47</v>
          </cell>
          <cell r="B33" t="str">
            <v>47 - දොඩන්ගොඩ</v>
          </cell>
          <cell r="C33" t="str">
            <v>කළුතර</v>
          </cell>
          <cell r="F33" t="str">
            <v>SCC</v>
          </cell>
          <cell r="G33" t="str">
            <v>පාසැල් 1000 වැඩසටහන</v>
          </cell>
        </row>
        <row r="34">
          <cell r="A34" t="str">
            <v>48</v>
          </cell>
          <cell r="B34" t="str">
            <v>48 - බේරුවල</v>
          </cell>
          <cell r="C34" t="str">
            <v>කළුතර</v>
          </cell>
          <cell r="F34" t="str">
            <v>SCN</v>
          </cell>
          <cell r="G34" t="str">
            <v>පාසැල් 1000 වැඩසටහන</v>
          </cell>
        </row>
        <row r="35">
          <cell r="A35" t="str">
            <v>49</v>
          </cell>
          <cell r="B35" t="str">
            <v>49 - මතුගම</v>
          </cell>
          <cell r="C35" t="str">
            <v>කළුතර</v>
          </cell>
          <cell r="F35" t="str">
            <v>SCA</v>
          </cell>
          <cell r="G35" t="str">
            <v>පාසැල් 1000 වැඩසටහන</v>
          </cell>
        </row>
        <row r="36">
          <cell r="A36" t="str">
            <v>50</v>
          </cell>
          <cell r="B36" t="str">
            <v>50 - අගලවත්ත</v>
          </cell>
          <cell r="C36" t="str">
            <v>කළුතර</v>
          </cell>
          <cell r="F36" t="str">
            <v>XSC</v>
          </cell>
          <cell r="G36" t="str">
            <v>පාසැල් 1000 වැඩසටහන</v>
          </cell>
        </row>
        <row r="37">
          <cell r="A37" t="str">
            <v>51</v>
          </cell>
          <cell r="B37" t="str">
            <v>51 - වලල්ලාවිට</v>
          </cell>
          <cell r="C37" t="str">
            <v>කළුතර</v>
          </cell>
          <cell r="F37" t="str">
            <v>SSC</v>
          </cell>
          <cell r="G37" t="str">
            <v>වතු පාසැල්</v>
          </cell>
        </row>
        <row r="38">
          <cell r="A38" t="str">
            <v>52</v>
          </cell>
          <cell r="B38" t="str">
            <v>52 - පාලින්දනුවර</v>
          </cell>
          <cell r="C38" t="str">
            <v>කළුතර</v>
          </cell>
          <cell r="F38" t="str">
            <v>SSN</v>
          </cell>
          <cell r="G38" t="str">
            <v>වතු පාසැල්</v>
          </cell>
        </row>
        <row r="39">
          <cell r="A39" t="str">
            <v>53</v>
          </cell>
          <cell r="B39" t="str">
            <v>53 - මිල්ලනිය</v>
          </cell>
          <cell r="C39" t="str">
            <v>කළුතර</v>
          </cell>
          <cell r="F39" t="str">
            <v>SSA</v>
          </cell>
          <cell r="G39" t="str">
            <v>වතු පාසැල්</v>
          </cell>
        </row>
        <row r="40">
          <cell r="A40" t="str">
            <v>54</v>
          </cell>
          <cell r="B40" t="str">
            <v>54 - ඉංගිරිය</v>
          </cell>
          <cell r="C40" t="str">
            <v>කළුතර</v>
          </cell>
          <cell r="F40" t="str">
            <v>XSS</v>
          </cell>
          <cell r="G40" t="str">
            <v>වතු පාසැල්</v>
          </cell>
        </row>
        <row r="41">
          <cell r="A41" t="str">
            <v>62</v>
          </cell>
          <cell r="B41" t="str">
            <v>62 - පළාත් පොදු</v>
          </cell>
          <cell r="C41" t="str">
            <v>පළාත් පොදු</v>
          </cell>
        </row>
        <row r="42">
          <cell r="A42" t="str">
            <v>63</v>
          </cell>
          <cell r="B42" t="str">
            <v>63 - ගම්පහ පොදු</v>
          </cell>
          <cell r="C42" t="str">
            <v xml:space="preserve">ගම්පහ </v>
          </cell>
        </row>
        <row r="43">
          <cell r="A43" t="str">
            <v>64</v>
          </cell>
          <cell r="B43" t="str">
            <v>64 - කොළඹ පොදු</v>
          </cell>
          <cell r="C43" t="str">
            <v xml:space="preserve">කොළඹ </v>
          </cell>
        </row>
        <row r="44">
          <cell r="A44" t="str">
            <v>65</v>
          </cell>
          <cell r="B44" t="str">
            <v>65 - කළුතර පොදු</v>
          </cell>
          <cell r="C44" t="str">
            <v xml:space="preserve">කළුතර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t"/>
      <sheetName val="PSDGProjects"/>
      <sheetName val="PSDGDSSummery"/>
      <sheetName val="PSDGDSSummeryAll"/>
    </sheetNames>
    <sheetDataSet>
      <sheetData sheetId="0">
        <row r="1">
          <cell r="A1" t="str">
            <v>01</v>
          </cell>
          <cell r="B1" t="str">
            <v>01 - දිවුලපිටිය</v>
          </cell>
          <cell r="C1" t="str">
            <v>ගම්පහ</v>
          </cell>
          <cell r="D1" t="str">
            <v>A</v>
          </cell>
          <cell r="E1">
            <v>2001</v>
          </cell>
          <cell r="F1" t="str">
            <v>HC</v>
          </cell>
          <cell r="G1" t="str">
            <v>සෞඛ්‍ය වෛද්‍ය සේවා</v>
          </cell>
        </row>
        <row r="2">
          <cell r="A2" t="str">
            <v>02</v>
          </cell>
          <cell r="B2" t="str">
            <v>02 - කටාන</v>
          </cell>
          <cell r="C2" t="str">
            <v>ගම්පහ</v>
          </cell>
          <cell r="D2" t="str">
            <v>B</v>
          </cell>
          <cell r="E2">
            <v>2002</v>
          </cell>
          <cell r="F2" t="str">
            <v>HN</v>
          </cell>
          <cell r="G2" t="str">
            <v>සෞඛ්‍ය වෛද්‍ය සේවා</v>
          </cell>
        </row>
        <row r="3">
          <cell r="A3" t="str">
            <v>03</v>
          </cell>
          <cell r="B3" t="str">
            <v>03 - මීගමුව</v>
          </cell>
          <cell r="C3" t="str">
            <v>ගම්පහ</v>
          </cell>
          <cell r="D3" t="str">
            <v>C</v>
          </cell>
          <cell r="E3">
            <v>2003</v>
          </cell>
          <cell r="F3" t="str">
            <v>HA</v>
          </cell>
          <cell r="G3" t="str">
            <v>සෞඛ්‍ය වෛද්‍ය සේවා</v>
          </cell>
        </row>
        <row r="4">
          <cell r="A4" t="str">
            <v>04</v>
          </cell>
          <cell r="B4" t="str">
            <v>04 - මිනුවන්ගොඩ</v>
          </cell>
          <cell r="C4" t="str">
            <v>ගම්පහ</v>
          </cell>
          <cell r="D4" t="str">
            <v>D</v>
          </cell>
          <cell r="E4">
            <v>2004</v>
          </cell>
          <cell r="F4" t="str">
            <v>XH</v>
          </cell>
          <cell r="G4" t="str">
            <v>සෞඛ්‍ය වෛද්‍ය සේවා</v>
          </cell>
        </row>
        <row r="5">
          <cell r="A5" t="str">
            <v>05</v>
          </cell>
          <cell r="B5" t="str">
            <v>05 - මීරිගම</v>
          </cell>
          <cell r="C5" t="str">
            <v>ගම්පහ</v>
          </cell>
          <cell r="D5" t="str">
            <v>E</v>
          </cell>
          <cell r="E5">
            <v>2101</v>
          </cell>
          <cell r="F5" t="str">
            <v>AC</v>
          </cell>
          <cell r="G5" t="str">
            <v>ආයුර්වේද වෛද්‍ය සේවා</v>
          </cell>
        </row>
        <row r="6">
          <cell r="A6" t="str">
            <v>06</v>
          </cell>
          <cell r="B6" t="str">
            <v>06 - අත්තනගල්ල</v>
          </cell>
          <cell r="C6" t="str">
            <v>ගම්පහ</v>
          </cell>
          <cell r="D6" t="str">
            <v>F</v>
          </cell>
          <cell r="E6">
            <v>2102</v>
          </cell>
          <cell r="F6" t="str">
            <v>AN</v>
          </cell>
          <cell r="G6" t="str">
            <v>ආයුර්වේද වෛද්‍ය සේවා</v>
          </cell>
        </row>
        <row r="7">
          <cell r="A7" t="str">
            <v>07</v>
          </cell>
          <cell r="B7" t="str">
            <v>07 - ගම්පහ</v>
          </cell>
          <cell r="C7" t="str">
            <v>ගම්පහ</v>
          </cell>
          <cell r="D7" t="str">
            <v>G</v>
          </cell>
          <cell r="E7">
            <v>2103</v>
          </cell>
          <cell r="F7" t="str">
            <v>AA</v>
          </cell>
          <cell r="G7" t="str">
            <v>ආයුර්වේද වෛද්‍ය සේවා</v>
          </cell>
        </row>
        <row r="8">
          <cell r="A8" t="str">
            <v>08</v>
          </cell>
          <cell r="B8" t="str">
            <v>08 - ජා ඇල</v>
          </cell>
          <cell r="C8" t="str">
            <v>ගම්පහ</v>
          </cell>
          <cell r="D8" t="str">
            <v>H</v>
          </cell>
          <cell r="E8">
            <v>2104</v>
          </cell>
          <cell r="F8" t="str">
            <v>XA</v>
          </cell>
          <cell r="G8" t="str">
            <v>ආයුර්වේද වෛද්‍ය සේවා</v>
          </cell>
        </row>
        <row r="9">
          <cell r="A9" t="str">
            <v>09</v>
          </cell>
          <cell r="B9" t="str">
            <v>09 - වත්තල</v>
          </cell>
          <cell r="C9" t="str">
            <v>ගම්පහ</v>
          </cell>
          <cell r="D9" t="str">
            <v>J</v>
          </cell>
          <cell r="E9">
            <v>2105</v>
          </cell>
          <cell r="F9" t="str">
            <v>PC</v>
          </cell>
          <cell r="G9" t="str">
            <v>පරිවාස හා ළමාරක්ෂක සේවා</v>
          </cell>
        </row>
        <row r="10">
          <cell r="A10" t="str">
            <v>10</v>
          </cell>
          <cell r="B10" t="str">
            <v>10 - මහර</v>
          </cell>
          <cell r="C10" t="str">
            <v>ගම්පහ</v>
          </cell>
          <cell r="D10" t="str">
            <v>K</v>
          </cell>
          <cell r="E10">
            <v>2401</v>
          </cell>
          <cell r="F10" t="str">
            <v>PN</v>
          </cell>
          <cell r="G10" t="str">
            <v>පරිවාස හා ළමාරක්ෂක සේවා</v>
          </cell>
        </row>
        <row r="11">
          <cell r="A11" t="str">
            <v>11</v>
          </cell>
          <cell r="B11" t="str">
            <v>11 - දොම්පෙ</v>
          </cell>
          <cell r="C11" t="str">
            <v>ගම්පහ</v>
          </cell>
          <cell r="D11" t="str">
            <v>M</v>
          </cell>
          <cell r="E11">
            <v>2501</v>
          </cell>
          <cell r="F11" t="str">
            <v>PA</v>
          </cell>
          <cell r="G11" t="str">
            <v>පරිවාස හා ළමාරක්ෂක සේවා</v>
          </cell>
        </row>
        <row r="12">
          <cell r="A12" t="str">
            <v>12</v>
          </cell>
          <cell r="B12" t="str">
            <v>12 - බියගම</v>
          </cell>
          <cell r="C12" t="str">
            <v>ගම්පහ</v>
          </cell>
          <cell r="D12" t="str">
            <v>N</v>
          </cell>
          <cell r="E12">
            <v>2502</v>
          </cell>
          <cell r="F12" t="str">
            <v>XP</v>
          </cell>
          <cell r="G12" t="str">
            <v>පරිවාස හා ළමාරක්ෂක සේවා</v>
          </cell>
        </row>
        <row r="13">
          <cell r="A13" t="str">
            <v>13</v>
          </cell>
          <cell r="B13" t="str">
            <v>13 - කැළණිය</v>
          </cell>
          <cell r="C13" t="str">
            <v>ගම්පහ</v>
          </cell>
          <cell r="D13" t="str">
            <v>P</v>
          </cell>
          <cell r="E13">
            <v>2503</v>
          </cell>
          <cell r="F13" t="str">
            <v>SC</v>
          </cell>
          <cell r="G13" t="str">
            <v>සමාජ සේවා</v>
          </cell>
        </row>
        <row r="14">
          <cell r="A14" t="str">
            <v>21</v>
          </cell>
          <cell r="B14" t="str">
            <v>21 - කොළඹ</v>
          </cell>
          <cell r="C14" t="str">
            <v>කොළඹ</v>
          </cell>
          <cell r="F14" t="str">
            <v>SN</v>
          </cell>
          <cell r="G14" t="str">
            <v>සමාජ සේවා</v>
          </cell>
        </row>
        <row r="15">
          <cell r="A15" t="str">
            <v>22</v>
          </cell>
          <cell r="B15" t="str">
            <v>22 -කොලොන්නාව</v>
          </cell>
          <cell r="C15" t="str">
            <v>කොළඹ</v>
          </cell>
          <cell r="F15" t="str">
            <v>SA</v>
          </cell>
          <cell r="G15" t="str">
            <v>සමාජ සේවා</v>
          </cell>
        </row>
        <row r="16">
          <cell r="A16" t="str">
            <v>23</v>
          </cell>
          <cell r="B16" t="str">
            <v>23 - ශ්‍රී ජයවර්ධනපුර</v>
          </cell>
          <cell r="C16" t="str">
            <v>කොළඹ</v>
          </cell>
          <cell r="F16" t="str">
            <v>XS</v>
          </cell>
          <cell r="G16" t="str">
            <v>සමාජ සේවා</v>
          </cell>
        </row>
        <row r="17">
          <cell r="A17" t="str">
            <v>24</v>
          </cell>
          <cell r="B17" t="str">
            <v>24 - කඩුවෙල</v>
          </cell>
          <cell r="C17" t="str">
            <v>කොළඹ</v>
          </cell>
          <cell r="F17" t="str">
            <v>WC</v>
          </cell>
          <cell r="G17" t="str">
            <v>කාන්තා කටයුතු</v>
          </cell>
        </row>
        <row r="18">
          <cell r="A18" t="str">
            <v>25</v>
          </cell>
          <cell r="B18" t="str">
            <v>25 - මහරගම</v>
          </cell>
          <cell r="C18" t="str">
            <v>කොළඹ</v>
          </cell>
          <cell r="F18" t="str">
            <v>WN</v>
          </cell>
          <cell r="G18" t="str">
            <v>කාන්තා කටයුතු</v>
          </cell>
        </row>
        <row r="19">
          <cell r="A19" t="str">
            <v>26</v>
          </cell>
          <cell r="B19" t="str">
            <v>26 - රත්මලාන</v>
          </cell>
          <cell r="C19" t="str">
            <v>කොළඹ</v>
          </cell>
          <cell r="F19" t="str">
            <v>WA</v>
          </cell>
          <cell r="G19" t="str">
            <v>කාන්තා කටයුතු</v>
          </cell>
        </row>
        <row r="20">
          <cell r="A20" t="str">
            <v>27</v>
          </cell>
          <cell r="B20" t="str">
            <v>27 - දෙහිවල</v>
          </cell>
          <cell r="C20" t="str">
            <v>කොළඹ</v>
          </cell>
          <cell r="F20" t="str">
            <v>XW</v>
          </cell>
          <cell r="G20" t="str">
            <v>කාන්තා කටයුතු</v>
          </cell>
        </row>
        <row r="21">
          <cell r="A21" t="str">
            <v>28</v>
          </cell>
          <cell r="B21" t="str">
            <v>28 - මොරටුව</v>
          </cell>
          <cell r="C21" t="str">
            <v>කොළඹ</v>
          </cell>
        </row>
        <row r="22">
          <cell r="A22" t="str">
            <v>29</v>
          </cell>
          <cell r="B22" t="str">
            <v>29 - කැස්බෑව</v>
          </cell>
          <cell r="C22" t="str">
            <v>කොළඹ</v>
          </cell>
        </row>
        <row r="23">
          <cell r="A23" t="str">
            <v>30</v>
          </cell>
          <cell r="B23" t="str">
            <v>30 - හෝමාගම</v>
          </cell>
          <cell r="C23" t="str">
            <v>කොළඹ</v>
          </cell>
        </row>
        <row r="24">
          <cell r="A24" t="str">
            <v>31</v>
          </cell>
          <cell r="B24" t="str">
            <v>31 - හංවැල්ල</v>
          </cell>
          <cell r="C24" t="str">
            <v>කොළඹ</v>
          </cell>
        </row>
        <row r="25">
          <cell r="A25" t="str">
            <v>32</v>
          </cell>
          <cell r="B25" t="str">
            <v>32 - තිඹිරිගස්යාය</v>
          </cell>
          <cell r="C25" t="str">
            <v>කොළඹ</v>
          </cell>
        </row>
        <row r="26">
          <cell r="A26" t="str">
            <v>33</v>
          </cell>
          <cell r="B26" t="str">
            <v>33 - පාදුක්ක</v>
          </cell>
          <cell r="C26" t="str">
            <v>කොළඹ</v>
          </cell>
        </row>
        <row r="27">
          <cell r="A27" t="str">
            <v>41</v>
          </cell>
          <cell r="B27" t="str">
            <v>41 - පානදුර</v>
          </cell>
          <cell r="C27" t="str">
            <v>කළුතර</v>
          </cell>
        </row>
        <row r="28">
          <cell r="A28" t="str">
            <v>42</v>
          </cell>
          <cell r="B28" t="str">
            <v>42 - කළුතර</v>
          </cell>
          <cell r="C28" t="str">
            <v>කළුතර</v>
          </cell>
        </row>
        <row r="29">
          <cell r="A29" t="str">
            <v>43</v>
          </cell>
          <cell r="B29" t="str">
            <v>43 - බණ්ඩාරගම</v>
          </cell>
          <cell r="C29" t="str">
            <v>කළුතර</v>
          </cell>
        </row>
        <row r="30">
          <cell r="A30" t="str">
            <v>44</v>
          </cell>
          <cell r="B30" t="str">
            <v>44 - හොරණ</v>
          </cell>
          <cell r="C30" t="str">
            <v>කළුතර</v>
          </cell>
        </row>
        <row r="31">
          <cell r="A31" t="str">
            <v>45</v>
          </cell>
          <cell r="B31" t="str">
            <v>45 - මදුරාවල</v>
          </cell>
          <cell r="C31" t="str">
            <v>කළුතර</v>
          </cell>
        </row>
        <row r="32">
          <cell r="A32" t="str">
            <v>46</v>
          </cell>
          <cell r="B32" t="str">
            <v>46 - බුලත්සිංහල</v>
          </cell>
          <cell r="C32" t="str">
            <v>කළුතර</v>
          </cell>
        </row>
        <row r="33">
          <cell r="A33" t="str">
            <v>47</v>
          </cell>
          <cell r="B33" t="str">
            <v>47 - දොඩන්ගොඩ</v>
          </cell>
          <cell r="C33" t="str">
            <v>කළුතර</v>
          </cell>
        </row>
        <row r="34">
          <cell r="A34" t="str">
            <v>48</v>
          </cell>
          <cell r="B34" t="str">
            <v>48 - බේරුවල</v>
          </cell>
          <cell r="C34" t="str">
            <v>කළුතර</v>
          </cell>
        </row>
        <row r="35">
          <cell r="A35" t="str">
            <v>49</v>
          </cell>
          <cell r="B35" t="str">
            <v>49 - මතුගම</v>
          </cell>
          <cell r="C35" t="str">
            <v>කළුතර</v>
          </cell>
        </row>
        <row r="36">
          <cell r="A36" t="str">
            <v>50</v>
          </cell>
          <cell r="B36" t="str">
            <v>50 - අගලවත්ත</v>
          </cell>
          <cell r="C36" t="str">
            <v>කළුතර</v>
          </cell>
        </row>
        <row r="37">
          <cell r="A37" t="str">
            <v>51</v>
          </cell>
          <cell r="B37" t="str">
            <v>51 - වලල්ලාවිට</v>
          </cell>
          <cell r="C37" t="str">
            <v>කළුතර</v>
          </cell>
        </row>
        <row r="38">
          <cell r="A38" t="str">
            <v>52</v>
          </cell>
          <cell r="B38" t="str">
            <v>52 - පාලින්දනුවර</v>
          </cell>
          <cell r="C38" t="str">
            <v>කළුතර</v>
          </cell>
        </row>
        <row r="39">
          <cell r="A39" t="str">
            <v>53</v>
          </cell>
          <cell r="B39" t="str">
            <v>53 - මිල්ලනිය</v>
          </cell>
          <cell r="C39" t="str">
            <v>කළුතර</v>
          </cell>
        </row>
        <row r="40">
          <cell r="A40" t="str">
            <v>54</v>
          </cell>
          <cell r="B40" t="str">
            <v>54 - ඉංගිරිය</v>
          </cell>
          <cell r="C40" t="str">
            <v>කළුතර</v>
          </cell>
        </row>
        <row r="41">
          <cell r="A41" t="str">
            <v>62</v>
          </cell>
          <cell r="B41" t="str">
            <v>62 - පළාත් පොදු</v>
          </cell>
          <cell r="C41" t="str">
            <v>පළාත් පොදු</v>
          </cell>
        </row>
        <row r="42">
          <cell r="A42" t="str">
            <v>63</v>
          </cell>
          <cell r="B42" t="str">
            <v>63 - ගම්පහ පොදු</v>
          </cell>
          <cell r="C42" t="str">
            <v xml:space="preserve">ගම්පහ </v>
          </cell>
        </row>
        <row r="43">
          <cell r="A43" t="str">
            <v>64</v>
          </cell>
          <cell r="B43" t="str">
            <v>64 - කොළඹ පොදු</v>
          </cell>
          <cell r="C43" t="str">
            <v xml:space="preserve">කොළඹ </v>
          </cell>
        </row>
        <row r="44">
          <cell r="A44" t="str">
            <v>65</v>
          </cell>
          <cell r="B44" t="str">
            <v>65 - කළුතර පොදු</v>
          </cell>
          <cell r="C44" t="str">
            <v xml:space="preserve">කළුතර </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rt"/>
      <sheetName val="PDGProjects"/>
      <sheetName val="PDGDSSummery"/>
      <sheetName val="PDGDSSummeryAll"/>
      <sheetName val="AS-PSDG"/>
      <sheetName val="AS-PDG"/>
    </sheetNames>
    <sheetDataSet>
      <sheetData sheetId="0">
        <row r="1">
          <cell r="A1" t="str">
            <v>01</v>
          </cell>
          <cell r="B1" t="str">
            <v>01 - දිවුලපිටිය</v>
          </cell>
          <cell r="C1" t="str">
            <v>ගම්පහ</v>
          </cell>
          <cell r="D1" t="str">
            <v>A</v>
          </cell>
          <cell r="E1">
            <v>2001</v>
          </cell>
          <cell r="F1" t="str">
            <v>HC</v>
          </cell>
          <cell r="G1" t="str">
            <v>සෞඛ්‍ය වෛද්‍ය සේවා</v>
          </cell>
        </row>
        <row r="2">
          <cell r="A2" t="str">
            <v>02</v>
          </cell>
          <cell r="B2" t="str">
            <v>02 - කටාන</v>
          </cell>
          <cell r="C2" t="str">
            <v>ගම්පහ</v>
          </cell>
          <cell r="D2" t="str">
            <v>B</v>
          </cell>
          <cell r="E2">
            <v>2002</v>
          </cell>
          <cell r="F2" t="str">
            <v>HN</v>
          </cell>
          <cell r="G2" t="str">
            <v>සෞඛ්‍ය වෛද්‍ය සේවා</v>
          </cell>
        </row>
        <row r="3">
          <cell r="A3" t="str">
            <v>03</v>
          </cell>
          <cell r="B3" t="str">
            <v>03 - මීගමුව</v>
          </cell>
          <cell r="C3" t="str">
            <v>ගම්පහ</v>
          </cell>
          <cell r="D3" t="str">
            <v>C</v>
          </cell>
          <cell r="E3">
            <v>2003</v>
          </cell>
          <cell r="F3" t="str">
            <v>HA</v>
          </cell>
          <cell r="G3" t="str">
            <v>සෞඛ්‍ය වෛද්‍ය සේවා</v>
          </cell>
        </row>
        <row r="4">
          <cell r="A4" t="str">
            <v>04</v>
          </cell>
          <cell r="B4" t="str">
            <v>04 - මිනුවන්ගොඩ</v>
          </cell>
          <cell r="C4" t="str">
            <v>ගම්පහ</v>
          </cell>
          <cell r="D4" t="str">
            <v>D</v>
          </cell>
          <cell r="E4">
            <v>2004</v>
          </cell>
          <cell r="F4" t="str">
            <v>XH</v>
          </cell>
          <cell r="G4" t="str">
            <v>සෞඛ්‍ය වෛද්‍ය සේවා</v>
          </cell>
        </row>
        <row r="5">
          <cell r="A5" t="str">
            <v>05</v>
          </cell>
          <cell r="B5" t="str">
            <v>05 - මීරිගම</v>
          </cell>
          <cell r="C5" t="str">
            <v>ගම්පහ</v>
          </cell>
          <cell r="D5" t="str">
            <v>E</v>
          </cell>
          <cell r="E5">
            <v>2101</v>
          </cell>
          <cell r="F5" t="str">
            <v>AC</v>
          </cell>
          <cell r="G5" t="str">
            <v>ආයුර්වේද වෛද්‍ය සේවා</v>
          </cell>
        </row>
        <row r="6">
          <cell r="A6" t="str">
            <v>06</v>
          </cell>
          <cell r="B6" t="str">
            <v>06 - අත්තනගල්ල</v>
          </cell>
          <cell r="C6" t="str">
            <v>ගම්පහ</v>
          </cell>
          <cell r="D6" t="str">
            <v>F</v>
          </cell>
          <cell r="E6">
            <v>2102</v>
          </cell>
          <cell r="F6" t="str">
            <v>AN</v>
          </cell>
          <cell r="G6" t="str">
            <v>ආයුර්වේද වෛද්‍ය සේවා</v>
          </cell>
        </row>
        <row r="7">
          <cell r="A7" t="str">
            <v>07</v>
          </cell>
          <cell r="B7" t="str">
            <v>07 - ගම්පහ</v>
          </cell>
          <cell r="C7" t="str">
            <v>ගම්පහ</v>
          </cell>
          <cell r="D7" t="str">
            <v>G</v>
          </cell>
          <cell r="E7">
            <v>2103</v>
          </cell>
          <cell r="F7" t="str">
            <v>AA</v>
          </cell>
          <cell r="G7" t="str">
            <v>ආයුර්වේද වෛද්‍ය සේවා</v>
          </cell>
        </row>
        <row r="8">
          <cell r="A8" t="str">
            <v>08</v>
          </cell>
          <cell r="B8" t="str">
            <v>08 - ජා ඇල</v>
          </cell>
          <cell r="C8" t="str">
            <v>ගම්පහ</v>
          </cell>
          <cell r="D8" t="str">
            <v>H</v>
          </cell>
          <cell r="E8">
            <v>2104</v>
          </cell>
          <cell r="F8" t="str">
            <v>XA</v>
          </cell>
          <cell r="G8" t="str">
            <v>ආයුර්වේද වෛද්‍ය සේවා</v>
          </cell>
        </row>
        <row r="9">
          <cell r="A9" t="str">
            <v>09</v>
          </cell>
          <cell r="B9" t="str">
            <v>09 - වත්තල</v>
          </cell>
          <cell r="C9" t="str">
            <v>ගම්පහ</v>
          </cell>
          <cell r="D9" t="str">
            <v>J</v>
          </cell>
          <cell r="E9">
            <v>2105</v>
          </cell>
          <cell r="F9" t="str">
            <v>PC</v>
          </cell>
          <cell r="G9" t="str">
            <v>පරිවාස හා ළමාරක්ෂක සේවා</v>
          </cell>
        </row>
        <row r="10">
          <cell r="A10" t="str">
            <v>10</v>
          </cell>
          <cell r="B10" t="str">
            <v>10 - මහර</v>
          </cell>
          <cell r="C10" t="str">
            <v>ගම්පහ</v>
          </cell>
          <cell r="D10" t="str">
            <v>K</v>
          </cell>
          <cell r="E10">
            <v>2401</v>
          </cell>
          <cell r="F10" t="str">
            <v>PN</v>
          </cell>
          <cell r="G10" t="str">
            <v>පරිවාස හා ළමාරක්ෂක සේවා</v>
          </cell>
        </row>
        <row r="11">
          <cell r="A11" t="str">
            <v>11</v>
          </cell>
          <cell r="B11" t="str">
            <v>11 - දොම්පෙ</v>
          </cell>
          <cell r="C11" t="str">
            <v>ගම්පහ</v>
          </cell>
          <cell r="D11" t="str">
            <v>M</v>
          </cell>
          <cell r="E11">
            <v>2501</v>
          </cell>
          <cell r="F11" t="str">
            <v>PA</v>
          </cell>
          <cell r="G11" t="str">
            <v>පරිවාස හා ළමාරක්ෂක සේවා</v>
          </cell>
        </row>
        <row r="12">
          <cell r="A12" t="str">
            <v>12</v>
          </cell>
          <cell r="B12" t="str">
            <v>12 - බියගම</v>
          </cell>
          <cell r="C12" t="str">
            <v>ගම්පහ</v>
          </cell>
          <cell r="D12" t="str">
            <v>N</v>
          </cell>
          <cell r="E12">
            <v>2502</v>
          </cell>
          <cell r="F12" t="str">
            <v>XP</v>
          </cell>
          <cell r="G12" t="str">
            <v>පරිවාස හා ළමාරක්ෂක සේවා</v>
          </cell>
        </row>
        <row r="13">
          <cell r="A13" t="str">
            <v>13</v>
          </cell>
          <cell r="B13" t="str">
            <v>13 - කැළණිය</v>
          </cell>
          <cell r="C13" t="str">
            <v>ගම්පහ</v>
          </cell>
          <cell r="D13" t="str">
            <v>P</v>
          </cell>
          <cell r="E13">
            <v>2503</v>
          </cell>
          <cell r="F13" t="str">
            <v>SC</v>
          </cell>
          <cell r="G13" t="str">
            <v>සමාජ සේවා</v>
          </cell>
        </row>
        <row r="14">
          <cell r="A14" t="str">
            <v>21</v>
          </cell>
          <cell r="B14" t="str">
            <v>21 - කොළඹ</v>
          </cell>
          <cell r="C14" t="str">
            <v>කොළඹ</v>
          </cell>
          <cell r="F14" t="str">
            <v>SN</v>
          </cell>
          <cell r="G14" t="str">
            <v>සමාජ සේවා</v>
          </cell>
        </row>
        <row r="15">
          <cell r="A15" t="str">
            <v>22</v>
          </cell>
          <cell r="B15" t="str">
            <v>22 -කොලොන්නාව</v>
          </cell>
          <cell r="C15" t="str">
            <v>කොළඹ</v>
          </cell>
          <cell r="F15" t="str">
            <v>SA</v>
          </cell>
          <cell r="G15" t="str">
            <v>සමාජ සේවා</v>
          </cell>
        </row>
        <row r="16">
          <cell r="A16" t="str">
            <v>23</v>
          </cell>
          <cell r="B16" t="str">
            <v>23 - ශ්‍රී ජයවර්ධනපුර</v>
          </cell>
          <cell r="C16" t="str">
            <v>කොළඹ</v>
          </cell>
          <cell r="F16" t="str">
            <v>XS</v>
          </cell>
          <cell r="G16" t="str">
            <v>සමාජ සේවා</v>
          </cell>
        </row>
        <row r="17">
          <cell r="A17" t="str">
            <v>24</v>
          </cell>
          <cell r="B17" t="str">
            <v>24 - කඩුවෙල</v>
          </cell>
          <cell r="C17" t="str">
            <v>කොළඹ</v>
          </cell>
          <cell r="F17" t="str">
            <v>WC</v>
          </cell>
          <cell r="G17" t="str">
            <v>කාන්තා කටයුතු</v>
          </cell>
        </row>
        <row r="18">
          <cell r="A18" t="str">
            <v>25</v>
          </cell>
          <cell r="B18" t="str">
            <v>25 - මහරගම</v>
          </cell>
          <cell r="C18" t="str">
            <v>කොළඹ</v>
          </cell>
          <cell r="F18" t="str">
            <v>WN</v>
          </cell>
          <cell r="G18" t="str">
            <v>කාන්තා කටයුතු</v>
          </cell>
        </row>
        <row r="19">
          <cell r="A19" t="str">
            <v>26</v>
          </cell>
          <cell r="B19" t="str">
            <v>26 - රත්මලාන</v>
          </cell>
          <cell r="C19" t="str">
            <v>කොළඹ</v>
          </cell>
          <cell r="F19" t="str">
            <v>WA</v>
          </cell>
          <cell r="G19" t="str">
            <v>කාන්තා කටයුතු</v>
          </cell>
        </row>
        <row r="20">
          <cell r="A20" t="str">
            <v>27</v>
          </cell>
          <cell r="B20" t="str">
            <v>27 - දෙහිවල</v>
          </cell>
          <cell r="C20" t="str">
            <v>කොළඹ</v>
          </cell>
          <cell r="F20" t="str">
            <v>XW</v>
          </cell>
          <cell r="G20" t="str">
            <v>කාන්තා කටයුතු</v>
          </cell>
        </row>
        <row r="21">
          <cell r="A21" t="str">
            <v>28</v>
          </cell>
          <cell r="B21" t="str">
            <v>28 - මොරටුව</v>
          </cell>
          <cell r="C21" t="str">
            <v>කොළඹ</v>
          </cell>
        </row>
        <row r="22">
          <cell r="A22" t="str">
            <v>29</v>
          </cell>
          <cell r="B22" t="str">
            <v>29 - කැස්බෑව</v>
          </cell>
          <cell r="C22" t="str">
            <v>කොළඹ</v>
          </cell>
        </row>
        <row r="23">
          <cell r="A23" t="str">
            <v>30</v>
          </cell>
          <cell r="B23" t="str">
            <v>30 - හෝමාගම</v>
          </cell>
          <cell r="C23" t="str">
            <v>කොළඹ</v>
          </cell>
        </row>
        <row r="24">
          <cell r="A24" t="str">
            <v>31</v>
          </cell>
          <cell r="B24" t="str">
            <v>31 - හංවැල්ල</v>
          </cell>
          <cell r="C24" t="str">
            <v>කොළඹ</v>
          </cell>
        </row>
        <row r="25">
          <cell r="A25" t="str">
            <v>32</v>
          </cell>
          <cell r="B25" t="str">
            <v>32 - තිඹිරිගස්යාය</v>
          </cell>
          <cell r="C25" t="str">
            <v>කොළඹ</v>
          </cell>
        </row>
        <row r="26">
          <cell r="A26" t="str">
            <v>33</v>
          </cell>
          <cell r="B26" t="str">
            <v>33 - පාදුක්ක</v>
          </cell>
          <cell r="C26" t="str">
            <v>කොළඹ</v>
          </cell>
        </row>
        <row r="27">
          <cell r="A27" t="str">
            <v>41</v>
          </cell>
          <cell r="B27" t="str">
            <v>41 - පානදුර</v>
          </cell>
          <cell r="C27" t="str">
            <v>කළුතර</v>
          </cell>
        </row>
        <row r="28">
          <cell r="A28" t="str">
            <v>42</v>
          </cell>
          <cell r="B28" t="str">
            <v>42 - කළුතර</v>
          </cell>
          <cell r="C28" t="str">
            <v>කළුතර</v>
          </cell>
        </row>
        <row r="29">
          <cell r="A29" t="str">
            <v>43</v>
          </cell>
          <cell r="B29" t="str">
            <v>43 - බණ්ඩාරගම</v>
          </cell>
          <cell r="C29" t="str">
            <v>කළුතර</v>
          </cell>
        </row>
        <row r="30">
          <cell r="A30" t="str">
            <v>44</v>
          </cell>
          <cell r="B30" t="str">
            <v>44 - හොරණ</v>
          </cell>
          <cell r="C30" t="str">
            <v>කළුතර</v>
          </cell>
        </row>
        <row r="31">
          <cell r="A31" t="str">
            <v>45</v>
          </cell>
          <cell r="B31" t="str">
            <v>45 - මදුරාවල</v>
          </cell>
          <cell r="C31" t="str">
            <v>කළුතර</v>
          </cell>
        </row>
        <row r="32">
          <cell r="A32" t="str">
            <v>46</v>
          </cell>
          <cell r="B32" t="str">
            <v>46 - බුලත්සිංහල</v>
          </cell>
          <cell r="C32" t="str">
            <v>කළුතර</v>
          </cell>
        </row>
        <row r="33">
          <cell r="A33" t="str">
            <v>47</v>
          </cell>
          <cell r="B33" t="str">
            <v>47 - දොඩන්ගොඩ</v>
          </cell>
          <cell r="C33" t="str">
            <v>කළුතර</v>
          </cell>
        </row>
        <row r="34">
          <cell r="A34" t="str">
            <v>48</v>
          </cell>
          <cell r="B34" t="str">
            <v>48 - බේරුවල</v>
          </cell>
          <cell r="C34" t="str">
            <v>කළුතර</v>
          </cell>
        </row>
        <row r="35">
          <cell r="A35" t="str">
            <v>49</v>
          </cell>
          <cell r="B35" t="str">
            <v>49 - මතුගම</v>
          </cell>
          <cell r="C35" t="str">
            <v>කළුතර</v>
          </cell>
        </row>
        <row r="36">
          <cell r="A36" t="str">
            <v>50</v>
          </cell>
          <cell r="B36" t="str">
            <v>50 - අගලවත්ත</v>
          </cell>
          <cell r="C36" t="str">
            <v>කළුතර</v>
          </cell>
        </row>
        <row r="37">
          <cell r="A37" t="str">
            <v>51</v>
          </cell>
          <cell r="B37" t="str">
            <v>51 - වලල්ලාවිට</v>
          </cell>
          <cell r="C37" t="str">
            <v>කළුතර</v>
          </cell>
        </row>
        <row r="38">
          <cell r="A38" t="str">
            <v>52</v>
          </cell>
          <cell r="B38" t="str">
            <v>52 - පාලින්දනුවර</v>
          </cell>
          <cell r="C38" t="str">
            <v>කළුතර</v>
          </cell>
        </row>
        <row r="39">
          <cell r="A39" t="str">
            <v>53</v>
          </cell>
          <cell r="B39" t="str">
            <v>53 - මිල්ලනිය</v>
          </cell>
          <cell r="C39" t="str">
            <v>කළුතර</v>
          </cell>
        </row>
        <row r="40">
          <cell r="A40" t="str">
            <v>54</v>
          </cell>
          <cell r="B40" t="str">
            <v>54 - ඉංගිරිය</v>
          </cell>
          <cell r="C40" t="str">
            <v>කළුතර</v>
          </cell>
        </row>
        <row r="41">
          <cell r="A41" t="str">
            <v>62</v>
          </cell>
          <cell r="B41" t="str">
            <v>62 - පළාත් පොදු</v>
          </cell>
          <cell r="C41" t="str">
            <v>පළාත් පොදු</v>
          </cell>
        </row>
        <row r="42">
          <cell r="A42" t="str">
            <v>63</v>
          </cell>
          <cell r="B42" t="str">
            <v>63 - ගම්පහ පොදු</v>
          </cell>
          <cell r="C42" t="str">
            <v xml:space="preserve">ගම්පහ </v>
          </cell>
        </row>
        <row r="43">
          <cell r="A43" t="str">
            <v>64</v>
          </cell>
          <cell r="B43" t="str">
            <v>64 - කොළඹ පොදු</v>
          </cell>
          <cell r="C43" t="str">
            <v xml:space="preserve">කොළඹ </v>
          </cell>
        </row>
        <row r="44">
          <cell r="A44" t="str">
            <v>65</v>
          </cell>
          <cell r="B44" t="str">
            <v>65 - කළුතර පොදු</v>
          </cell>
          <cell r="C44" t="str">
            <v xml:space="preserve">කළුතර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t"/>
      <sheetName val="PSDGProjects"/>
      <sheetName val="PSDGDSSummery"/>
      <sheetName val="PSDGDSSummeryAll"/>
      <sheetName val="PDGProjects"/>
      <sheetName val="PDGDSSummery"/>
      <sheetName val="PDGDSSummeryAll"/>
    </sheetNames>
    <sheetDataSet>
      <sheetData sheetId="0">
        <row r="1">
          <cell r="A1" t="str">
            <v>01</v>
          </cell>
          <cell r="B1" t="str">
            <v>01 - දිවුලපිටිය</v>
          </cell>
          <cell r="C1" t="str">
            <v>ගම්පහ</v>
          </cell>
          <cell r="D1" t="str">
            <v>A</v>
          </cell>
          <cell r="E1">
            <v>2001</v>
          </cell>
          <cell r="F1" t="str">
            <v>RC</v>
          </cell>
          <cell r="G1" t="str">
            <v>මාර්ග</v>
          </cell>
        </row>
        <row r="2">
          <cell r="A2" t="str">
            <v>02</v>
          </cell>
          <cell r="B2" t="str">
            <v>02 - කටාන</v>
          </cell>
          <cell r="C2" t="str">
            <v>ගම්පහ</v>
          </cell>
          <cell r="D2" t="str">
            <v>B</v>
          </cell>
          <cell r="E2">
            <v>2002</v>
          </cell>
          <cell r="F2" t="str">
            <v>RN</v>
          </cell>
          <cell r="G2" t="str">
            <v>මාර්ග</v>
          </cell>
        </row>
        <row r="3">
          <cell r="A3" t="str">
            <v>03</v>
          </cell>
          <cell r="B3" t="str">
            <v>03 - මීගමුව</v>
          </cell>
          <cell r="C3" t="str">
            <v>ගම්පහ</v>
          </cell>
          <cell r="D3" t="str">
            <v>C</v>
          </cell>
          <cell r="E3">
            <v>2003</v>
          </cell>
          <cell r="F3" t="str">
            <v>RA</v>
          </cell>
          <cell r="G3" t="str">
            <v>මාර්ග</v>
          </cell>
        </row>
        <row r="4">
          <cell r="A4" t="str">
            <v>04</v>
          </cell>
          <cell r="B4" t="str">
            <v>04 - මිනුවන්ගොඩ</v>
          </cell>
          <cell r="C4" t="str">
            <v>ගම්පහ</v>
          </cell>
          <cell r="D4" t="str">
            <v>D</v>
          </cell>
          <cell r="E4">
            <v>2004</v>
          </cell>
          <cell r="F4" t="str">
            <v>XR</v>
          </cell>
          <cell r="G4" t="str">
            <v>මාර්ග</v>
          </cell>
        </row>
        <row r="5">
          <cell r="A5" t="str">
            <v>05</v>
          </cell>
          <cell r="B5" t="str">
            <v>05 - මීරිගම</v>
          </cell>
          <cell r="C5" t="str">
            <v>ගම්පහ</v>
          </cell>
          <cell r="D5" t="str">
            <v>E</v>
          </cell>
          <cell r="E5">
            <v>2101</v>
          </cell>
          <cell r="F5" t="str">
            <v>TC</v>
          </cell>
          <cell r="G5" t="str">
            <v>සංචාරක</v>
          </cell>
        </row>
        <row r="6">
          <cell r="A6" t="str">
            <v>06</v>
          </cell>
          <cell r="B6" t="str">
            <v>06 - අත්තනගල්ල</v>
          </cell>
          <cell r="C6" t="str">
            <v>ගම්පහ</v>
          </cell>
          <cell r="D6" t="str">
            <v>F</v>
          </cell>
          <cell r="E6">
            <v>2102</v>
          </cell>
          <cell r="F6" t="str">
            <v>TN</v>
          </cell>
          <cell r="G6" t="str">
            <v>සංචාරක</v>
          </cell>
        </row>
        <row r="7">
          <cell r="A7" t="str">
            <v>07</v>
          </cell>
          <cell r="B7" t="str">
            <v>07 - ගම්පහ</v>
          </cell>
          <cell r="C7" t="str">
            <v>ගම්පහ</v>
          </cell>
          <cell r="D7" t="str">
            <v>G</v>
          </cell>
          <cell r="E7">
            <v>2103</v>
          </cell>
          <cell r="F7" t="str">
            <v>TA</v>
          </cell>
          <cell r="G7" t="str">
            <v>සංචාරක</v>
          </cell>
        </row>
        <row r="8">
          <cell r="A8" t="str">
            <v>08</v>
          </cell>
          <cell r="B8" t="str">
            <v>08 - ජා ඇල</v>
          </cell>
          <cell r="C8" t="str">
            <v>ගම්පහ</v>
          </cell>
          <cell r="D8" t="str">
            <v>H</v>
          </cell>
          <cell r="E8">
            <v>2104</v>
          </cell>
          <cell r="F8" t="str">
            <v>XT</v>
          </cell>
          <cell r="G8" t="str">
            <v>සංචාරක</v>
          </cell>
        </row>
        <row r="9">
          <cell r="A9" t="str">
            <v>09</v>
          </cell>
          <cell r="B9" t="str">
            <v>09 - වත්තල</v>
          </cell>
          <cell r="C9" t="str">
            <v>ගම්පහ</v>
          </cell>
          <cell r="D9" t="str">
            <v>J</v>
          </cell>
          <cell r="E9">
            <v>2105</v>
          </cell>
          <cell r="F9" t="str">
            <v>FC</v>
          </cell>
          <cell r="G9" t="str">
            <v>ධීවර</v>
          </cell>
        </row>
        <row r="10">
          <cell r="A10" t="str">
            <v>10</v>
          </cell>
          <cell r="B10" t="str">
            <v>10 - මහර</v>
          </cell>
          <cell r="C10" t="str">
            <v>ගම්පහ</v>
          </cell>
          <cell r="D10" t="str">
            <v>K</v>
          </cell>
          <cell r="E10">
            <v>2401</v>
          </cell>
          <cell r="F10" t="str">
            <v>FN</v>
          </cell>
          <cell r="G10" t="str">
            <v>ධීවර</v>
          </cell>
        </row>
        <row r="11">
          <cell r="A11" t="str">
            <v>11</v>
          </cell>
          <cell r="B11" t="str">
            <v>11 - දොම්පෙ</v>
          </cell>
          <cell r="C11" t="str">
            <v>ගම්පහ</v>
          </cell>
          <cell r="D11" t="str">
            <v>M</v>
          </cell>
          <cell r="E11">
            <v>2501</v>
          </cell>
          <cell r="F11" t="str">
            <v>FA</v>
          </cell>
          <cell r="G11" t="str">
            <v>ධීවර</v>
          </cell>
        </row>
        <row r="12">
          <cell r="A12" t="str">
            <v>12</v>
          </cell>
          <cell r="B12" t="str">
            <v>12 - බියගම</v>
          </cell>
          <cell r="C12" t="str">
            <v>ගම්පහ</v>
          </cell>
          <cell r="D12" t="str">
            <v>N</v>
          </cell>
          <cell r="E12">
            <v>2502</v>
          </cell>
          <cell r="F12" t="str">
            <v>XF</v>
          </cell>
          <cell r="G12" t="str">
            <v>ධීවර</v>
          </cell>
        </row>
        <row r="13">
          <cell r="A13" t="str">
            <v>13</v>
          </cell>
          <cell r="B13" t="str">
            <v>13 - කැළණිය</v>
          </cell>
          <cell r="C13" t="str">
            <v>ගම්පහ</v>
          </cell>
          <cell r="D13" t="str">
            <v>P</v>
          </cell>
          <cell r="E13">
            <v>2503</v>
          </cell>
          <cell r="F13" t="str">
            <v>HC</v>
          </cell>
          <cell r="G13" t="str">
            <v>නිවාස</v>
          </cell>
        </row>
        <row r="14">
          <cell r="A14" t="str">
            <v>21</v>
          </cell>
          <cell r="B14" t="str">
            <v>21 - කොළඹ</v>
          </cell>
          <cell r="C14" t="str">
            <v>කොළඹ</v>
          </cell>
          <cell r="F14" t="str">
            <v>HN</v>
          </cell>
          <cell r="G14" t="str">
            <v>නිවාස</v>
          </cell>
        </row>
        <row r="15">
          <cell r="A15" t="str">
            <v>22</v>
          </cell>
          <cell r="B15" t="str">
            <v>22 -කොලොන්නාව</v>
          </cell>
          <cell r="C15" t="str">
            <v>කොළඹ</v>
          </cell>
          <cell r="F15" t="str">
            <v>HA</v>
          </cell>
          <cell r="G15" t="str">
            <v>නිවාස</v>
          </cell>
        </row>
        <row r="16">
          <cell r="A16" t="str">
            <v>23</v>
          </cell>
          <cell r="B16" t="str">
            <v>23 - ශ්‍රී ජයවර්ධනපුර</v>
          </cell>
          <cell r="C16" t="str">
            <v>කොළඹ</v>
          </cell>
          <cell r="F16" t="str">
            <v>XH</v>
          </cell>
          <cell r="G16" t="str">
            <v>නිවාස</v>
          </cell>
        </row>
        <row r="17">
          <cell r="A17" t="str">
            <v>24</v>
          </cell>
          <cell r="B17" t="str">
            <v>24 - කඩුවෙල</v>
          </cell>
          <cell r="C17" t="str">
            <v>කොළඹ</v>
          </cell>
          <cell r="F17" t="str">
            <v>LSC</v>
          </cell>
          <cell r="G17" t="str">
            <v>සත්ව නිශ්පාදන</v>
          </cell>
        </row>
        <row r="18">
          <cell r="A18" t="str">
            <v>25</v>
          </cell>
          <cell r="B18" t="str">
            <v>25 - මහරගම</v>
          </cell>
          <cell r="C18" t="str">
            <v>කොළඹ</v>
          </cell>
          <cell r="F18" t="str">
            <v>LSN</v>
          </cell>
          <cell r="G18" t="str">
            <v>සත්ව නිශ්පාදන</v>
          </cell>
        </row>
        <row r="19">
          <cell r="A19" t="str">
            <v>26</v>
          </cell>
          <cell r="B19" t="str">
            <v>26 - රත්මලාන</v>
          </cell>
          <cell r="C19" t="str">
            <v>කොළඹ</v>
          </cell>
          <cell r="F19" t="str">
            <v>LSA</v>
          </cell>
          <cell r="G19" t="str">
            <v>සත්ව නිශ්පාදන</v>
          </cell>
        </row>
        <row r="20">
          <cell r="A20" t="str">
            <v>27</v>
          </cell>
          <cell r="B20" t="str">
            <v>27 - දෙහිවල</v>
          </cell>
          <cell r="C20" t="str">
            <v>කොළඹ</v>
          </cell>
          <cell r="F20" t="str">
            <v>XLS</v>
          </cell>
          <cell r="G20" t="str">
            <v>සත්ව නිශ්පාදන</v>
          </cell>
        </row>
        <row r="21">
          <cell r="A21" t="str">
            <v>28</v>
          </cell>
          <cell r="B21" t="str">
            <v>28 - මොරටුව</v>
          </cell>
          <cell r="C21" t="str">
            <v>කොළඹ</v>
          </cell>
        </row>
        <row r="22">
          <cell r="A22" t="str">
            <v>29</v>
          </cell>
          <cell r="B22" t="str">
            <v>29 - කැස්බෑව</v>
          </cell>
          <cell r="C22" t="str">
            <v>කොළඹ</v>
          </cell>
        </row>
        <row r="23">
          <cell r="A23" t="str">
            <v>30</v>
          </cell>
          <cell r="B23" t="str">
            <v>30 - හෝමාගම</v>
          </cell>
          <cell r="C23" t="str">
            <v>කොළඹ</v>
          </cell>
        </row>
        <row r="24">
          <cell r="A24" t="str">
            <v>31</v>
          </cell>
          <cell r="B24" t="str">
            <v>31 - හංවැල්ල</v>
          </cell>
          <cell r="C24" t="str">
            <v>කොළඹ</v>
          </cell>
        </row>
        <row r="25">
          <cell r="A25" t="str">
            <v>32</v>
          </cell>
          <cell r="B25" t="str">
            <v>32 - තිඹිරිගස්යාය</v>
          </cell>
          <cell r="C25" t="str">
            <v>කොළඹ</v>
          </cell>
        </row>
        <row r="26">
          <cell r="A26" t="str">
            <v>33</v>
          </cell>
          <cell r="B26" t="str">
            <v>33 - පාදුක්ක</v>
          </cell>
          <cell r="C26" t="str">
            <v>කොළඹ</v>
          </cell>
        </row>
        <row r="27">
          <cell r="A27" t="str">
            <v>41</v>
          </cell>
          <cell r="B27" t="str">
            <v>41 - පානදුර</v>
          </cell>
          <cell r="C27" t="str">
            <v>කළුතර</v>
          </cell>
        </row>
        <row r="28">
          <cell r="A28" t="str">
            <v>42</v>
          </cell>
          <cell r="B28" t="str">
            <v>42 - කළුතර</v>
          </cell>
          <cell r="C28" t="str">
            <v>කළුතර</v>
          </cell>
        </row>
        <row r="29">
          <cell r="A29" t="str">
            <v>43</v>
          </cell>
          <cell r="B29" t="str">
            <v>43 - බණ්ඩාරගම</v>
          </cell>
          <cell r="C29" t="str">
            <v>කළුතර</v>
          </cell>
        </row>
        <row r="30">
          <cell r="A30" t="str">
            <v>44</v>
          </cell>
          <cell r="B30" t="str">
            <v>44 - හොරණ</v>
          </cell>
          <cell r="C30" t="str">
            <v>කළුතර</v>
          </cell>
        </row>
        <row r="31">
          <cell r="A31" t="str">
            <v>45</v>
          </cell>
          <cell r="B31" t="str">
            <v>45 - මදුරාවල</v>
          </cell>
          <cell r="C31" t="str">
            <v>කළුතර</v>
          </cell>
        </row>
        <row r="32">
          <cell r="A32" t="str">
            <v>46</v>
          </cell>
          <cell r="B32" t="str">
            <v>46 - බුලත්සිංහල</v>
          </cell>
          <cell r="C32" t="str">
            <v>කළුතර</v>
          </cell>
        </row>
        <row r="33">
          <cell r="A33" t="str">
            <v>47</v>
          </cell>
          <cell r="B33" t="str">
            <v>47 - දොඩන්ගොඩ</v>
          </cell>
          <cell r="C33" t="str">
            <v>කළුතර</v>
          </cell>
        </row>
        <row r="34">
          <cell r="A34" t="str">
            <v>48</v>
          </cell>
          <cell r="B34" t="str">
            <v>48 - බේරුවල</v>
          </cell>
          <cell r="C34" t="str">
            <v>කළුතර</v>
          </cell>
        </row>
        <row r="35">
          <cell r="A35" t="str">
            <v>49</v>
          </cell>
          <cell r="B35" t="str">
            <v>49 - මතුගම</v>
          </cell>
          <cell r="C35" t="str">
            <v>කළුතර</v>
          </cell>
        </row>
        <row r="36">
          <cell r="A36" t="str">
            <v>50</v>
          </cell>
          <cell r="B36" t="str">
            <v>50 - අගලවත්ත</v>
          </cell>
          <cell r="C36" t="str">
            <v>කළුතර</v>
          </cell>
        </row>
        <row r="37">
          <cell r="A37" t="str">
            <v>51</v>
          </cell>
          <cell r="B37" t="str">
            <v>51 - වලල්ලාවිට</v>
          </cell>
          <cell r="C37" t="str">
            <v>කළුතර</v>
          </cell>
        </row>
        <row r="38">
          <cell r="A38" t="str">
            <v>52</v>
          </cell>
          <cell r="B38" t="str">
            <v>52 - පාලින්දනුවර</v>
          </cell>
          <cell r="C38" t="str">
            <v>කළුතර</v>
          </cell>
        </row>
        <row r="39">
          <cell r="A39" t="str">
            <v>53</v>
          </cell>
          <cell r="B39" t="str">
            <v>53 - මිල්ලනිය</v>
          </cell>
          <cell r="C39" t="str">
            <v>කළුතර</v>
          </cell>
        </row>
        <row r="40">
          <cell r="A40" t="str">
            <v>54</v>
          </cell>
          <cell r="B40" t="str">
            <v>54 - ඉංගිරිය</v>
          </cell>
          <cell r="C40" t="str">
            <v>කළුතර</v>
          </cell>
        </row>
        <row r="41">
          <cell r="A41" t="str">
            <v>62</v>
          </cell>
          <cell r="B41" t="str">
            <v>62 - පළාත් පොදු</v>
          </cell>
          <cell r="C41" t="str">
            <v>පළාත් පොදු</v>
          </cell>
        </row>
        <row r="42">
          <cell r="A42" t="str">
            <v>63</v>
          </cell>
          <cell r="B42" t="str">
            <v>63 - ගම්පහ පොදු</v>
          </cell>
          <cell r="C42" t="str">
            <v xml:space="preserve">ගම්පහ </v>
          </cell>
        </row>
        <row r="43">
          <cell r="A43" t="str">
            <v>64</v>
          </cell>
          <cell r="B43" t="str">
            <v>64 - කොළඹ පොදු</v>
          </cell>
          <cell r="C43" t="str">
            <v xml:space="preserve">කොළඹ </v>
          </cell>
        </row>
        <row r="44">
          <cell r="A44" t="str">
            <v>65</v>
          </cell>
          <cell r="B44" t="str">
            <v>65 - කළුතර පොදු</v>
          </cell>
          <cell r="C44" t="str">
            <v xml:space="preserve">කළුතර </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සාරාංශය"/>
      <sheetName val="කොළඹ"/>
      <sheetName val="ගම්පහ"/>
      <sheetName val="කළුතර"/>
      <sheetName val="පොදු"/>
    </sheetNames>
    <sheetDataSet>
      <sheetData sheetId="0" refreshError="1"/>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7415"/>
  <sheetViews>
    <sheetView tabSelected="1" topLeftCell="A7284" workbookViewId="0">
      <selection activeCell="A7368" sqref="A7368:J7368"/>
    </sheetView>
  </sheetViews>
  <sheetFormatPr defaultRowHeight="51" customHeight="1"/>
  <cols>
    <col min="1" max="1" width="10.28515625" style="11" customWidth="1"/>
    <col min="2" max="2" width="21.28515625" style="166" customWidth="1"/>
    <col min="3" max="3" width="54.28515625" style="170" customWidth="1"/>
    <col min="4" max="4" width="17.85546875" style="168" customWidth="1"/>
    <col min="5" max="5" width="21.140625" style="118" customWidth="1"/>
    <col min="6" max="6" width="20.42578125" style="118" customWidth="1"/>
    <col min="7" max="7" width="20.42578125" style="31" customWidth="1"/>
    <col min="8" max="8" width="17.42578125" style="182" customWidth="1"/>
    <col min="9" max="9" width="15.28515625" style="182" customWidth="1"/>
    <col min="10" max="10" width="18.140625" style="11" customWidth="1"/>
    <col min="11" max="11" width="9.42578125" style="11" customWidth="1"/>
    <col min="12" max="18" width="6.42578125" style="21" customWidth="1"/>
    <col min="19" max="16384" width="9.140625" style="21"/>
  </cols>
  <sheetData>
    <row r="1" spans="1:11" ht="51" customHeight="1">
      <c r="A1" s="1736" t="s">
        <v>3644</v>
      </c>
      <c r="B1" s="1736"/>
      <c r="C1" s="1736"/>
      <c r="D1" s="1736"/>
      <c r="E1" s="1736"/>
      <c r="F1" s="1736"/>
      <c r="G1" s="1736"/>
      <c r="H1" s="1736"/>
      <c r="I1" s="1736"/>
      <c r="J1" s="1736"/>
      <c r="K1" s="1736"/>
    </row>
    <row r="2" spans="1:11" ht="51" customHeight="1">
      <c r="A2" s="1733" t="s">
        <v>3643</v>
      </c>
      <c r="B2" s="1733"/>
      <c r="C2" s="1733"/>
    </row>
    <row r="3" spans="1:11" s="10" customFormat="1" ht="34.5">
      <c r="A3" s="1" t="s">
        <v>0</v>
      </c>
      <c r="B3" s="2" t="s">
        <v>1</v>
      </c>
      <c r="C3" s="3" t="s">
        <v>2</v>
      </c>
      <c r="D3" s="4" t="s">
        <v>3</v>
      </c>
      <c r="E3" s="5" t="s">
        <v>4</v>
      </c>
      <c r="F3" s="6" t="s">
        <v>5</v>
      </c>
      <c r="G3" s="7" t="s">
        <v>6</v>
      </c>
      <c r="H3" s="8" t="s">
        <v>7</v>
      </c>
      <c r="I3" s="9" t="s">
        <v>8</v>
      </c>
      <c r="J3" s="1" t="s">
        <v>9</v>
      </c>
      <c r="K3" s="1" t="s">
        <v>10</v>
      </c>
    </row>
    <row r="4" spans="1:11" ht="45">
      <c r="A4" s="11" t="s">
        <v>11</v>
      </c>
      <c r="B4" s="12" t="s">
        <v>12</v>
      </c>
      <c r="C4" s="13" t="s">
        <v>13</v>
      </c>
      <c r="D4" s="14">
        <v>1350000</v>
      </c>
      <c r="E4" s="15" t="s">
        <v>14</v>
      </c>
      <c r="F4" s="16" t="s">
        <v>15</v>
      </c>
      <c r="G4" s="17" t="s">
        <v>16</v>
      </c>
      <c r="H4" s="18" t="str">
        <f>IF(A4="","",VLOOKUP(A4,[1]Crt!F:G,2,FALSE))</f>
        <v>අධ්‍යාපන</v>
      </c>
      <c r="I4" s="19" t="str">
        <f>IF(B4="","",IF(LEN(B4)=12,VLOOKUP(MID(B4,8,2),[1]Crt!A:B,2),VLOOKUP(MID(B4,7,2),[1]Crt!A:B,2)))</f>
        <v>01 - දිවුලපිටිය</v>
      </c>
      <c r="J4" s="20" t="str">
        <f>IF(B4="","",VLOOKUP(I4,[1]Crt!B:C,2))</f>
        <v>ගම්පහ</v>
      </c>
      <c r="K4" s="20">
        <f>IF(B4="","",VLOOKUP(MID(B4,1,1),[1]Crt!D:E,2,FALSE))</f>
        <v>2001</v>
      </c>
    </row>
    <row r="5" spans="1:11" ht="45">
      <c r="A5" s="11" t="s">
        <v>11</v>
      </c>
      <c r="B5" s="22" t="s">
        <v>17</v>
      </c>
      <c r="C5" s="23" t="s">
        <v>18</v>
      </c>
      <c r="D5" s="14">
        <v>410000</v>
      </c>
      <c r="E5" s="15" t="s">
        <v>14</v>
      </c>
      <c r="F5" s="16" t="s">
        <v>15</v>
      </c>
      <c r="G5" s="17" t="s">
        <v>19</v>
      </c>
      <c r="H5" s="18" t="str">
        <f>IF(A5="","",VLOOKUP(A5,[1]Crt!F:G,2,FALSE))</f>
        <v>අධ්‍යාපන</v>
      </c>
      <c r="I5" s="19" t="str">
        <f>IF(B5="","",IF(LEN(B5)=12,VLOOKUP(MID(B5,8,2),[1]Crt!A:B,2),VLOOKUP(MID(B5,7,2),[1]Crt!A:B,2)))</f>
        <v>01 - දිවුලපිටිය</v>
      </c>
      <c r="J5" s="20" t="str">
        <f>IF(B5="","",VLOOKUP(I5,[1]Crt!B:C,2))</f>
        <v>ගම්පහ</v>
      </c>
      <c r="K5" s="20">
        <f>IF(B5="","",VLOOKUP(MID(B5,1,1),[1]Crt!D:E,2,FALSE))</f>
        <v>2001</v>
      </c>
    </row>
    <row r="6" spans="1:11" ht="17.25">
      <c r="A6" s="24" t="s">
        <v>20</v>
      </c>
      <c r="B6" s="25" t="s">
        <v>21</v>
      </c>
      <c r="C6" s="26" t="s">
        <v>22</v>
      </c>
      <c r="D6" s="27">
        <v>450000</v>
      </c>
      <c r="E6" s="28" t="s">
        <v>14</v>
      </c>
      <c r="F6" s="29" t="s">
        <v>15</v>
      </c>
      <c r="G6" s="30" t="s">
        <v>23</v>
      </c>
      <c r="H6" s="18" t="str">
        <f>IF(A6="","",VLOOKUP(A6,[1]Crt!F:G,2,FALSE))</f>
        <v>අධ්‍යාපන</v>
      </c>
      <c r="I6" s="19" t="str">
        <f>IF(B6="","",IF(LEN(B6)=12,VLOOKUP(MID(B6,8,2),[1]Crt!A:B,2),VLOOKUP(MID(B6,7,2),[1]Crt!A:B,2)))</f>
        <v>01 - දිවුලපිටිය</v>
      </c>
      <c r="J6" s="20" t="str">
        <f>IF(B6="","",VLOOKUP(I6,[1]Crt!B:C,2))</f>
        <v>ගම්පහ</v>
      </c>
      <c r="K6" s="20">
        <f>IF(B6="","",VLOOKUP(MID(B6,1,1),[1]Crt!D:E,2,FALSE))</f>
        <v>2001</v>
      </c>
    </row>
    <row r="7" spans="1:11" ht="34.5">
      <c r="A7" s="11" t="s">
        <v>11</v>
      </c>
      <c r="B7" s="22" t="s">
        <v>24</v>
      </c>
      <c r="C7" s="13" t="s">
        <v>25</v>
      </c>
      <c r="D7" s="14">
        <v>500000</v>
      </c>
      <c r="E7" s="15" t="s">
        <v>14</v>
      </c>
      <c r="F7" s="16" t="s">
        <v>15</v>
      </c>
      <c r="G7" s="31" t="s">
        <v>26</v>
      </c>
      <c r="H7" s="18" t="str">
        <f>IF(A7="","",VLOOKUP(A7,[1]Crt!F:G,2,FALSE))</f>
        <v>අධ්‍යාපන</v>
      </c>
      <c r="I7" s="19" t="str">
        <f>IF(B7="","",IF(LEN(B7)=12,VLOOKUP(MID(B7,8,2),[1]Crt!A:B,2),VLOOKUP(MID(B7,7,2),[1]Crt!A:B,2)))</f>
        <v>01 - දිවුලපිටිය</v>
      </c>
      <c r="J7" s="20" t="str">
        <f>IF(B7="","",VLOOKUP(I7,[1]Crt!B:C,2))</f>
        <v>ගම්පහ</v>
      </c>
      <c r="K7" s="20">
        <f>IF(B7="","",VLOOKUP(MID(B7,1,1),[1]Crt!D:E,2,FALSE))</f>
        <v>2001</v>
      </c>
    </row>
    <row r="8" spans="1:11" ht="34.5">
      <c r="A8" s="11" t="s">
        <v>27</v>
      </c>
      <c r="B8" s="15" t="s">
        <v>28</v>
      </c>
      <c r="C8" s="23" t="s">
        <v>29</v>
      </c>
      <c r="D8" s="14">
        <v>75000</v>
      </c>
      <c r="E8" s="32" t="s">
        <v>30</v>
      </c>
      <c r="F8" s="32" t="s">
        <v>31</v>
      </c>
      <c r="G8" s="31" t="s">
        <v>32</v>
      </c>
      <c r="H8" s="18" t="str">
        <f>IF(A8="","",VLOOKUP(A8,[1]Crt!F:G,2,FALSE))</f>
        <v>අධ්‍යාපන</v>
      </c>
      <c r="I8" s="19" t="str">
        <f>IF(B8="","",IF(LEN(B8)=12,VLOOKUP(MID(B8,8,2),[1]Crt!A:B,2),VLOOKUP(MID(B8,7,2),[1]Crt!A:B,2)))</f>
        <v>01 - දිවුලපිටිය</v>
      </c>
      <c r="J8" s="20" t="str">
        <f>IF(B8="","",VLOOKUP(I8,[1]Crt!B:C,2))</f>
        <v>ගම්පහ</v>
      </c>
      <c r="K8" s="20">
        <f>IF(B8="","",VLOOKUP(MID(B8,1,1),[1]Crt!D:E,2,FALSE))</f>
        <v>2102</v>
      </c>
    </row>
    <row r="9" spans="1:11" ht="34.5">
      <c r="A9" s="11" t="s">
        <v>27</v>
      </c>
      <c r="B9" s="15" t="s">
        <v>33</v>
      </c>
      <c r="C9" s="23" t="s">
        <v>34</v>
      </c>
      <c r="D9" s="14">
        <v>40000</v>
      </c>
      <c r="E9" s="32" t="s">
        <v>30</v>
      </c>
      <c r="F9" s="32" t="s">
        <v>31</v>
      </c>
      <c r="G9" s="31" t="s">
        <v>32</v>
      </c>
      <c r="H9" s="18" t="str">
        <f>IF(A9="","",VLOOKUP(A9,[1]Crt!F:G,2,FALSE))</f>
        <v>අධ්‍යාපන</v>
      </c>
      <c r="I9" s="19" t="str">
        <f>IF(B9="","",IF(LEN(B9)=12,VLOOKUP(MID(B9,8,2),[1]Crt!A:B,2),VLOOKUP(MID(B9,7,2),[1]Crt!A:B,2)))</f>
        <v>01 - දිවුලපිටිය</v>
      </c>
      <c r="J9" s="20" t="str">
        <f>IF(B9="","",VLOOKUP(I9,[1]Crt!B:C,2))</f>
        <v>ගම්පහ</v>
      </c>
      <c r="K9" s="20">
        <f>IF(B9="","",VLOOKUP(MID(B9,1,1),[1]Crt!D:E,2,FALSE))</f>
        <v>2102</v>
      </c>
    </row>
    <row r="10" spans="1:11" ht="45">
      <c r="A10" s="11" t="s">
        <v>11</v>
      </c>
      <c r="B10" s="15" t="s">
        <v>35</v>
      </c>
      <c r="C10" s="23" t="s">
        <v>36</v>
      </c>
      <c r="D10" s="14">
        <v>95200</v>
      </c>
      <c r="E10" s="32" t="s">
        <v>30</v>
      </c>
      <c r="F10" s="32" t="s">
        <v>31</v>
      </c>
      <c r="G10" s="17" t="s">
        <v>37</v>
      </c>
      <c r="H10" s="18" t="str">
        <f>IF(A10="","",VLOOKUP(A10,[1]Crt!F:G,2,FALSE))</f>
        <v>අධ්‍යාපන</v>
      </c>
      <c r="I10" s="19" t="str">
        <f>IF(B10="","",IF(LEN(B10)=12,VLOOKUP(MID(B10,8,2),[1]Crt!A:B,2),VLOOKUP(MID(B10,7,2),[1]Crt!A:B,2)))</f>
        <v>01 - දිවුලපිටිය</v>
      </c>
      <c r="J10" s="20" t="str">
        <f>IF(B10="","",VLOOKUP(I10,[1]Crt!B:C,2))</f>
        <v>ගම්පහ</v>
      </c>
      <c r="K10" s="20">
        <f>IF(B10="","",VLOOKUP(MID(B10,1,1),[1]Crt!D:E,2,FALSE))</f>
        <v>2102</v>
      </c>
    </row>
    <row r="11" spans="1:11" ht="45">
      <c r="A11" s="11" t="s">
        <v>11</v>
      </c>
      <c r="B11" s="15" t="s">
        <v>38</v>
      </c>
      <c r="C11" s="23" t="s">
        <v>39</v>
      </c>
      <c r="D11" s="14">
        <v>95200</v>
      </c>
      <c r="E11" s="32" t="s">
        <v>30</v>
      </c>
      <c r="F11" s="32" t="s">
        <v>31</v>
      </c>
      <c r="G11" s="17" t="s">
        <v>37</v>
      </c>
      <c r="H11" s="18" t="str">
        <f>IF(A11="","",VLOOKUP(A11,[1]Crt!F:G,2,FALSE))</f>
        <v>අධ්‍යාපන</v>
      </c>
      <c r="I11" s="19" t="str">
        <f>IF(B11="","",IF(LEN(B11)=12,VLOOKUP(MID(B11,8,2),[1]Crt!A:B,2),VLOOKUP(MID(B11,7,2),[1]Crt!A:B,2)))</f>
        <v>01 - දිවුලපිටිය</v>
      </c>
      <c r="J11" s="20" t="str">
        <f>IF(B11="","",VLOOKUP(I11,[1]Crt!B:C,2))</f>
        <v>ගම්පහ</v>
      </c>
      <c r="K11" s="20">
        <f>IF(B11="","",VLOOKUP(MID(B11,1,1),[1]Crt!D:E,2,FALSE))</f>
        <v>2102</v>
      </c>
    </row>
    <row r="12" spans="1:11" ht="45">
      <c r="A12" s="11" t="s">
        <v>27</v>
      </c>
      <c r="B12" s="15" t="s">
        <v>40</v>
      </c>
      <c r="C12" s="13" t="s">
        <v>41</v>
      </c>
      <c r="D12" s="33">
        <v>460000</v>
      </c>
      <c r="E12" s="15" t="s">
        <v>42</v>
      </c>
      <c r="F12" s="15" t="s">
        <v>43</v>
      </c>
      <c r="G12" s="17" t="s">
        <v>44</v>
      </c>
      <c r="H12" s="18" t="str">
        <f>IF(A12="","",VLOOKUP(A12,[1]Crt!F:G,2,FALSE))</f>
        <v>අධ්‍යාපන</v>
      </c>
      <c r="I12" s="19" t="str">
        <f>IF(B12="","",IF(LEN(B12)=12,VLOOKUP(MID(B12,8,2),[1]Crt!A:B,2),VLOOKUP(MID(B12,7,2),[1]Crt!A:B,2)))</f>
        <v>01 - දිවුලපිටිය</v>
      </c>
      <c r="J12" s="20" t="str">
        <f>IF(B12="","",VLOOKUP(I12,[1]Crt!B:C,2))</f>
        <v>ගම්පහ</v>
      </c>
      <c r="K12" s="20">
        <f>IF(B12="","",VLOOKUP(MID(B12,1,1),[1]Crt!D:E,2,FALSE))</f>
        <v>2001</v>
      </c>
    </row>
    <row r="13" spans="1:11" ht="34.5">
      <c r="A13" s="11" t="s">
        <v>27</v>
      </c>
      <c r="B13" s="15" t="s">
        <v>45</v>
      </c>
      <c r="C13" s="23" t="s">
        <v>46</v>
      </c>
      <c r="D13" s="34">
        <v>2000000</v>
      </c>
      <c r="E13" s="15" t="s">
        <v>14</v>
      </c>
      <c r="F13" s="16" t="s">
        <v>15</v>
      </c>
      <c r="G13" s="31" t="s">
        <v>32</v>
      </c>
      <c r="H13" s="18" t="str">
        <f>IF(A13="","",VLOOKUP(A13,[1]Crt!F:G,2,FALSE))</f>
        <v>අධ්‍යාපන</v>
      </c>
      <c r="I13" s="19" t="str">
        <f>IF(B13="","",IF(LEN(B13)=12,VLOOKUP(MID(B13,8,2),[1]Crt!A:B,2),VLOOKUP(MID(B13,7,2),[1]Crt!A:B,2)))</f>
        <v>02 - කටාන</v>
      </c>
      <c r="J13" s="20" t="str">
        <f>IF(B13="","",VLOOKUP(I13,[1]Crt!B:C,2))</f>
        <v>ගම්පහ</v>
      </c>
      <c r="K13" s="20">
        <f>IF(B13="","",VLOOKUP(MID(B13,1,1),[1]Crt!D:E,2,FALSE))</f>
        <v>2001</v>
      </c>
    </row>
    <row r="14" spans="1:11" ht="45">
      <c r="A14" s="11" t="s">
        <v>11</v>
      </c>
      <c r="B14" s="15" t="s">
        <v>47</v>
      </c>
      <c r="C14" s="23" t="s">
        <v>48</v>
      </c>
      <c r="D14" s="34">
        <v>1855749.6</v>
      </c>
      <c r="E14" s="35" t="s">
        <v>14</v>
      </c>
      <c r="F14" s="16" t="s">
        <v>15</v>
      </c>
      <c r="G14" s="17" t="s">
        <v>49</v>
      </c>
      <c r="H14" s="18" t="str">
        <f>IF(A14="","",VLOOKUP(A14,[1]Crt!F:G,2,FALSE))</f>
        <v>අධ්‍යාපන</v>
      </c>
      <c r="I14" s="19" t="str">
        <f>IF(B14="","",IF(LEN(B14)=12,VLOOKUP(MID(B14,8,2),[1]Crt!A:B,2),VLOOKUP(MID(B14,7,2),[1]Crt!A:B,2)))</f>
        <v>02 - කටාන</v>
      </c>
      <c r="J14" s="20" t="str">
        <f>IF(B14="","",VLOOKUP(I14,[1]Crt!B:C,2))</f>
        <v>ගම්පහ</v>
      </c>
      <c r="K14" s="20">
        <f>IF(B14="","",VLOOKUP(MID(B14,1,1),[1]Crt!D:E,2,FALSE))</f>
        <v>2001</v>
      </c>
    </row>
    <row r="15" spans="1:11" ht="45">
      <c r="A15" s="11" t="s">
        <v>27</v>
      </c>
      <c r="B15" s="15" t="s">
        <v>50</v>
      </c>
      <c r="C15" s="36" t="s">
        <v>51</v>
      </c>
      <c r="D15" s="37">
        <v>98500</v>
      </c>
      <c r="E15" s="15" t="s">
        <v>42</v>
      </c>
      <c r="F15" s="15" t="s">
        <v>52</v>
      </c>
      <c r="G15" s="17" t="s">
        <v>53</v>
      </c>
      <c r="H15" s="18" t="str">
        <f>IF(A15="","",VLOOKUP(A15,[1]Crt!F:G,2,FALSE))</f>
        <v>අධ්‍යාපන</v>
      </c>
      <c r="I15" s="19" t="str">
        <f>IF(B15="","",IF(LEN(B15)=12,VLOOKUP(MID(B15,8,2),[1]Crt!A:B,2),VLOOKUP(MID(B15,7,2),[1]Crt!A:B,2)))</f>
        <v>02 - කටාන</v>
      </c>
      <c r="J15" s="20" t="str">
        <f>IF(B15="","",VLOOKUP(I15,[1]Crt!B:C,2))</f>
        <v>ගම්පහ</v>
      </c>
      <c r="K15" s="20">
        <f>IF(B15="","",VLOOKUP(MID(B15,1,1),[1]Crt!D:E,2,FALSE))</f>
        <v>2001</v>
      </c>
    </row>
    <row r="16" spans="1:11" ht="45">
      <c r="A16" s="11" t="s">
        <v>27</v>
      </c>
      <c r="B16" s="15" t="s">
        <v>54</v>
      </c>
      <c r="C16" s="36" t="s">
        <v>55</v>
      </c>
      <c r="D16" s="37">
        <v>192000</v>
      </c>
      <c r="E16" s="15" t="s">
        <v>42</v>
      </c>
      <c r="F16" s="15" t="s">
        <v>52</v>
      </c>
      <c r="G16" s="17" t="s">
        <v>53</v>
      </c>
      <c r="H16" s="18" t="str">
        <f>IF(A16="","",VLOOKUP(A16,[1]Crt!F:G,2,FALSE))</f>
        <v>අධ්‍යාපන</v>
      </c>
      <c r="I16" s="19" t="str">
        <f>IF(B16="","",IF(LEN(B16)=12,VLOOKUP(MID(B16,8,2),[1]Crt!A:B,2),VLOOKUP(MID(B16,7,2),[1]Crt!A:B,2)))</f>
        <v>02 - කටාන</v>
      </c>
      <c r="J16" s="20" t="str">
        <f>IF(B16="","",VLOOKUP(I16,[1]Crt!B:C,2))</f>
        <v>ගම්පහ</v>
      </c>
      <c r="K16" s="20">
        <f>IF(B16="","",VLOOKUP(MID(B16,1,1),[1]Crt!D:E,2,FALSE))</f>
        <v>2001</v>
      </c>
    </row>
    <row r="17" spans="1:11" ht="45">
      <c r="A17" s="11" t="s">
        <v>27</v>
      </c>
      <c r="B17" s="15" t="s">
        <v>56</v>
      </c>
      <c r="C17" s="36" t="s">
        <v>57</v>
      </c>
      <c r="D17" s="37">
        <v>239500</v>
      </c>
      <c r="E17" s="15" t="s">
        <v>42</v>
      </c>
      <c r="F17" s="15" t="s">
        <v>52</v>
      </c>
      <c r="G17" s="17" t="s">
        <v>53</v>
      </c>
      <c r="H17" s="18" t="str">
        <f>IF(A17="","",VLOOKUP(A17,[1]Crt!F:G,2,FALSE))</f>
        <v>අධ්‍යාපන</v>
      </c>
      <c r="I17" s="19" t="str">
        <f>IF(B17="","",IF(LEN(B17)=12,VLOOKUP(MID(B17,8,2),[1]Crt!A:B,2),VLOOKUP(MID(B17,7,2),[1]Crt!A:B,2)))</f>
        <v>02 - කටාන</v>
      </c>
      <c r="J17" s="20" t="str">
        <f>IF(B17="","",VLOOKUP(I17,[1]Crt!B:C,2))</f>
        <v>ගම්පහ</v>
      </c>
      <c r="K17" s="20">
        <f>IF(B17="","",VLOOKUP(MID(B17,1,1),[1]Crt!D:E,2,FALSE))</f>
        <v>2001</v>
      </c>
    </row>
    <row r="18" spans="1:11" ht="17.25">
      <c r="A18" s="11" t="s">
        <v>27</v>
      </c>
      <c r="B18" s="15" t="s">
        <v>58</v>
      </c>
      <c r="C18" s="23" t="s">
        <v>59</v>
      </c>
      <c r="D18" s="37">
        <v>60000</v>
      </c>
      <c r="E18" s="15" t="s">
        <v>42</v>
      </c>
      <c r="F18" s="15" t="s">
        <v>52</v>
      </c>
      <c r="G18" s="31" t="s">
        <v>60</v>
      </c>
      <c r="H18" s="18" t="str">
        <f>IF(A18="","",VLOOKUP(A18,[1]Crt!F:G,2,FALSE))</f>
        <v>අධ්‍යාපන</v>
      </c>
      <c r="I18" s="19" t="str">
        <f>IF(B18="","",IF(LEN(B18)=12,VLOOKUP(MID(B18,8,2),[1]Crt!A:B,2),VLOOKUP(MID(B18,7,2),[1]Crt!A:B,2)))</f>
        <v>02 - කටාන</v>
      </c>
      <c r="J18" s="20" t="str">
        <f>IF(B18="","",VLOOKUP(I18,[1]Crt!B:C,2))</f>
        <v>ගම්පහ</v>
      </c>
      <c r="K18" s="20">
        <f>IF(B18="","",VLOOKUP(MID(B18,1,1),[1]Crt!D:E,2,FALSE))</f>
        <v>2001</v>
      </c>
    </row>
    <row r="19" spans="1:11" ht="45">
      <c r="A19" s="11" t="s">
        <v>27</v>
      </c>
      <c r="B19" s="15" t="s">
        <v>61</v>
      </c>
      <c r="C19" s="13" t="s">
        <v>62</v>
      </c>
      <c r="D19" s="37">
        <v>700000</v>
      </c>
      <c r="E19" s="15" t="s">
        <v>42</v>
      </c>
      <c r="F19" s="15" t="s">
        <v>52</v>
      </c>
      <c r="G19" s="17" t="s">
        <v>63</v>
      </c>
      <c r="H19" s="18" t="str">
        <f>IF(A19="","",VLOOKUP(A19,[1]Crt!F:G,2,FALSE))</f>
        <v>අධ්‍යාපන</v>
      </c>
      <c r="I19" s="19" t="str">
        <f>IF(B19="","",IF(LEN(B19)=12,VLOOKUP(MID(B19,8,2),[1]Crt!A:B,2),VLOOKUP(MID(B19,7,2),[1]Crt!A:B,2)))</f>
        <v>02 - කටාන</v>
      </c>
      <c r="J19" s="20" t="str">
        <f>IF(B19="","",VLOOKUP(I19,[1]Crt!B:C,2))</f>
        <v>ගම්පහ</v>
      </c>
      <c r="K19" s="20">
        <f>IF(B19="","",VLOOKUP(MID(B19,1,1),[1]Crt!D:E,2,FALSE))</f>
        <v>2001</v>
      </c>
    </row>
    <row r="20" spans="1:11" ht="17.25">
      <c r="A20" s="11" t="s">
        <v>27</v>
      </c>
      <c r="B20" s="15" t="s">
        <v>64</v>
      </c>
      <c r="C20" s="23" t="s">
        <v>65</v>
      </c>
      <c r="D20" s="37">
        <v>123000</v>
      </c>
      <c r="E20" s="15" t="s">
        <v>66</v>
      </c>
      <c r="F20" s="15" t="s">
        <v>67</v>
      </c>
      <c r="G20" s="38" t="s">
        <v>68</v>
      </c>
      <c r="H20" s="18" t="str">
        <f>IF(A20="","",VLOOKUP(A20,[1]Crt!F:G,2,FALSE))</f>
        <v>අධ්‍යාපන</v>
      </c>
      <c r="I20" s="19" t="str">
        <f>IF(B20="","",IF(LEN(B20)=12,VLOOKUP(MID(B20,8,2),[1]Crt!A:B,2),VLOOKUP(MID(B20,7,2),[1]Crt!A:B,2)))</f>
        <v>02 - කටාන</v>
      </c>
      <c r="J20" s="20" t="str">
        <f>IF(B20="","",VLOOKUP(I20,[1]Crt!B:C,2))</f>
        <v>ගම්පහ</v>
      </c>
      <c r="K20" s="20">
        <f>IF(B20="","",VLOOKUP(MID(B20,1,1),[1]Crt!D:E,2,FALSE))</f>
        <v>2103</v>
      </c>
    </row>
    <row r="21" spans="1:11" ht="75">
      <c r="A21" s="11" t="s">
        <v>27</v>
      </c>
      <c r="B21" s="22" t="s">
        <v>69</v>
      </c>
      <c r="C21" s="13" t="s">
        <v>70</v>
      </c>
      <c r="D21" s="34">
        <v>140000</v>
      </c>
      <c r="E21" s="15" t="s">
        <v>14</v>
      </c>
      <c r="F21" s="16" t="s">
        <v>15</v>
      </c>
      <c r="G21" s="39" t="s">
        <v>71</v>
      </c>
      <c r="H21" s="18" t="str">
        <f>IF(A21="","",VLOOKUP(A21,[1]Crt!F:G,2,FALSE))</f>
        <v>අධ්‍යාපන</v>
      </c>
      <c r="I21" s="19" t="str">
        <f>IF(B21="","",IF(LEN(B21)=12,VLOOKUP(MID(B21,8,2),[1]Crt!A:B,2),VLOOKUP(MID(B21,7,2),[1]Crt!A:B,2)))</f>
        <v>03 - මීගමුව</v>
      </c>
      <c r="J21" s="20" t="str">
        <f>IF(B21="","",VLOOKUP(I21,[1]Crt!B:C,2))</f>
        <v>ගම්පහ</v>
      </c>
      <c r="K21" s="20">
        <f>IF(B21="","",VLOOKUP(MID(B21,1,1),[1]Crt!D:E,2,FALSE))</f>
        <v>2001</v>
      </c>
    </row>
    <row r="22" spans="1:11" ht="45">
      <c r="A22" s="11" t="s">
        <v>11</v>
      </c>
      <c r="B22" s="15" t="s">
        <v>72</v>
      </c>
      <c r="C22" s="23" t="s">
        <v>73</v>
      </c>
      <c r="D22" s="34">
        <v>1660800</v>
      </c>
      <c r="E22" s="15" t="s">
        <v>14</v>
      </c>
      <c r="F22" s="16" t="s">
        <v>15</v>
      </c>
      <c r="G22" s="39" t="s">
        <v>74</v>
      </c>
      <c r="H22" s="18" t="str">
        <f>IF(A22="","",VLOOKUP(A22,[1]Crt!F:G,2,FALSE))</f>
        <v>අධ්‍යාපන</v>
      </c>
      <c r="I22" s="19" t="str">
        <f>IF(B22="","",IF(LEN(B22)=12,VLOOKUP(MID(B22,8,2),[1]Crt!A:B,2),VLOOKUP(MID(B22,7,2),[1]Crt!A:B,2)))</f>
        <v>03 - මීගමුව</v>
      </c>
      <c r="J22" s="20" t="str">
        <f>IF(B22="","",VLOOKUP(I22,[1]Crt!B:C,2))</f>
        <v>ගම්පහ</v>
      </c>
      <c r="K22" s="20">
        <f>IF(B22="","",VLOOKUP(MID(B22,1,1),[1]Crt!D:E,2,FALSE))</f>
        <v>2001</v>
      </c>
    </row>
    <row r="23" spans="1:11" ht="45">
      <c r="A23" s="38" t="s">
        <v>11</v>
      </c>
      <c r="B23" s="40" t="s">
        <v>75</v>
      </c>
      <c r="C23" s="13" t="s">
        <v>76</v>
      </c>
      <c r="D23" s="34">
        <v>1699300</v>
      </c>
      <c r="E23" s="15" t="s">
        <v>14</v>
      </c>
      <c r="F23" s="16" t="s">
        <v>15</v>
      </c>
      <c r="G23" s="39" t="s">
        <v>77</v>
      </c>
      <c r="H23" s="18" t="str">
        <f>IF(A23="","",VLOOKUP(A23,[1]Crt!F:G,2,FALSE))</f>
        <v>අධ්‍යාපන</v>
      </c>
      <c r="I23" s="19" t="str">
        <f>IF(B23="","",IF(LEN(B23)=12,VLOOKUP(MID(B23,8,2),[1]Crt!A:B,2),VLOOKUP(MID(B23,7,2),[1]Crt!A:B,2)))</f>
        <v>03 - මීගමුව</v>
      </c>
      <c r="J23" s="20" t="str">
        <f>IF(B23="","",VLOOKUP(I23,[1]Crt!B:C,2))</f>
        <v>ගම්පහ</v>
      </c>
      <c r="K23" s="20">
        <f>IF(B23="","",VLOOKUP(MID(B23,1,1),[1]Crt!D:E,2,FALSE))</f>
        <v>2001</v>
      </c>
    </row>
    <row r="24" spans="1:11" ht="45">
      <c r="A24" s="11" t="s">
        <v>11</v>
      </c>
      <c r="B24" s="15" t="s">
        <v>78</v>
      </c>
      <c r="C24" s="23" t="s">
        <v>79</v>
      </c>
      <c r="D24" s="34">
        <v>1179500</v>
      </c>
      <c r="E24" s="15" t="s">
        <v>14</v>
      </c>
      <c r="F24" s="16" t="s">
        <v>15</v>
      </c>
      <c r="G24" s="39" t="s">
        <v>80</v>
      </c>
      <c r="H24" s="18" t="str">
        <f>IF(A24="","",VLOOKUP(A24,[1]Crt!F:G,2,FALSE))</f>
        <v>අධ්‍යාපන</v>
      </c>
      <c r="I24" s="19" t="str">
        <f>IF(B24="","",IF(LEN(B24)=12,VLOOKUP(MID(B24,8,2),[1]Crt!A:B,2),VLOOKUP(MID(B24,7,2),[1]Crt!A:B,2)))</f>
        <v>03 - මීගමුව</v>
      </c>
      <c r="J24" s="20" t="str">
        <f>IF(B24="","",VLOOKUP(I24,[1]Crt!B:C,2))</f>
        <v>ගම්පහ</v>
      </c>
      <c r="K24" s="20">
        <f>IF(B24="","",VLOOKUP(MID(B24,1,1),[1]Crt!D:E,2,FALSE))</f>
        <v>2001</v>
      </c>
    </row>
    <row r="25" spans="1:11" ht="30">
      <c r="A25" s="24" t="s">
        <v>20</v>
      </c>
      <c r="B25" s="25" t="s">
        <v>81</v>
      </c>
      <c r="C25" s="26" t="s">
        <v>82</v>
      </c>
      <c r="D25" s="41">
        <v>400000</v>
      </c>
      <c r="E25" s="29" t="s">
        <v>14</v>
      </c>
      <c r="F25" s="29" t="s">
        <v>15</v>
      </c>
      <c r="G25" s="24" t="s">
        <v>23</v>
      </c>
      <c r="H25" s="18" t="str">
        <f>IF(A25="","",VLOOKUP(A25,[1]Crt!F:G,2,FALSE))</f>
        <v>අධ්‍යාපන</v>
      </c>
      <c r="I25" s="19" t="str">
        <f>IF(B25="","",IF(LEN(B25)=12,VLOOKUP(MID(B25,8,2),[1]Crt!A:B,2),VLOOKUP(MID(B25,7,2),[1]Crt!A:B,2)))</f>
        <v>04 - මිනුවන්ගොඩ</v>
      </c>
      <c r="J25" s="20" t="str">
        <f>IF(B25="","",VLOOKUP(I25,[1]Crt!B:C,2))</f>
        <v>ගම්පහ</v>
      </c>
      <c r="K25" s="20">
        <f>IF(B25="","",VLOOKUP(MID(B25,1,1),[1]Crt!D:E,2,FALSE))</f>
        <v>2001</v>
      </c>
    </row>
    <row r="26" spans="1:11" ht="34.5">
      <c r="A26" s="38" t="s">
        <v>11</v>
      </c>
      <c r="B26" s="22" t="s">
        <v>83</v>
      </c>
      <c r="C26" s="23" t="s">
        <v>84</v>
      </c>
      <c r="D26" s="34">
        <v>1800000</v>
      </c>
      <c r="E26" s="15" t="s">
        <v>14</v>
      </c>
      <c r="F26" s="16" t="s">
        <v>15</v>
      </c>
      <c r="G26" s="38" t="s">
        <v>23</v>
      </c>
      <c r="H26" s="18" t="str">
        <f>IF(A26="","",VLOOKUP(A26,[1]Crt!F:G,2,FALSE))</f>
        <v>අධ්‍යාපන</v>
      </c>
      <c r="I26" s="19" t="str">
        <f>IF(B26="","",IF(LEN(B26)=12,VLOOKUP(MID(B26,8,2),[1]Crt!A:B,2),VLOOKUP(MID(B26,7,2),[1]Crt!A:B,2)))</f>
        <v>04 - මිනුවන්ගොඩ</v>
      </c>
      <c r="J26" s="20" t="str">
        <f>IF(B26="","",VLOOKUP(I26,[1]Crt!B:C,2))</f>
        <v>ගම්පහ</v>
      </c>
      <c r="K26" s="20">
        <f>IF(B26="","",VLOOKUP(MID(B26,1,1),[1]Crt!D:E,2,FALSE))</f>
        <v>2001</v>
      </c>
    </row>
    <row r="27" spans="1:11" ht="30">
      <c r="A27" s="24" t="s">
        <v>20</v>
      </c>
      <c r="B27" s="25" t="s">
        <v>85</v>
      </c>
      <c r="C27" s="26" t="s">
        <v>86</v>
      </c>
      <c r="D27" s="41">
        <v>800000</v>
      </c>
      <c r="E27" s="29" t="s">
        <v>14</v>
      </c>
      <c r="F27" s="29" t="s">
        <v>15</v>
      </c>
      <c r="G27" s="24" t="s">
        <v>23</v>
      </c>
      <c r="H27" s="18" t="str">
        <f>IF(A27="","",VLOOKUP(A27,[1]Crt!F:G,2,FALSE))</f>
        <v>අධ්‍යාපන</v>
      </c>
      <c r="I27" s="19" t="str">
        <f>IF(B27="","",IF(LEN(B27)=12,VLOOKUP(MID(B27,8,2),[1]Crt!A:B,2),VLOOKUP(MID(B27,7,2),[1]Crt!A:B,2)))</f>
        <v>04 - මිනුවන්ගොඩ</v>
      </c>
      <c r="J27" s="20" t="str">
        <f>IF(B27="","",VLOOKUP(I27,[1]Crt!B:C,2))</f>
        <v>ගම්පහ</v>
      </c>
      <c r="K27" s="20">
        <f>IF(B27="","",VLOOKUP(MID(B27,1,1),[1]Crt!D:E,2,FALSE))</f>
        <v>2001</v>
      </c>
    </row>
    <row r="28" spans="1:11" ht="30">
      <c r="A28" s="38" t="s">
        <v>27</v>
      </c>
      <c r="B28" s="22" t="s">
        <v>87</v>
      </c>
      <c r="C28" s="23" t="s">
        <v>88</v>
      </c>
      <c r="D28" s="34">
        <v>300000</v>
      </c>
      <c r="E28" s="15" t="s">
        <v>14</v>
      </c>
      <c r="F28" s="16" t="s">
        <v>15</v>
      </c>
      <c r="G28" s="38" t="s">
        <v>32</v>
      </c>
      <c r="H28" s="18" t="str">
        <f>IF(A28="","",VLOOKUP(A28,[1]Crt!F:G,2,FALSE))</f>
        <v>අධ්‍යාපන</v>
      </c>
      <c r="I28" s="19" t="str">
        <f>IF(B28="","",IF(LEN(B28)=12,VLOOKUP(MID(B28,8,2),[1]Crt!A:B,2),VLOOKUP(MID(B28,7,2),[1]Crt!A:B,2)))</f>
        <v>04 - මිනුවන්ගොඩ</v>
      </c>
      <c r="J28" s="20" t="str">
        <f>IF(B28="","",VLOOKUP(I28,[1]Crt!B:C,2))</f>
        <v>ගම්පහ</v>
      </c>
      <c r="K28" s="20">
        <f>IF(B28="","",VLOOKUP(MID(B28,1,1),[1]Crt!D:E,2,FALSE))</f>
        <v>2001</v>
      </c>
    </row>
    <row r="29" spans="1:11" ht="30">
      <c r="A29" s="38" t="s">
        <v>11</v>
      </c>
      <c r="B29" s="22" t="s">
        <v>89</v>
      </c>
      <c r="C29" s="42" t="s">
        <v>90</v>
      </c>
      <c r="D29" s="34">
        <v>800000</v>
      </c>
      <c r="E29" s="15" t="s">
        <v>14</v>
      </c>
      <c r="F29" s="16" t="s">
        <v>15</v>
      </c>
      <c r="G29" s="43" t="s">
        <v>91</v>
      </c>
      <c r="H29" s="18" t="str">
        <f>IF(A29="","",VLOOKUP(A29,[1]Crt!F:G,2,FALSE))</f>
        <v>අධ්‍යාපන</v>
      </c>
      <c r="I29" s="19" t="str">
        <f>IF(B29="","",IF(LEN(B29)=12,VLOOKUP(MID(B29,8,2),[1]Crt!A:B,2),VLOOKUP(MID(B29,7,2),[1]Crt!A:B,2)))</f>
        <v>04 - මිනුවන්ගොඩ</v>
      </c>
      <c r="J29" s="20" t="str">
        <f>IF(B29="","",VLOOKUP(I29,[1]Crt!B:C,2))</f>
        <v>ගම්පහ</v>
      </c>
      <c r="K29" s="20">
        <f>IF(B29="","",VLOOKUP(MID(B29,1,1),[1]Crt!D:E,2,FALSE))</f>
        <v>2001</v>
      </c>
    </row>
    <row r="30" spans="1:11" ht="51.75">
      <c r="A30" s="38" t="s">
        <v>11</v>
      </c>
      <c r="B30" s="22" t="s">
        <v>92</v>
      </c>
      <c r="C30" s="44" t="s">
        <v>93</v>
      </c>
      <c r="D30" s="34">
        <v>500000</v>
      </c>
      <c r="E30" s="15" t="s">
        <v>14</v>
      </c>
      <c r="F30" s="16" t="s">
        <v>15</v>
      </c>
      <c r="G30" s="43" t="s">
        <v>94</v>
      </c>
      <c r="H30" s="18" t="str">
        <f>IF(A30="","",VLOOKUP(A30,[1]Crt!F:G,2,FALSE))</f>
        <v>අධ්‍යාපන</v>
      </c>
      <c r="I30" s="19" t="str">
        <f>IF(B30="","",IF(LEN(B30)=12,VLOOKUP(MID(B30,8,2),[1]Crt!A:B,2),VLOOKUP(MID(B30,7,2),[1]Crt!A:B,2)))</f>
        <v>04 - මිනුවන්ගොඩ</v>
      </c>
      <c r="J30" s="20" t="str">
        <f>IF(B30="","",VLOOKUP(I30,[1]Crt!B:C,2))</f>
        <v>ගම්පහ</v>
      </c>
      <c r="K30" s="20">
        <f>IF(B30="","",VLOOKUP(MID(B30,1,1),[1]Crt!D:E,2,FALSE))</f>
        <v>2001</v>
      </c>
    </row>
    <row r="31" spans="1:11" ht="34.5">
      <c r="A31" s="38" t="s">
        <v>11</v>
      </c>
      <c r="B31" s="22" t="s">
        <v>95</v>
      </c>
      <c r="C31" s="23" t="s">
        <v>96</v>
      </c>
      <c r="D31" s="34">
        <v>1400000</v>
      </c>
      <c r="E31" s="15" t="s">
        <v>14</v>
      </c>
      <c r="F31" s="16" t="s">
        <v>15</v>
      </c>
      <c r="G31" s="43" t="s">
        <v>97</v>
      </c>
      <c r="H31" s="18" t="str">
        <f>IF(A31="","",VLOOKUP(A31,[1]Crt!F:G,2,FALSE))</f>
        <v>අධ්‍යාපන</v>
      </c>
      <c r="I31" s="19" t="str">
        <f>IF(B31="","",IF(LEN(B31)=12,VLOOKUP(MID(B31,8,2),[1]Crt!A:B,2),VLOOKUP(MID(B31,7,2),[1]Crt!A:B,2)))</f>
        <v>04 - මිනුවන්ගොඩ</v>
      </c>
      <c r="J31" s="20" t="str">
        <f>IF(B31="","",VLOOKUP(I31,[1]Crt!B:C,2))</f>
        <v>ගම්පහ</v>
      </c>
      <c r="K31" s="20">
        <f>IF(B31="","",VLOOKUP(MID(B31,1,1),[1]Crt!D:E,2,FALSE))</f>
        <v>2001</v>
      </c>
    </row>
    <row r="32" spans="1:11" ht="30">
      <c r="A32" s="38" t="s">
        <v>11</v>
      </c>
      <c r="B32" s="22" t="s">
        <v>98</v>
      </c>
      <c r="C32" s="23" t="s">
        <v>99</v>
      </c>
      <c r="D32" s="34">
        <v>1800000</v>
      </c>
      <c r="E32" s="15" t="s">
        <v>14</v>
      </c>
      <c r="F32" s="16" t="s">
        <v>15</v>
      </c>
      <c r="G32" s="43" t="s">
        <v>91</v>
      </c>
      <c r="H32" s="18" t="str">
        <f>IF(A32="","",VLOOKUP(A32,[1]Crt!F:G,2,FALSE))</f>
        <v>අධ්‍යාපන</v>
      </c>
      <c r="I32" s="19" t="str">
        <f>IF(B32="","",IF(LEN(B32)=12,VLOOKUP(MID(B32,8,2),[1]Crt!A:B,2),VLOOKUP(MID(B32,7,2),[1]Crt!A:B,2)))</f>
        <v>04 - මිනුවන්ගොඩ</v>
      </c>
      <c r="J32" s="20" t="str">
        <f>IF(B32="","",VLOOKUP(I32,[1]Crt!B:C,2))</f>
        <v>ගම්පහ</v>
      </c>
      <c r="K32" s="20">
        <f>IF(B32="","",VLOOKUP(MID(B32,1,1),[1]Crt!D:E,2,FALSE))</f>
        <v>2001</v>
      </c>
    </row>
    <row r="33" spans="1:11" ht="30">
      <c r="A33" s="38" t="s">
        <v>27</v>
      </c>
      <c r="B33" s="22" t="s">
        <v>100</v>
      </c>
      <c r="C33" s="23" t="s">
        <v>101</v>
      </c>
      <c r="D33" s="34">
        <v>600000</v>
      </c>
      <c r="E33" s="15" t="s">
        <v>14</v>
      </c>
      <c r="F33" s="16" t="s">
        <v>15</v>
      </c>
      <c r="G33" s="45" t="s">
        <v>32</v>
      </c>
      <c r="H33" s="18" t="str">
        <f>IF(A33="","",VLOOKUP(A33,[1]Crt!F:G,2,FALSE))</f>
        <v>අධ්‍යාපන</v>
      </c>
      <c r="I33" s="19" t="str">
        <f>IF(B33="","",IF(LEN(B33)=12,VLOOKUP(MID(B33,8,2),[1]Crt!A:B,2),VLOOKUP(MID(B33,7,2),[1]Crt!A:B,2)))</f>
        <v>04 - මිනුවන්ගොඩ</v>
      </c>
      <c r="J33" s="20" t="str">
        <f>IF(B33="","",VLOOKUP(I33,[1]Crt!B:C,2))</f>
        <v>ගම්පහ</v>
      </c>
      <c r="K33" s="20">
        <f>IF(B33="","",VLOOKUP(MID(B33,1,1),[1]Crt!D:E,2,FALSE))</f>
        <v>2001</v>
      </c>
    </row>
    <row r="34" spans="1:11" ht="34.5">
      <c r="A34" s="38" t="s">
        <v>27</v>
      </c>
      <c r="B34" s="15" t="s">
        <v>102</v>
      </c>
      <c r="C34" s="23" t="s">
        <v>103</v>
      </c>
      <c r="D34" s="34">
        <v>40000</v>
      </c>
      <c r="E34" s="32" t="s">
        <v>30</v>
      </c>
      <c r="F34" s="32" t="s">
        <v>31</v>
      </c>
      <c r="G34" s="45" t="s">
        <v>32</v>
      </c>
      <c r="H34" s="18" t="str">
        <f>IF(A34="","",VLOOKUP(A34,[1]Crt!F:G,2,FALSE))</f>
        <v>අධ්‍යාපන</v>
      </c>
      <c r="I34" s="19" t="str">
        <f>IF(B34="","",IF(LEN(B34)=12,VLOOKUP(MID(B34,8,2),[1]Crt!A:B,2),VLOOKUP(MID(B34,7,2),[1]Crt!A:B,2)))</f>
        <v>04 - මිනුවන්ගොඩ</v>
      </c>
      <c r="J34" s="20" t="str">
        <f>IF(B34="","",VLOOKUP(I34,[1]Crt!B:C,2))</f>
        <v>ගම්පහ</v>
      </c>
      <c r="K34" s="20">
        <f>IF(B34="","",VLOOKUP(MID(B34,1,1),[1]Crt!D:E,2,FALSE))</f>
        <v>2102</v>
      </c>
    </row>
    <row r="35" spans="1:11" ht="34.5">
      <c r="A35" s="38" t="s">
        <v>27</v>
      </c>
      <c r="B35" s="15" t="s">
        <v>104</v>
      </c>
      <c r="C35" s="23" t="s">
        <v>105</v>
      </c>
      <c r="D35" s="34">
        <v>40000</v>
      </c>
      <c r="E35" s="32" t="s">
        <v>30</v>
      </c>
      <c r="F35" s="32" t="s">
        <v>31</v>
      </c>
      <c r="G35" s="45" t="s">
        <v>32</v>
      </c>
      <c r="H35" s="18" t="str">
        <f>IF(A35="","",VLOOKUP(A35,[1]Crt!F:G,2,FALSE))</f>
        <v>අධ්‍යාපන</v>
      </c>
      <c r="I35" s="19" t="str">
        <f>IF(B35="","",IF(LEN(B35)=12,VLOOKUP(MID(B35,8,2),[1]Crt!A:B,2),VLOOKUP(MID(B35,7,2),[1]Crt!A:B,2)))</f>
        <v>04 - මිනුවන්ගොඩ</v>
      </c>
      <c r="J35" s="20" t="str">
        <f>IF(B35="","",VLOOKUP(I35,[1]Crt!B:C,2))</f>
        <v>ගම්පහ</v>
      </c>
      <c r="K35" s="20">
        <f>IF(B35="","",VLOOKUP(MID(B35,1,1),[1]Crt!D:E,2,FALSE))</f>
        <v>2102</v>
      </c>
    </row>
    <row r="36" spans="1:11" ht="30">
      <c r="A36" s="38" t="s">
        <v>27</v>
      </c>
      <c r="B36" s="15" t="s">
        <v>106</v>
      </c>
      <c r="C36" s="23" t="s">
        <v>107</v>
      </c>
      <c r="D36" s="34">
        <v>40000</v>
      </c>
      <c r="E36" s="32" t="s">
        <v>30</v>
      </c>
      <c r="F36" s="32" t="s">
        <v>31</v>
      </c>
      <c r="G36" s="45" t="s">
        <v>32</v>
      </c>
      <c r="H36" s="18" t="str">
        <f>IF(A36="","",VLOOKUP(A36,[1]Crt!F:G,2,FALSE))</f>
        <v>අධ්‍යාපන</v>
      </c>
      <c r="I36" s="19" t="str">
        <f>IF(B36="","",IF(LEN(B36)=12,VLOOKUP(MID(B36,8,2),[1]Crt!A:B,2),VLOOKUP(MID(B36,7,2),[1]Crt!A:B,2)))</f>
        <v>04 - මිනුවන්ගොඩ</v>
      </c>
      <c r="J36" s="20" t="str">
        <f>IF(B36="","",VLOOKUP(I36,[1]Crt!B:C,2))</f>
        <v>ගම්පහ</v>
      </c>
      <c r="K36" s="20">
        <f>IF(B36="","",VLOOKUP(MID(B36,1,1),[1]Crt!D:E,2,FALSE))</f>
        <v>2102</v>
      </c>
    </row>
    <row r="37" spans="1:11" ht="34.5">
      <c r="A37" s="38" t="s">
        <v>27</v>
      </c>
      <c r="B37" s="15" t="s">
        <v>108</v>
      </c>
      <c r="C37" s="23" t="s">
        <v>109</v>
      </c>
      <c r="D37" s="34">
        <v>1222443</v>
      </c>
      <c r="E37" s="32" t="s">
        <v>30</v>
      </c>
      <c r="F37" s="32" t="s">
        <v>31</v>
      </c>
      <c r="G37" s="45" t="s">
        <v>32</v>
      </c>
      <c r="H37" s="18" t="str">
        <f>IF(A37="","",VLOOKUP(A37,[1]Crt!F:G,2,FALSE))</f>
        <v>අධ්‍යාපන</v>
      </c>
      <c r="I37" s="19" t="str">
        <f>IF(B37="","",IF(LEN(B37)=12,VLOOKUP(MID(B37,8,2),[1]Crt!A:B,2),VLOOKUP(MID(B37,7,2),[1]Crt!A:B,2)))</f>
        <v>04 - මිනුවන්ගොඩ</v>
      </c>
      <c r="J37" s="20" t="str">
        <f>IF(B37="","",VLOOKUP(I37,[1]Crt!B:C,2))</f>
        <v>ගම්පහ</v>
      </c>
      <c r="K37" s="20">
        <f>IF(B37="","",VLOOKUP(MID(B37,1,1),[1]Crt!D:E,2,FALSE))</f>
        <v>2102</v>
      </c>
    </row>
    <row r="38" spans="1:11" ht="40.5">
      <c r="A38" s="38" t="s">
        <v>27</v>
      </c>
      <c r="B38" s="15" t="s">
        <v>110</v>
      </c>
      <c r="C38" s="13" t="s">
        <v>111</v>
      </c>
      <c r="D38" s="37">
        <v>150000</v>
      </c>
      <c r="E38" s="15" t="s">
        <v>42</v>
      </c>
      <c r="F38" s="15" t="s">
        <v>52</v>
      </c>
      <c r="G38" s="46" t="s">
        <v>112</v>
      </c>
      <c r="H38" s="18" t="str">
        <f>IF(A38="","",VLOOKUP(A38,[1]Crt!F:G,2,FALSE))</f>
        <v>අධ්‍යාපන</v>
      </c>
      <c r="I38" s="19" t="str">
        <f>IF(B38="","",IF(LEN(B38)=12,VLOOKUP(MID(B38,8,2),[1]Crt!A:B,2),VLOOKUP(MID(B38,7,2),[1]Crt!A:B,2)))</f>
        <v>04 - මිනුවන්ගොඩ</v>
      </c>
      <c r="J38" s="20" t="str">
        <f>IF(B38="","",VLOOKUP(I38,[1]Crt!B:C,2))</f>
        <v>ගම්පහ</v>
      </c>
      <c r="K38" s="20">
        <f>IF(B38="","",VLOOKUP(MID(B38,1,1),[1]Crt!D:E,2,FALSE))</f>
        <v>2001</v>
      </c>
    </row>
    <row r="39" spans="1:11" ht="30">
      <c r="A39" s="38" t="s">
        <v>27</v>
      </c>
      <c r="B39" s="15" t="s">
        <v>113</v>
      </c>
      <c r="C39" s="23" t="s">
        <v>114</v>
      </c>
      <c r="D39" s="37">
        <v>300000</v>
      </c>
      <c r="E39" s="15" t="s">
        <v>42</v>
      </c>
      <c r="F39" s="15" t="s">
        <v>52</v>
      </c>
      <c r="G39" s="43" t="s">
        <v>60</v>
      </c>
      <c r="H39" s="18" t="str">
        <f>IF(A39="","",VLOOKUP(A39,[1]Crt!F:G,2,FALSE))</f>
        <v>අධ්‍යාපන</v>
      </c>
      <c r="I39" s="19" t="str">
        <f>IF(B39="","",IF(LEN(B39)=12,VLOOKUP(MID(B39,8,2),[1]Crt!A:B,2),VLOOKUP(MID(B39,7,2),[1]Crt!A:B,2)))</f>
        <v>04 - මිනුවන්ගොඩ</v>
      </c>
      <c r="J39" s="20" t="str">
        <f>IF(B39="","",VLOOKUP(I39,[1]Crt!B:C,2))</f>
        <v>ගම්පහ</v>
      </c>
      <c r="K39" s="20">
        <f>IF(B39="","",VLOOKUP(MID(B39,1,1),[1]Crt!D:E,2,FALSE))</f>
        <v>2001</v>
      </c>
    </row>
    <row r="40" spans="1:11" ht="34.5">
      <c r="A40" s="38" t="s">
        <v>27</v>
      </c>
      <c r="B40" s="15" t="s">
        <v>115</v>
      </c>
      <c r="C40" s="23" t="s">
        <v>116</v>
      </c>
      <c r="D40" s="37">
        <v>250000</v>
      </c>
      <c r="E40" s="15" t="s">
        <v>42</v>
      </c>
      <c r="F40" s="15" t="s">
        <v>117</v>
      </c>
      <c r="G40" s="43" t="s">
        <v>118</v>
      </c>
      <c r="H40" s="18" t="str">
        <f>IF(A40="","",VLOOKUP(A40,[1]Crt!F:G,2,FALSE))</f>
        <v>අධ්‍යාපන</v>
      </c>
      <c r="I40" s="19" t="str">
        <f>IF(B40="","",IF(LEN(B40)=12,VLOOKUP(MID(B40,8,2),[1]Crt!A:B,2),VLOOKUP(MID(B40,7,2),[1]Crt!A:B,2)))</f>
        <v>04 - මිනුවන්ගොඩ</v>
      </c>
      <c r="J40" s="20" t="str">
        <f>IF(B40="","",VLOOKUP(I40,[1]Crt!B:C,2))</f>
        <v>ගම්පහ</v>
      </c>
      <c r="K40" s="20">
        <f>IF(B40="","",VLOOKUP(MID(B40,1,1),[1]Crt!D:E,2,FALSE))</f>
        <v>2001</v>
      </c>
    </row>
    <row r="41" spans="1:11" ht="40.5">
      <c r="A41" s="38" t="s">
        <v>11</v>
      </c>
      <c r="B41" s="22" t="s">
        <v>119</v>
      </c>
      <c r="C41" s="42" t="s">
        <v>120</v>
      </c>
      <c r="D41" s="34">
        <v>750000</v>
      </c>
      <c r="E41" s="35" t="s">
        <v>14</v>
      </c>
      <c r="F41" s="16" t="s">
        <v>15</v>
      </c>
      <c r="G41" s="46" t="s">
        <v>121</v>
      </c>
      <c r="H41" s="18" t="str">
        <f>IF(A41="","",VLOOKUP(A41,[1]Crt!F:G,2,FALSE))</f>
        <v>අධ්‍යාපන</v>
      </c>
      <c r="I41" s="19" t="str">
        <f>IF(B41="","",IF(LEN(B41)=12,VLOOKUP(MID(B41,8,2),[1]Crt!A:B,2),VLOOKUP(MID(B41,7,2),[1]Crt!A:B,2)))</f>
        <v>05 - මීරිගම</v>
      </c>
      <c r="J41" s="20" t="str">
        <f>IF(B41="","",VLOOKUP(I41,[1]Crt!B:C,2))</f>
        <v>ගම්පහ</v>
      </c>
      <c r="K41" s="20">
        <f>IF(B41="","",VLOOKUP(MID(B41,1,1),[1]Crt!D:E,2,FALSE))</f>
        <v>2001</v>
      </c>
    </row>
    <row r="42" spans="1:11" ht="17.25">
      <c r="A42" s="38" t="s">
        <v>27</v>
      </c>
      <c r="B42" s="22" t="s">
        <v>122</v>
      </c>
      <c r="C42" s="23" t="s">
        <v>123</v>
      </c>
      <c r="D42" s="34">
        <v>1125000</v>
      </c>
      <c r="E42" s="35" t="s">
        <v>14</v>
      </c>
      <c r="F42" s="16" t="s">
        <v>15</v>
      </c>
      <c r="G42" s="45" t="s">
        <v>32</v>
      </c>
      <c r="H42" s="18" t="str">
        <f>IF(A42="","",VLOOKUP(A42,[1]Crt!F:G,2,FALSE))</f>
        <v>අධ්‍යාපන</v>
      </c>
      <c r="I42" s="19" t="str">
        <f>IF(B42="","",IF(LEN(B42)=12,VLOOKUP(MID(B42,8,2),[1]Crt!A:B,2),VLOOKUP(MID(B42,7,2),[1]Crt!A:B,2)))</f>
        <v>05 - මීරිගම</v>
      </c>
      <c r="J42" s="20" t="str">
        <f>IF(B42="","",VLOOKUP(I42,[1]Crt!B:C,2))</f>
        <v>ගම්පහ</v>
      </c>
      <c r="K42" s="20">
        <f>IF(B42="","",VLOOKUP(MID(B42,1,1),[1]Crt!D:E,2,FALSE))</f>
        <v>2001</v>
      </c>
    </row>
    <row r="43" spans="1:11" ht="17.25">
      <c r="A43" s="24" t="s">
        <v>20</v>
      </c>
      <c r="B43" s="25" t="s">
        <v>124</v>
      </c>
      <c r="C43" s="26" t="s">
        <v>125</v>
      </c>
      <c r="D43" s="41">
        <v>700000</v>
      </c>
      <c r="E43" s="28" t="s">
        <v>14</v>
      </c>
      <c r="F43" s="29" t="s">
        <v>15</v>
      </c>
      <c r="G43" s="47" t="s">
        <v>91</v>
      </c>
      <c r="H43" s="18" t="str">
        <f>IF(A43="","",VLOOKUP(A43,[1]Crt!F:G,2,FALSE))</f>
        <v>අධ්‍යාපන</v>
      </c>
      <c r="I43" s="19" t="str">
        <f>IF(B43="","",IF(LEN(B43)=12,VLOOKUP(MID(B43,8,2),[1]Crt!A:B,2),VLOOKUP(MID(B43,7,2),[1]Crt!A:B,2)))</f>
        <v>05 - මීරිගම</v>
      </c>
      <c r="J43" s="20" t="str">
        <f>IF(B43="","",VLOOKUP(I43,[1]Crt!B:C,2))</f>
        <v>ගම්පහ</v>
      </c>
      <c r="K43" s="20">
        <f>IF(B43="","",VLOOKUP(MID(B43,1,1),[1]Crt!D:E,2,FALSE))</f>
        <v>2001</v>
      </c>
    </row>
    <row r="44" spans="1:11" ht="34.5">
      <c r="A44" s="38" t="s">
        <v>27</v>
      </c>
      <c r="B44" s="15" t="s">
        <v>126</v>
      </c>
      <c r="C44" s="23" t="s">
        <v>127</v>
      </c>
      <c r="D44" s="34">
        <v>40000</v>
      </c>
      <c r="E44" s="32" t="s">
        <v>30</v>
      </c>
      <c r="F44" s="32" t="s">
        <v>31</v>
      </c>
      <c r="G44" s="45" t="s">
        <v>32</v>
      </c>
      <c r="H44" s="18" t="str">
        <f>IF(A44="","",VLOOKUP(A44,[1]Crt!F:G,2,FALSE))</f>
        <v>අධ්‍යාපන</v>
      </c>
      <c r="I44" s="19" t="str">
        <f>IF(B44="","",IF(LEN(B44)=12,VLOOKUP(MID(B44,8,2),[1]Crt!A:B,2),VLOOKUP(MID(B44,7,2),[1]Crt!A:B,2)))</f>
        <v>05 - මීරිගම</v>
      </c>
      <c r="J44" s="20" t="str">
        <f>IF(B44="","",VLOOKUP(I44,[1]Crt!B:C,2))</f>
        <v>ගම්පහ</v>
      </c>
      <c r="K44" s="20">
        <f>IF(B44="","",VLOOKUP(MID(B44,1,1),[1]Crt!D:E,2,FALSE))</f>
        <v>2102</v>
      </c>
    </row>
    <row r="45" spans="1:11" ht="34.5">
      <c r="A45" s="38" t="s">
        <v>11</v>
      </c>
      <c r="B45" s="15" t="s">
        <v>128</v>
      </c>
      <c r="C45" s="23" t="s">
        <v>129</v>
      </c>
      <c r="D45" s="34">
        <v>15000</v>
      </c>
      <c r="E45" s="32" t="s">
        <v>30</v>
      </c>
      <c r="F45" s="32" t="s">
        <v>31</v>
      </c>
      <c r="G45" s="45" t="s">
        <v>32</v>
      </c>
      <c r="H45" s="18" t="str">
        <f>IF(A45="","",VLOOKUP(A45,[1]Crt!F:G,2,FALSE))</f>
        <v>අධ්‍යාපන</v>
      </c>
      <c r="I45" s="19" t="str">
        <f>IF(B45="","",IF(LEN(B45)=12,VLOOKUP(MID(B45,8,2),[1]Crt!A:B,2),VLOOKUP(MID(B45,7,2),[1]Crt!A:B,2)))</f>
        <v>05 - මීරිගම</v>
      </c>
      <c r="J45" s="20" t="str">
        <f>IF(B45="","",VLOOKUP(I45,[1]Crt!B:C,2))</f>
        <v>ගම්පහ</v>
      </c>
      <c r="K45" s="20">
        <f>IF(B45="","",VLOOKUP(MID(B45,1,1),[1]Crt!D:E,2,FALSE))</f>
        <v>2102</v>
      </c>
    </row>
    <row r="46" spans="1:11" ht="40.5">
      <c r="A46" s="38" t="s">
        <v>27</v>
      </c>
      <c r="B46" s="15" t="s">
        <v>130</v>
      </c>
      <c r="C46" s="23" t="s">
        <v>131</v>
      </c>
      <c r="D46" s="34">
        <v>95200</v>
      </c>
      <c r="E46" s="32" t="s">
        <v>30</v>
      </c>
      <c r="F46" s="32" t="s">
        <v>31</v>
      </c>
      <c r="G46" s="46" t="s">
        <v>37</v>
      </c>
      <c r="H46" s="18" t="str">
        <f>IF(A46="","",VLOOKUP(A46,[1]Crt!F:G,2,FALSE))</f>
        <v>අධ්‍යාපන</v>
      </c>
      <c r="I46" s="19" t="str">
        <f>IF(B46="","",IF(LEN(B46)=12,VLOOKUP(MID(B46,8,2),[1]Crt!A:B,2),VLOOKUP(MID(B46,7,2),[1]Crt!A:B,2)))</f>
        <v>05 - මීරිගම</v>
      </c>
      <c r="J46" s="20" t="str">
        <f>IF(B46="","",VLOOKUP(I46,[1]Crt!B:C,2))</f>
        <v>ගම්පහ</v>
      </c>
      <c r="K46" s="20">
        <f>IF(B46="","",VLOOKUP(MID(B46,1,1),[1]Crt!D:E,2,FALSE))</f>
        <v>2102</v>
      </c>
    </row>
    <row r="47" spans="1:11" ht="40.5">
      <c r="A47" s="38" t="s">
        <v>11</v>
      </c>
      <c r="B47" s="15" t="s">
        <v>132</v>
      </c>
      <c r="C47" s="48" t="s">
        <v>133</v>
      </c>
      <c r="D47" s="37">
        <v>375875</v>
      </c>
      <c r="E47" s="15" t="s">
        <v>42</v>
      </c>
      <c r="F47" s="15" t="s">
        <v>52</v>
      </c>
      <c r="G47" s="46" t="s">
        <v>134</v>
      </c>
      <c r="H47" s="18" t="str">
        <f>IF(A47="","",VLOOKUP(A47,[1]Crt!F:G,2,FALSE))</f>
        <v>අධ්‍යාපන</v>
      </c>
      <c r="I47" s="19" t="str">
        <f>IF(B47="","",IF(LEN(B47)=12,VLOOKUP(MID(B47,8,2),[1]Crt!A:B,2),VLOOKUP(MID(B47,7,2),[1]Crt!A:B,2)))</f>
        <v>05 - මීරිගම</v>
      </c>
      <c r="J47" s="20" t="str">
        <f>IF(B47="","",VLOOKUP(I47,[1]Crt!B:C,2))</f>
        <v>ගම්පහ</v>
      </c>
      <c r="K47" s="20">
        <f>IF(B47="","",VLOOKUP(MID(B47,1,1),[1]Crt!D:E,2,FALSE))</f>
        <v>2001</v>
      </c>
    </row>
    <row r="48" spans="1:11" ht="40.5">
      <c r="A48" s="38" t="s">
        <v>11</v>
      </c>
      <c r="B48" s="22" t="s">
        <v>135</v>
      </c>
      <c r="C48" s="49" t="s">
        <v>136</v>
      </c>
      <c r="D48" s="50">
        <v>731357</v>
      </c>
      <c r="E48" s="15" t="s">
        <v>14</v>
      </c>
      <c r="F48" s="16" t="s">
        <v>15</v>
      </c>
      <c r="G48" s="46" t="s">
        <v>137</v>
      </c>
      <c r="H48" s="18" t="str">
        <f>IF(A48="","",VLOOKUP(A48,[1]Crt!F:G,2,FALSE))</f>
        <v>අධ්‍යාපන</v>
      </c>
      <c r="I48" s="19" t="str">
        <f>IF(B48="","",IF(LEN(B48)=12,VLOOKUP(MID(B48,8,2),[1]Crt!A:B,2),VLOOKUP(MID(B48,7,2),[1]Crt!A:B,2)))</f>
        <v>06 - අත්තනගල්ල</v>
      </c>
      <c r="J48" s="20" t="str">
        <f>IF(B48="","",VLOOKUP(I48,[1]Crt!B:C,2))</f>
        <v>ගම්පහ</v>
      </c>
      <c r="K48" s="20">
        <f>IF(B48="","",VLOOKUP(MID(B48,1,1),[1]Crt!D:E,2,FALSE))</f>
        <v>2001</v>
      </c>
    </row>
    <row r="49" spans="1:11" ht="40.5">
      <c r="A49" s="38" t="s">
        <v>11</v>
      </c>
      <c r="B49" s="15" t="s">
        <v>138</v>
      </c>
      <c r="C49" s="49" t="s">
        <v>139</v>
      </c>
      <c r="D49" s="50">
        <v>1417008</v>
      </c>
      <c r="E49" s="15" t="s">
        <v>14</v>
      </c>
      <c r="F49" s="16" t="s">
        <v>15</v>
      </c>
      <c r="G49" s="46" t="s">
        <v>137</v>
      </c>
      <c r="H49" s="18" t="str">
        <f>IF(A49="","",VLOOKUP(A49,[1]Crt!F:G,2,FALSE))</f>
        <v>අධ්‍යාපන</v>
      </c>
      <c r="I49" s="19" t="str">
        <f>IF(B49="","",IF(LEN(B49)=12,VLOOKUP(MID(B49,8,2),[1]Crt!A:B,2),VLOOKUP(MID(B49,7,2),[1]Crt!A:B,2)))</f>
        <v>06 - අත්තනගල්ල</v>
      </c>
      <c r="J49" s="20" t="str">
        <f>IF(B49="","",VLOOKUP(I49,[1]Crt!B:C,2))</f>
        <v>ගම්පහ</v>
      </c>
      <c r="K49" s="20">
        <f>IF(B49="","",VLOOKUP(MID(B49,1,1),[1]Crt!D:E,2,FALSE))</f>
        <v>2001</v>
      </c>
    </row>
    <row r="50" spans="1:11" ht="40.5">
      <c r="A50" s="38" t="s">
        <v>11</v>
      </c>
      <c r="B50" s="22" t="s">
        <v>140</v>
      </c>
      <c r="C50" s="51" t="s">
        <v>141</v>
      </c>
      <c r="D50" s="34">
        <v>543820</v>
      </c>
      <c r="E50" s="15" t="s">
        <v>14</v>
      </c>
      <c r="F50" s="16" t="s">
        <v>15</v>
      </c>
      <c r="G50" s="46" t="s">
        <v>142</v>
      </c>
      <c r="H50" s="18" t="str">
        <f>IF(A50="","",VLOOKUP(A50,[1]Crt!F:G,2,FALSE))</f>
        <v>අධ්‍යාපන</v>
      </c>
      <c r="I50" s="19" t="str">
        <f>IF(B50="","",IF(LEN(B50)=12,VLOOKUP(MID(B50,8,2),[1]Crt!A:B,2),VLOOKUP(MID(B50,7,2),[1]Crt!A:B,2)))</f>
        <v>06 - අත්තනගල්ල</v>
      </c>
      <c r="J50" s="20" t="str">
        <f>IF(B50="","",VLOOKUP(I50,[1]Crt!B:C,2))</f>
        <v>ගම්පහ</v>
      </c>
      <c r="K50" s="20">
        <f>IF(B50="","",VLOOKUP(MID(B50,1,1),[1]Crt!D:E,2,FALSE))</f>
        <v>2001</v>
      </c>
    </row>
    <row r="51" spans="1:11" ht="40.5">
      <c r="A51" s="38" t="s">
        <v>11</v>
      </c>
      <c r="B51" s="15" t="s">
        <v>143</v>
      </c>
      <c r="C51" s="49" t="s">
        <v>144</v>
      </c>
      <c r="D51" s="50">
        <v>1475579.18</v>
      </c>
      <c r="E51" s="15" t="s">
        <v>14</v>
      </c>
      <c r="F51" s="16" t="s">
        <v>15</v>
      </c>
      <c r="G51" s="46" t="s">
        <v>137</v>
      </c>
      <c r="H51" s="18" t="str">
        <f>IF(A51="","",VLOOKUP(A51,[1]Crt!F:G,2,FALSE))</f>
        <v>අධ්‍යාපන</v>
      </c>
      <c r="I51" s="19" t="str">
        <f>IF(B51="","",IF(LEN(B51)=12,VLOOKUP(MID(B51,8,2),[1]Crt!A:B,2),VLOOKUP(MID(B51,7,2),[1]Crt!A:B,2)))</f>
        <v>06 - අත්තනගල්ල</v>
      </c>
      <c r="J51" s="20" t="str">
        <f>IF(B51="","",VLOOKUP(I51,[1]Crt!B:C,2))</f>
        <v>ගම්පහ</v>
      </c>
      <c r="K51" s="20">
        <f>IF(B51="","",VLOOKUP(MID(B51,1,1),[1]Crt!D:E,2,FALSE))</f>
        <v>2001</v>
      </c>
    </row>
    <row r="52" spans="1:11" ht="40.5">
      <c r="A52" s="38" t="s">
        <v>11</v>
      </c>
      <c r="B52" s="22" t="s">
        <v>145</v>
      </c>
      <c r="C52" s="49" t="s">
        <v>146</v>
      </c>
      <c r="D52" s="50">
        <v>1045653</v>
      </c>
      <c r="E52" s="15" t="s">
        <v>14</v>
      </c>
      <c r="F52" s="16" t="s">
        <v>15</v>
      </c>
      <c r="G52" s="46" t="s">
        <v>137</v>
      </c>
      <c r="H52" s="18" t="str">
        <f>IF(A52="","",VLOOKUP(A52,[1]Crt!F:G,2,FALSE))</f>
        <v>අධ්‍යාපන</v>
      </c>
      <c r="I52" s="19" t="str">
        <f>IF(B52="","",IF(LEN(B52)=12,VLOOKUP(MID(B52,8,2),[1]Crt!A:B,2),VLOOKUP(MID(B52,7,2),[1]Crt!A:B,2)))</f>
        <v>06 - අත්තනගල්ල</v>
      </c>
      <c r="J52" s="20" t="str">
        <f>IF(B52="","",VLOOKUP(I52,[1]Crt!B:C,2))</f>
        <v>ගම්පහ</v>
      </c>
      <c r="K52" s="20">
        <f>IF(B52="","",VLOOKUP(MID(B52,1,1),[1]Crt!D:E,2,FALSE))</f>
        <v>2001</v>
      </c>
    </row>
    <row r="53" spans="1:11" ht="40.5">
      <c r="A53" s="38" t="s">
        <v>11</v>
      </c>
      <c r="B53" s="35" t="s">
        <v>147</v>
      </c>
      <c r="C53" s="49" t="s">
        <v>148</v>
      </c>
      <c r="D53" s="50">
        <v>148205</v>
      </c>
      <c r="E53" s="15" t="s">
        <v>14</v>
      </c>
      <c r="F53" s="16" t="s">
        <v>15</v>
      </c>
      <c r="G53" s="46" t="s">
        <v>137</v>
      </c>
      <c r="H53" s="18" t="str">
        <f>IF(A53="","",VLOOKUP(A53,[1]Crt!F:G,2,FALSE))</f>
        <v>අධ්‍යාපන</v>
      </c>
      <c r="I53" s="19" t="str">
        <f>IF(B53="","",IF(LEN(B53)=12,VLOOKUP(MID(B53,8,2),[1]Crt!A:B,2),VLOOKUP(MID(B53,7,2),[1]Crt!A:B,2)))</f>
        <v>06 - අත්තනගල්ල</v>
      </c>
      <c r="J53" s="20" t="str">
        <f>IF(B53="","",VLOOKUP(I53,[1]Crt!B:C,2))</f>
        <v>ගම්පහ</v>
      </c>
      <c r="K53" s="20">
        <f>IF(B53="","",VLOOKUP(MID(B53,1,1),[1]Crt!D:E,2,FALSE))</f>
        <v>2001</v>
      </c>
    </row>
    <row r="54" spans="1:11" ht="40.5">
      <c r="A54" s="38" t="s">
        <v>11</v>
      </c>
      <c r="B54" s="22" t="s">
        <v>149</v>
      </c>
      <c r="C54" s="49" t="s">
        <v>150</v>
      </c>
      <c r="D54" s="34">
        <v>260811</v>
      </c>
      <c r="E54" s="15" t="s">
        <v>14</v>
      </c>
      <c r="F54" s="16" t="s">
        <v>15</v>
      </c>
      <c r="G54" s="46" t="s">
        <v>151</v>
      </c>
      <c r="H54" s="18" t="str">
        <f>IF(A54="","",VLOOKUP(A54,[1]Crt!F:G,2,FALSE))</f>
        <v>අධ්‍යාපන</v>
      </c>
      <c r="I54" s="19" t="str">
        <f>IF(B54="","",IF(LEN(B54)=12,VLOOKUP(MID(B54,8,2),[1]Crt!A:B,2),VLOOKUP(MID(B54,7,2),[1]Crt!A:B,2)))</f>
        <v>06 - අත්තනගල්ල</v>
      </c>
      <c r="J54" s="20" t="str">
        <f>IF(B54="","",VLOOKUP(I54,[1]Crt!B:C,2))</f>
        <v>ගම්පහ</v>
      </c>
      <c r="K54" s="20">
        <f>IF(B54="","",VLOOKUP(MID(B54,1,1),[1]Crt!D:E,2,FALSE))</f>
        <v>2001</v>
      </c>
    </row>
    <row r="55" spans="1:11" ht="30">
      <c r="A55" s="38" t="s">
        <v>27</v>
      </c>
      <c r="B55" s="35" t="s">
        <v>152</v>
      </c>
      <c r="C55" s="49" t="s">
        <v>153</v>
      </c>
      <c r="D55" s="34">
        <v>100000</v>
      </c>
      <c r="E55" s="15" t="s">
        <v>14</v>
      </c>
      <c r="F55" s="16" t="s">
        <v>15</v>
      </c>
      <c r="G55" s="45" t="s">
        <v>32</v>
      </c>
      <c r="H55" s="18" t="str">
        <f>IF(A55="","",VLOOKUP(A55,[1]Crt!F:G,2,FALSE))</f>
        <v>අධ්‍යාපන</v>
      </c>
      <c r="I55" s="19" t="str">
        <f>IF(B55="","",IF(LEN(B55)=12,VLOOKUP(MID(B55,8,2),[1]Crt!A:B,2),VLOOKUP(MID(B55,7,2),[1]Crt!A:B,2)))</f>
        <v>06 - අත්තනගල්ල</v>
      </c>
      <c r="J55" s="20" t="str">
        <f>IF(B55="","",VLOOKUP(I55,[1]Crt!B:C,2))</f>
        <v>ගම්පහ</v>
      </c>
      <c r="K55" s="20">
        <f>IF(B55="","",VLOOKUP(MID(B55,1,1),[1]Crt!D:E,2,FALSE))</f>
        <v>2001</v>
      </c>
    </row>
    <row r="56" spans="1:11" ht="34.5">
      <c r="A56" s="38" t="s">
        <v>27</v>
      </c>
      <c r="B56" s="15" t="s">
        <v>154</v>
      </c>
      <c r="C56" s="49" t="s">
        <v>155</v>
      </c>
      <c r="D56" s="34">
        <v>120000</v>
      </c>
      <c r="E56" s="40" t="s">
        <v>30</v>
      </c>
      <c r="F56" s="52" t="s">
        <v>31</v>
      </c>
      <c r="G56" s="45" t="s">
        <v>32</v>
      </c>
      <c r="H56" s="18" t="str">
        <f>IF(A56="","",VLOOKUP(A56,[1]Crt!F:G,2,FALSE))</f>
        <v>අධ්‍යාපන</v>
      </c>
      <c r="I56" s="19" t="str">
        <f>IF(B56="","",IF(LEN(B56)=12,VLOOKUP(MID(B56,8,2),[1]Crt!A:B,2),VLOOKUP(MID(B56,7,2),[1]Crt!A:B,2)))</f>
        <v>06 - අත්තනගල්ල</v>
      </c>
      <c r="J56" s="20" t="str">
        <f>IF(B56="","",VLOOKUP(I56,[1]Crt!B:C,2))</f>
        <v>ගම්පහ</v>
      </c>
      <c r="K56" s="20">
        <f>IF(B56="","",VLOOKUP(MID(B56,1,1),[1]Crt!D:E,2,FALSE))</f>
        <v>2103</v>
      </c>
    </row>
    <row r="57" spans="1:11" ht="40.5">
      <c r="A57" s="38" t="s">
        <v>27</v>
      </c>
      <c r="B57" s="15" t="s">
        <v>156</v>
      </c>
      <c r="C57" s="49" t="s">
        <v>157</v>
      </c>
      <c r="D57" s="34">
        <v>54000</v>
      </c>
      <c r="E57" s="40" t="s">
        <v>30</v>
      </c>
      <c r="F57" s="52" t="s">
        <v>31</v>
      </c>
      <c r="G57" s="46" t="s">
        <v>158</v>
      </c>
      <c r="H57" s="18" t="str">
        <f>IF(A57="","",VLOOKUP(A57,[1]Crt!F:G,2,FALSE))</f>
        <v>අධ්‍යාපන</v>
      </c>
      <c r="I57" s="19" t="str">
        <f>IF(B57="","",IF(LEN(B57)=12,VLOOKUP(MID(B57,8,2),[1]Crt!A:B,2),VLOOKUP(MID(B57,7,2),[1]Crt!A:B,2)))</f>
        <v>06 - අත්තනගල්ල</v>
      </c>
      <c r="J57" s="20" t="str">
        <f>IF(B57="","",VLOOKUP(I57,[1]Crt!B:C,2))</f>
        <v>ගම්පහ</v>
      </c>
      <c r="K57" s="20">
        <f>IF(B57="","",VLOOKUP(MID(B57,1,1),[1]Crt!D:E,2,FALSE))</f>
        <v>2103</v>
      </c>
    </row>
    <row r="58" spans="1:11" ht="40.5">
      <c r="A58" s="38" t="s">
        <v>27</v>
      </c>
      <c r="B58" s="15" t="s">
        <v>159</v>
      </c>
      <c r="C58" s="49" t="s">
        <v>160</v>
      </c>
      <c r="D58" s="34">
        <v>47350</v>
      </c>
      <c r="E58" s="40" t="s">
        <v>30</v>
      </c>
      <c r="F58" s="52" t="s">
        <v>31</v>
      </c>
      <c r="G58" s="46" t="s">
        <v>158</v>
      </c>
      <c r="H58" s="18" t="str">
        <f>IF(A58="","",VLOOKUP(A58,[1]Crt!F:G,2,FALSE))</f>
        <v>අධ්‍යාපන</v>
      </c>
      <c r="I58" s="19" t="str">
        <f>IF(B58="","",IF(LEN(B58)=12,VLOOKUP(MID(B58,8,2),[1]Crt!A:B,2),VLOOKUP(MID(B58,7,2),[1]Crt!A:B,2)))</f>
        <v>06 - අත්තනගල්ල</v>
      </c>
      <c r="J58" s="20" t="str">
        <f>IF(B58="","",VLOOKUP(I58,[1]Crt!B:C,2))</f>
        <v>ගම්පහ</v>
      </c>
      <c r="K58" s="20">
        <f>IF(B58="","",VLOOKUP(MID(B58,1,1),[1]Crt!D:E,2,FALSE))</f>
        <v>2103</v>
      </c>
    </row>
    <row r="59" spans="1:11" ht="34.5">
      <c r="A59" s="38" t="s">
        <v>27</v>
      </c>
      <c r="B59" s="15" t="s">
        <v>161</v>
      </c>
      <c r="C59" s="49" t="s">
        <v>162</v>
      </c>
      <c r="D59" s="34">
        <v>50000</v>
      </c>
      <c r="E59" s="32" t="s">
        <v>30</v>
      </c>
      <c r="F59" s="32" t="s">
        <v>31</v>
      </c>
      <c r="G59" s="45" t="s">
        <v>32</v>
      </c>
      <c r="H59" s="18" t="str">
        <f>IF(A59="","",VLOOKUP(A59,[1]Crt!F:G,2,FALSE))</f>
        <v>අධ්‍යාපන</v>
      </c>
      <c r="I59" s="19" t="str">
        <f>IF(B59="","",IF(LEN(B59)=12,VLOOKUP(MID(B59,8,2),[1]Crt!A:B,2),VLOOKUP(MID(B59,7,2),[1]Crt!A:B,2)))</f>
        <v>06 - අත්තනගල්ල</v>
      </c>
      <c r="J59" s="20" t="str">
        <f>IF(B59="","",VLOOKUP(I59,[1]Crt!B:C,2))</f>
        <v>ගම්පහ</v>
      </c>
      <c r="K59" s="20">
        <f>IF(B59="","",VLOOKUP(MID(B59,1,1),[1]Crt!D:E,2,FALSE))</f>
        <v>2103</v>
      </c>
    </row>
    <row r="60" spans="1:11" ht="30">
      <c r="A60" s="38" t="s">
        <v>27</v>
      </c>
      <c r="B60" s="15" t="s">
        <v>163</v>
      </c>
      <c r="C60" s="49" t="s">
        <v>164</v>
      </c>
      <c r="D60" s="34">
        <v>150000</v>
      </c>
      <c r="E60" s="32" t="s">
        <v>30</v>
      </c>
      <c r="F60" s="32" t="s">
        <v>31</v>
      </c>
      <c r="G60" s="45" t="s">
        <v>165</v>
      </c>
      <c r="H60" s="18" t="str">
        <f>IF(A60="","",VLOOKUP(A60,[1]Crt!F:G,2,FALSE))</f>
        <v>අධ්‍යාපන</v>
      </c>
      <c r="I60" s="19" t="str">
        <f>IF(B60="","",IF(LEN(B60)=12,VLOOKUP(MID(B60,8,2),[1]Crt!A:B,2),VLOOKUP(MID(B60,7,2),[1]Crt!A:B,2)))</f>
        <v>06 - අත්තනගල්ල</v>
      </c>
      <c r="J60" s="20" t="str">
        <f>IF(B60="","",VLOOKUP(I60,[1]Crt!B:C,2))</f>
        <v>ගම්පහ</v>
      </c>
      <c r="K60" s="20">
        <f>IF(B60="","",VLOOKUP(MID(B60,1,1),[1]Crt!D:E,2,FALSE))</f>
        <v>2102</v>
      </c>
    </row>
    <row r="61" spans="1:11" ht="34.5">
      <c r="A61" s="38" t="s">
        <v>27</v>
      </c>
      <c r="B61" s="15" t="s">
        <v>166</v>
      </c>
      <c r="C61" s="49" t="s">
        <v>167</v>
      </c>
      <c r="D61" s="34">
        <v>80000</v>
      </c>
      <c r="E61" s="32" t="s">
        <v>30</v>
      </c>
      <c r="F61" s="32" t="s">
        <v>31</v>
      </c>
      <c r="G61" s="45" t="s">
        <v>168</v>
      </c>
      <c r="H61" s="18" t="str">
        <f>IF(A61="","",VLOOKUP(A61,[1]Crt!F:G,2,FALSE))</f>
        <v>අධ්‍යාපන</v>
      </c>
      <c r="I61" s="19" t="str">
        <f>IF(B61="","",IF(LEN(B61)=12,VLOOKUP(MID(B61,8,2),[1]Crt!A:B,2),VLOOKUP(MID(B61,7,2),[1]Crt!A:B,2)))</f>
        <v>06 - අත්තනගල්ල</v>
      </c>
      <c r="J61" s="20" t="str">
        <f>IF(B61="","",VLOOKUP(I61,[1]Crt!B:C,2))</f>
        <v>ගම්පහ</v>
      </c>
      <c r="K61" s="20">
        <f>IF(B61="","",VLOOKUP(MID(B61,1,1),[1]Crt!D:E,2,FALSE))</f>
        <v>2102</v>
      </c>
    </row>
    <row r="62" spans="1:11" ht="30">
      <c r="A62" s="38" t="s">
        <v>27</v>
      </c>
      <c r="B62" s="15" t="s">
        <v>169</v>
      </c>
      <c r="C62" s="49" t="s">
        <v>170</v>
      </c>
      <c r="D62" s="34">
        <v>50000</v>
      </c>
      <c r="E62" s="32" t="s">
        <v>30</v>
      </c>
      <c r="F62" s="32" t="s">
        <v>31</v>
      </c>
      <c r="G62" s="45" t="s">
        <v>171</v>
      </c>
      <c r="H62" s="18" t="str">
        <f>IF(A62="","",VLOOKUP(A62,[1]Crt!F:G,2,FALSE))</f>
        <v>අධ්‍යාපන</v>
      </c>
      <c r="I62" s="19" t="str">
        <f>IF(B62="","",IF(LEN(B62)=12,VLOOKUP(MID(B62,8,2),[1]Crt!A:B,2),VLOOKUP(MID(B62,7,2),[1]Crt!A:B,2)))</f>
        <v>06 - අත්තනගල්ල</v>
      </c>
      <c r="J62" s="20" t="str">
        <f>IF(B62="","",VLOOKUP(I62,[1]Crt!B:C,2))</f>
        <v>ගම්පහ</v>
      </c>
      <c r="K62" s="20">
        <f>IF(B62="","",VLOOKUP(MID(B62,1,1),[1]Crt!D:E,2,FALSE))</f>
        <v>2102</v>
      </c>
    </row>
    <row r="63" spans="1:11" ht="40.5">
      <c r="A63" s="38" t="s">
        <v>11</v>
      </c>
      <c r="B63" s="15" t="s">
        <v>172</v>
      </c>
      <c r="C63" s="36" t="s">
        <v>173</v>
      </c>
      <c r="D63" s="50">
        <v>951058</v>
      </c>
      <c r="E63" s="15" t="s">
        <v>42</v>
      </c>
      <c r="F63" s="15" t="s">
        <v>52</v>
      </c>
      <c r="G63" s="46" t="s">
        <v>174</v>
      </c>
      <c r="H63" s="18" t="str">
        <f>IF(A63="","",VLOOKUP(A63,[1]Crt!F:G,2,FALSE))</f>
        <v>අධ්‍යාපන</v>
      </c>
      <c r="I63" s="19" t="str">
        <f>IF(B63="","",IF(LEN(B63)=12,VLOOKUP(MID(B63,8,2),[1]Crt!A:B,2),VLOOKUP(MID(B63,7,2),[1]Crt!A:B,2)))</f>
        <v>06 - අත්තනගල්ල</v>
      </c>
      <c r="J63" s="20" t="str">
        <f>IF(B63="","",VLOOKUP(I63,[1]Crt!B:C,2))</f>
        <v>ගම්පහ</v>
      </c>
      <c r="K63" s="20">
        <f>IF(B63="","",VLOOKUP(MID(B63,1,1),[1]Crt!D:E,2,FALSE))</f>
        <v>2001</v>
      </c>
    </row>
    <row r="64" spans="1:11" ht="40.5">
      <c r="A64" s="38" t="s">
        <v>11</v>
      </c>
      <c r="B64" s="15" t="s">
        <v>175</v>
      </c>
      <c r="C64" s="36" t="s">
        <v>176</v>
      </c>
      <c r="D64" s="50">
        <v>984252</v>
      </c>
      <c r="E64" s="15" t="s">
        <v>42</v>
      </c>
      <c r="F64" s="15" t="s">
        <v>52</v>
      </c>
      <c r="G64" s="46" t="s">
        <v>174</v>
      </c>
      <c r="H64" s="18" t="str">
        <f>IF(A64="","",VLOOKUP(A64,[1]Crt!F:G,2,FALSE))</f>
        <v>අධ්‍යාපන</v>
      </c>
      <c r="I64" s="19" t="str">
        <f>IF(B64="","",IF(LEN(B64)=12,VLOOKUP(MID(B64,8,2),[1]Crt!A:B,2),VLOOKUP(MID(B64,7,2),[1]Crt!A:B,2)))</f>
        <v>06 - අත්තනගල්ල</v>
      </c>
      <c r="J64" s="20" t="str">
        <f>IF(B64="","",VLOOKUP(I64,[1]Crt!B:C,2))</f>
        <v>ගම්පහ</v>
      </c>
      <c r="K64" s="20">
        <f>IF(B64="","",VLOOKUP(MID(B64,1,1),[1]Crt!D:E,2,FALSE))</f>
        <v>2001</v>
      </c>
    </row>
    <row r="65" spans="1:11" ht="40.5">
      <c r="A65" s="38" t="s">
        <v>11</v>
      </c>
      <c r="B65" s="15" t="s">
        <v>177</v>
      </c>
      <c r="C65" s="53" t="s">
        <v>178</v>
      </c>
      <c r="D65" s="37">
        <v>501650</v>
      </c>
      <c r="E65" s="15" t="s">
        <v>42</v>
      </c>
      <c r="F65" s="15" t="s">
        <v>52</v>
      </c>
      <c r="G65" s="43" t="s">
        <v>179</v>
      </c>
      <c r="H65" s="18" t="str">
        <f>IF(A65="","",VLOOKUP(A65,[1]Crt!F:G,2,FALSE))</f>
        <v>අධ්‍යාපන</v>
      </c>
      <c r="I65" s="19" t="str">
        <f>IF(B65="","",IF(LEN(B65)=12,VLOOKUP(MID(B65,8,2),[1]Crt!A:B,2),VLOOKUP(MID(B65,7,2),[1]Crt!A:B,2)))</f>
        <v>06 - අත්තනගල්ල</v>
      </c>
      <c r="J65" s="20" t="str">
        <f>IF(B65="","",VLOOKUP(I65,[1]Crt!B:C,2))</f>
        <v>ගම්පහ</v>
      </c>
      <c r="K65" s="20">
        <f>IF(B65="","",VLOOKUP(MID(B65,1,1),[1]Crt!D:E,2,FALSE))</f>
        <v>2001</v>
      </c>
    </row>
    <row r="66" spans="1:11" ht="40.5">
      <c r="A66" s="38" t="s">
        <v>11</v>
      </c>
      <c r="B66" s="22" t="s">
        <v>180</v>
      </c>
      <c r="C66" s="49" t="s">
        <v>181</v>
      </c>
      <c r="D66" s="50">
        <v>568296</v>
      </c>
      <c r="E66" s="35" t="s">
        <v>14</v>
      </c>
      <c r="F66" s="16" t="s">
        <v>15</v>
      </c>
      <c r="G66" s="46" t="s">
        <v>137</v>
      </c>
      <c r="H66" s="18" t="str">
        <f>IF(A66="","",VLOOKUP(A66,[1]Crt!F:G,2,FALSE))</f>
        <v>අධ්‍යාපන</v>
      </c>
      <c r="I66" s="19" t="str">
        <f>IF(B66="","",IF(LEN(B66)=12,VLOOKUP(MID(B66,8,2),[1]Crt!A:B,2),VLOOKUP(MID(B66,7,2),[1]Crt!A:B,2)))</f>
        <v>07 - ගම්පහ</v>
      </c>
      <c r="J66" s="20" t="str">
        <f>IF(B66="","",VLOOKUP(I66,[1]Crt!B:C,2))</f>
        <v>ගම්පහ</v>
      </c>
      <c r="K66" s="20">
        <f>IF(B66="","",VLOOKUP(MID(B66,1,1),[1]Crt!D:E,2,FALSE))</f>
        <v>2001</v>
      </c>
    </row>
    <row r="67" spans="1:11" ht="40.5">
      <c r="A67" s="38" t="s">
        <v>11</v>
      </c>
      <c r="B67" s="15" t="s">
        <v>182</v>
      </c>
      <c r="C67" s="49" t="s">
        <v>183</v>
      </c>
      <c r="D67" s="50">
        <v>1482028</v>
      </c>
      <c r="E67" s="35" t="s">
        <v>14</v>
      </c>
      <c r="F67" s="16" t="s">
        <v>15</v>
      </c>
      <c r="G67" s="46" t="s">
        <v>137</v>
      </c>
      <c r="H67" s="18" t="str">
        <f>IF(A67="","",VLOOKUP(A67,[1]Crt!F:G,2,FALSE))</f>
        <v>අධ්‍යාපන</v>
      </c>
      <c r="I67" s="19" t="str">
        <f>IF(B67="","",IF(LEN(B67)=12,VLOOKUP(MID(B67,8,2),[1]Crt!A:B,2),VLOOKUP(MID(B67,7,2),[1]Crt!A:B,2)))</f>
        <v>07 - ගම්පහ</v>
      </c>
      <c r="J67" s="20" t="str">
        <f>IF(B67="","",VLOOKUP(I67,[1]Crt!B:C,2))</f>
        <v>ගම්පහ</v>
      </c>
      <c r="K67" s="20">
        <f>IF(B67="","",VLOOKUP(MID(B67,1,1),[1]Crt!D:E,2,FALSE))</f>
        <v>2001</v>
      </c>
    </row>
    <row r="68" spans="1:11" ht="40.5">
      <c r="A68" s="38" t="s">
        <v>27</v>
      </c>
      <c r="B68" s="22" t="s">
        <v>184</v>
      </c>
      <c r="C68" s="49" t="s">
        <v>185</v>
      </c>
      <c r="D68" s="34">
        <v>577733</v>
      </c>
      <c r="E68" s="35" t="s">
        <v>14</v>
      </c>
      <c r="F68" s="16" t="s">
        <v>15</v>
      </c>
      <c r="G68" s="46" t="s">
        <v>137</v>
      </c>
      <c r="H68" s="18" t="str">
        <f>IF(A68="","",VLOOKUP(A68,[1]Crt!F:G,2,FALSE))</f>
        <v>අධ්‍යාපන</v>
      </c>
      <c r="I68" s="19" t="str">
        <f>IF(B68="","",IF(LEN(B68)=12,VLOOKUP(MID(B68,8,2),[1]Crt!A:B,2),VLOOKUP(MID(B68,7,2),[1]Crt!A:B,2)))</f>
        <v>07 - ගම්පහ</v>
      </c>
      <c r="J68" s="20" t="str">
        <f>IF(B68="","",VLOOKUP(I68,[1]Crt!B:C,2))</f>
        <v>ගම්පහ</v>
      </c>
      <c r="K68" s="20">
        <f>IF(B68="","",VLOOKUP(MID(B68,1,1),[1]Crt!D:E,2,FALSE))</f>
        <v>2001</v>
      </c>
    </row>
    <row r="69" spans="1:11" ht="34.5">
      <c r="A69" s="38" t="s">
        <v>11</v>
      </c>
      <c r="B69" s="54" t="s">
        <v>186</v>
      </c>
      <c r="C69" s="13" t="s">
        <v>187</v>
      </c>
      <c r="D69" s="55">
        <v>377000</v>
      </c>
      <c r="E69" s="56" t="s">
        <v>30</v>
      </c>
      <c r="F69" s="56" t="s">
        <v>31</v>
      </c>
      <c r="G69" s="57" t="s">
        <v>188</v>
      </c>
      <c r="H69" s="18" t="str">
        <f>IF(A69="","",VLOOKUP(A69,[1]Crt!F:G,2,FALSE))</f>
        <v>අධ්‍යාපන</v>
      </c>
      <c r="I69" s="19" t="str">
        <f>IF(B69="","",IF(LEN(B69)=12,VLOOKUP(MID(B69,8,2),[1]Crt!A:B,2),VLOOKUP(MID(B69,7,2),[1]Crt!A:B,2)))</f>
        <v>07 - ගම්පහ</v>
      </c>
      <c r="J69" s="20" t="str">
        <f>IF(B69="","",VLOOKUP(I69,[1]Crt!B:C,2))</f>
        <v>ගම්පහ</v>
      </c>
      <c r="K69" s="20">
        <f>IF(B69="","",VLOOKUP(MID(B69,1,1),[1]Crt!D:E,2,FALSE))</f>
        <v>2103</v>
      </c>
    </row>
    <row r="70" spans="1:11" ht="40.5">
      <c r="A70" s="38" t="s">
        <v>11</v>
      </c>
      <c r="B70" s="15" t="s">
        <v>189</v>
      </c>
      <c r="C70" s="13" t="s">
        <v>190</v>
      </c>
      <c r="D70" s="50">
        <v>650716</v>
      </c>
      <c r="E70" s="15" t="s">
        <v>14</v>
      </c>
      <c r="F70" s="16" t="s">
        <v>15</v>
      </c>
      <c r="G70" s="46" t="s">
        <v>191</v>
      </c>
      <c r="H70" s="18" t="str">
        <f>IF(A70="","",VLOOKUP(A70,[1]Crt!F:G,2,FALSE))</f>
        <v>අධ්‍යාපන</v>
      </c>
      <c r="I70" s="19" t="str">
        <f>IF(B70="","",IF(LEN(B70)=12,VLOOKUP(MID(B70,8,2),[1]Crt!A:B,2),VLOOKUP(MID(B70,7,2),[1]Crt!A:B,2)))</f>
        <v>07 - ගම්පහ</v>
      </c>
      <c r="J70" s="20" t="str">
        <f>IF(B70="","",VLOOKUP(I70,[1]Crt!B:C,2))</f>
        <v>ගම්පහ</v>
      </c>
      <c r="K70" s="20">
        <f>IF(B70="","",VLOOKUP(MID(B70,1,1),[1]Crt!D:E,2,FALSE))</f>
        <v>2001</v>
      </c>
    </row>
    <row r="71" spans="1:11" ht="54">
      <c r="A71" s="38" t="s">
        <v>11</v>
      </c>
      <c r="B71" s="15" t="s">
        <v>192</v>
      </c>
      <c r="C71" s="49" t="s">
        <v>193</v>
      </c>
      <c r="D71" s="50">
        <v>470329.71</v>
      </c>
      <c r="E71" s="15" t="s">
        <v>14</v>
      </c>
      <c r="F71" s="16" t="s">
        <v>15</v>
      </c>
      <c r="G71" s="46" t="s">
        <v>194</v>
      </c>
      <c r="H71" s="18" t="str">
        <f>IF(A71="","",VLOOKUP(A71,[1]Crt!F:G,2,FALSE))</f>
        <v>අධ්‍යාපන</v>
      </c>
      <c r="I71" s="19" t="str">
        <f>IF(B71="","",IF(LEN(B71)=12,VLOOKUP(MID(B71,8,2),[1]Crt!A:B,2),VLOOKUP(MID(B71,7,2),[1]Crt!A:B,2)))</f>
        <v>07 - ගම්පහ</v>
      </c>
      <c r="J71" s="20" t="str">
        <f>IF(B71="","",VLOOKUP(I71,[1]Crt!B:C,2))</f>
        <v>ගම්පහ</v>
      </c>
      <c r="K71" s="20">
        <f>IF(B71="","",VLOOKUP(MID(B71,1,1),[1]Crt!D:E,2,FALSE))</f>
        <v>2001</v>
      </c>
    </row>
    <row r="72" spans="1:11" ht="40.5">
      <c r="A72" s="38" t="s">
        <v>27</v>
      </c>
      <c r="B72" s="35" t="s">
        <v>195</v>
      </c>
      <c r="C72" s="49" t="s">
        <v>196</v>
      </c>
      <c r="D72" s="50">
        <v>463851</v>
      </c>
      <c r="E72" s="15" t="s">
        <v>14</v>
      </c>
      <c r="F72" s="16" t="s">
        <v>15</v>
      </c>
      <c r="G72" s="46" t="s">
        <v>197</v>
      </c>
      <c r="H72" s="18" t="str">
        <f>IF(A72="","",VLOOKUP(A72,[1]Crt!F:G,2,FALSE))</f>
        <v>අධ්‍යාපන</v>
      </c>
      <c r="I72" s="19" t="str">
        <f>IF(B72="","",IF(LEN(B72)=12,VLOOKUP(MID(B72,8,2),[1]Crt!A:B,2),VLOOKUP(MID(B72,7,2),[1]Crt!A:B,2)))</f>
        <v>07 - ගම්පහ</v>
      </c>
      <c r="J72" s="20" t="str">
        <f>IF(B72="","",VLOOKUP(I72,[1]Crt!B:C,2))</f>
        <v>ගම්පහ</v>
      </c>
      <c r="K72" s="20">
        <f>IF(B72="","",VLOOKUP(MID(B72,1,1),[1]Crt!D:E,2,FALSE))</f>
        <v>2001</v>
      </c>
    </row>
    <row r="73" spans="1:11" ht="34.5">
      <c r="A73" s="38" t="s">
        <v>27</v>
      </c>
      <c r="B73" s="15" t="s">
        <v>198</v>
      </c>
      <c r="C73" s="49" t="s">
        <v>199</v>
      </c>
      <c r="D73" s="58">
        <v>921581.15</v>
      </c>
      <c r="E73" s="32" t="s">
        <v>30</v>
      </c>
      <c r="F73" s="32" t="s">
        <v>31</v>
      </c>
      <c r="G73" s="45" t="s">
        <v>32</v>
      </c>
      <c r="H73" s="18" t="str">
        <f>IF(A73="","",VLOOKUP(A73,[1]Crt!F:G,2,FALSE))</f>
        <v>අධ්‍යාපන</v>
      </c>
      <c r="I73" s="19" t="str">
        <f>IF(B73="","",IF(LEN(B73)=12,VLOOKUP(MID(B73,8,2),[1]Crt!A:B,2),VLOOKUP(MID(B73,7,2),[1]Crt!A:B,2)))</f>
        <v>07 - ගම්පහ</v>
      </c>
      <c r="J73" s="20" t="str">
        <f>IF(B73="","",VLOOKUP(I73,[1]Crt!B:C,2))</f>
        <v>ගම්පහ</v>
      </c>
      <c r="K73" s="20">
        <f>IF(B73="","",VLOOKUP(MID(B73,1,1),[1]Crt!D:E,2,FALSE))</f>
        <v>2102</v>
      </c>
    </row>
    <row r="74" spans="1:11" ht="34.5">
      <c r="A74" s="38" t="s">
        <v>27</v>
      </c>
      <c r="B74" s="15" t="s">
        <v>200</v>
      </c>
      <c r="C74" s="49" t="s">
        <v>201</v>
      </c>
      <c r="D74" s="34">
        <v>400000</v>
      </c>
      <c r="E74" s="32" t="s">
        <v>30</v>
      </c>
      <c r="F74" s="32" t="s">
        <v>31</v>
      </c>
      <c r="G74" s="45" t="s">
        <v>32</v>
      </c>
      <c r="H74" s="18" t="str">
        <f>IF(A74="","",VLOOKUP(A74,[1]Crt!F:G,2,FALSE))</f>
        <v>අධ්‍යාපන</v>
      </c>
      <c r="I74" s="19" t="str">
        <f>IF(B74="","",IF(LEN(B74)=12,VLOOKUP(MID(B74,8,2),[1]Crt!A:B,2),VLOOKUP(MID(B74,7,2),[1]Crt!A:B,2)))</f>
        <v>07 - ගම්පහ</v>
      </c>
      <c r="J74" s="20" t="str">
        <f>IF(B74="","",VLOOKUP(I74,[1]Crt!B:C,2))</f>
        <v>ගම්පහ</v>
      </c>
      <c r="K74" s="20">
        <f>IF(B74="","",VLOOKUP(MID(B74,1,1),[1]Crt!D:E,2,FALSE))</f>
        <v>2102</v>
      </c>
    </row>
    <row r="75" spans="1:11" ht="34.5">
      <c r="A75" s="38" t="s">
        <v>27</v>
      </c>
      <c r="B75" s="15" t="s">
        <v>202</v>
      </c>
      <c r="C75" s="49" t="s">
        <v>203</v>
      </c>
      <c r="D75" s="34">
        <v>583949</v>
      </c>
      <c r="E75" s="32" t="s">
        <v>30</v>
      </c>
      <c r="F75" s="32" t="s">
        <v>31</v>
      </c>
      <c r="G75" s="45" t="s">
        <v>32</v>
      </c>
      <c r="H75" s="18" t="str">
        <f>IF(A75="","",VLOOKUP(A75,[1]Crt!F:G,2,FALSE))</f>
        <v>අධ්‍යාපන</v>
      </c>
      <c r="I75" s="19" t="str">
        <f>IF(B75="","",IF(LEN(B75)=12,VLOOKUP(MID(B75,8,2),[1]Crt!A:B,2),VLOOKUP(MID(B75,7,2),[1]Crt!A:B,2)))</f>
        <v>07 - ගම්පහ</v>
      </c>
      <c r="J75" s="20" t="str">
        <f>IF(B75="","",VLOOKUP(I75,[1]Crt!B:C,2))</f>
        <v>ගම්පහ</v>
      </c>
      <c r="K75" s="20">
        <f>IF(B75="","",VLOOKUP(MID(B75,1,1),[1]Crt!D:E,2,FALSE))</f>
        <v>2102</v>
      </c>
    </row>
    <row r="76" spans="1:11" ht="27">
      <c r="A76" s="24" t="s">
        <v>20</v>
      </c>
      <c r="B76" s="29" t="s">
        <v>204</v>
      </c>
      <c r="C76" s="59" t="s">
        <v>205</v>
      </c>
      <c r="D76" s="60">
        <v>1000000</v>
      </c>
      <c r="E76" s="28" t="s">
        <v>14</v>
      </c>
      <c r="F76" s="29" t="s">
        <v>15</v>
      </c>
      <c r="G76" s="61" t="s">
        <v>206</v>
      </c>
      <c r="H76" s="18" t="str">
        <f>IF(A76="","",VLOOKUP(A76,[1]Crt!F:G,2,FALSE))</f>
        <v>අධ්‍යාපන</v>
      </c>
      <c r="I76" s="19" t="str">
        <f>IF(B76="","",IF(LEN(B76)=12,VLOOKUP(MID(B76,8,2),[1]Crt!A:B,2),VLOOKUP(MID(B76,7,2),[1]Crt!A:B,2)))</f>
        <v>07 - ගම්පහ</v>
      </c>
      <c r="J76" s="20" t="str">
        <f>IF(B76="","",VLOOKUP(I76,[1]Crt!B:C,2))</f>
        <v>ගම්පහ</v>
      </c>
      <c r="K76" s="20">
        <f>IF(B76="","",VLOOKUP(MID(B76,1,1),[1]Crt!D:E,2,FALSE))</f>
        <v>2001</v>
      </c>
    </row>
    <row r="77" spans="1:11" ht="40.5">
      <c r="A77" s="38" t="s">
        <v>11</v>
      </c>
      <c r="B77" s="15" t="s">
        <v>207</v>
      </c>
      <c r="C77" s="53" t="s">
        <v>208</v>
      </c>
      <c r="D77" s="37">
        <v>877275</v>
      </c>
      <c r="E77" s="15" t="s">
        <v>42</v>
      </c>
      <c r="F77" s="15" t="s">
        <v>52</v>
      </c>
      <c r="G77" s="46" t="s">
        <v>209</v>
      </c>
      <c r="H77" s="18" t="str">
        <f>IF(A77="","",VLOOKUP(A77,[1]Crt!F:G,2,FALSE))</f>
        <v>අධ්‍යාපන</v>
      </c>
      <c r="I77" s="19" t="str">
        <f>IF(B77="","",IF(LEN(B77)=12,VLOOKUP(MID(B77,8,2),[1]Crt!A:B,2),VLOOKUP(MID(B77,7,2),[1]Crt!A:B,2)))</f>
        <v>07 - ගම්පහ</v>
      </c>
      <c r="J77" s="20" t="str">
        <f>IF(B77="","",VLOOKUP(I77,[1]Crt!B:C,2))</f>
        <v>ගම්පහ</v>
      </c>
      <c r="K77" s="20">
        <f>IF(B77="","",VLOOKUP(MID(B77,1,1),[1]Crt!D:E,2,FALSE))</f>
        <v>2001</v>
      </c>
    </row>
    <row r="78" spans="1:11" ht="17.25">
      <c r="A78" s="38" t="s">
        <v>11</v>
      </c>
      <c r="B78" s="22" t="s">
        <v>210</v>
      </c>
      <c r="C78" s="23" t="s">
        <v>211</v>
      </c>
      <c r="D78" s="34">
        <v>2000000</v>
      </c>
      <c r="E78" s="62" t="s">
        <v>14</v>
      </c>
      <c r="F78" s="16" t="s">
        <v>15</v>
      </c>
      <c r="G78" s="43" t="s">
        <v>212</v>
      </c>
      <c r="H78" s="18" t="str">
        <f>IF(A78="","",VLOOKUP(A78,[1]Crt!F:G,2,FALSE))</f>
        <v>අධ්‍යාපන</v>
      </c>
      <c r="I78" s="19" t="str">
        <f>IF(B78="","",IF(LEN(B78)=12,VLOOKUP(MID(B78,8,2),[1]Crt!A:B,2),VLOOKUP(MID(B78,7,2),[1]Crt!A:B,2)))</f>
        <v>08 - ජා ඇල</v>
      </c>
      <c r="J78" s="20" t="str">
        <f>IF(B78="","",VLOOKUP(I78,[1]Crt!B:C,2))</f>
        <v>ගම්පහ</v>
      </c>
      <c r="K78" s="20">
        <f>IF(B78="","",VLOOKUP(MID(B78,1,1),[1]Crt!D:E,2,FALSE))</f>
        <v>2001</v>
      </c>
    </row>
    <row r="79" spans="1:11" ht="40.5">
      <c r="A79" s="38" t="s">
        <v>11</v>
      </c>
      <c r="B79" s="22" t="s">
        <v>213</v>
      </c>
      <c r="C79" s="23" t="s">
        <v>214</v>
      </c>
      <c r="D79" s="34">
        <v>111500</v>
      </c>
      <c r="E79" s="35" t="s">
        <v>14</v>
      </c>
      <c r="F79" s="16" t="s">
        <v>15</v>
      </c>
      <c r="G79" s="46" t="s">
        <v>80</v>
      </c>
      <c r="H79" s="18" t="str">
        <f>IF(A79="","",VLOOKUP(A79,[1]Crt!F:G,2,FALSE))</f>
        <v>අධ්‍යාපන</v>
      </c>
      <c r="I79" s="19" t="str">
        <f>IF(B79="","",IF(LEN(B79)=12,VLOOKUP(MID(B79,8,2),[1]Crt!A:B,2),VLOOKUP(MID(B79,7,2),[1]Crt!A:B,2)))</f>
        <v>08 - ජා ඇල</v>
      </c>
      <c r="J79" s="20" t="str">
        <f>IF(B79="","",VLOOKUP(I79,[1]Crt!B:C,2))</f>
        <v>ගම්පහ</v>
      </c>
      <c r="K79" s="20">
        <f>IF(B79="","",VLOOKUP(MID(B79,1,1),[1]Crt!D:E,2,FALSE))</f>
        <v>2001</v>
      </c>
    </row>
    <row r="80" spans="1:11" ht="67.5">
      <c r="A80" s="38" t="s">
        <v>11</v>
      </c>
      <c r="B80" s="22" t="s">
        <v>215</v>
      </c>
      <c r="C80" s="13" t="s">
        <v>216</v>
      </c>
      <c r="D80" s="34">
        <v>84500</v>
      </c>
      <c r="E80" s="35" t="s">
        <v>14</v>
      </c>
      <c r="F80" s="16" t="s">
        <v>15</v>
      </c>
      <c r="G80" s="46" t="s">
        <v>217</v>
      </c>
      <c r="H80" s="18" t="str">
        <f>IF(A80="","",VLOOKUP(A80,[1]Crt!F:G,2,FALSE))</f>
        <v>අධ්‍යාපන</v>
      </c>
      <c r="I80" s="19" t="str">
        <f>IF(B80="","",IF(LEN(B80)=12,VLOOKUP(MID(B80,8,2),[1]Crt!A:B,2),VLOOKUP(MID(B80,7,2),[1]Crt!A:B,2)))</f>
        <v>08 - ජා ඇල</v>
      </c>
      <c r="J80" s="20" t="str">
        <f>IF(B80="","",VLOOKUP(I80,[1]Crt!B:C,2))</f>
        <v>ගම්පහ</v>
      </c>
      <c r="K80" s="20">
        <f>IF(B80="","",VLOOKUP(MID(B80,1,1),[1]Crt!D:E,2,FALSE))</f>
        <v>2001</v>
      </c>
    </row>
    <row r="81" spans="1:11" ht="34.5">
      <c r="A81" s="38" t="s">
        <v>11</v>
      </c>
      <c r="B81" s="22" t="s">
        <v>218</v>
      </c>
      <c r="C81" s="23" t="s">
        <v>219</v>
      </c>
      <c r="D81" s="34">
        <v>78574.25</v>
      </c>
      <c r="E81" s="35" t="s">
        <v>14</v>
      </c>
      <c r="F81" s="16" t="s">
        <v>15</v>
      </c>
      <c r="G81" s="43" t="s">
        <v>220</v>
      </c>
      <c r="H81" s="18" t="str">
        <f>IF(A81="","",VLOOKUP(A81,[1]Crt!F:G,2,FALSE))</f>
        <v>අධ්‍යාපන</v>
      </c>
      <c r="I81" s="19" t="str">
        <f>IF(B81="","",IF(LEN(B81)=12,VLOOKUP(MID(B81,8,2),[1]Crt!A:B,2),VLOOKUP(MID(B81,7,2),[1]Crt!A:B,2)))</f>
        <v>08 - ජා ඇල</v>
      </c>
      <c r="J81" s="20" t="str">
        <f>IF(B81="","",VLOOKUP(I81,[1]Crt!B:C,2))</f>
        <v>ගම්පහ</v>
      </c>
      <c r="K81" s="20">
        <f>IF(B81="","",VLOOKUP(MID(B81,1,1),[1]Crt!D:E,2,FALSE))</f>
        <v>2001</v>
      </c>
    </row>
    <row r="82" spans="1:11" ht="40.5">
      <c r="A82" s="38" t="s">
        <v>11</v>
      </c>
      <c r="B82" s="15" t="s">
        <v>221</v>
      </c>
      <c r="C82" s="23" t="s">
        <v>222</v>
      </c>
      <c r="D82" s="34">
        <v>876000</v>
      </c>
      <c r="E82" s="35" t="s">
        <v>14</v>
      </c>
      <c r="F82" s="16" t="s">
        <v>15</v>
      </c>
      <c r="G82" s="43" t="s">
        <v>80</v>
      </c>
      <c r="H82" s="18" t="str">
        <f>IF(A82="","",VLOOKUP(A82,[1]Crt!F:G,2,FALSE))</f>
        <v>අධ්‍යාපන</v>
      </c>
      <c r="I82" s="19" t="str">
        <f>IF(B82="","",IF(LEN(B82)=12,VLOOKUP(MID(B82,8,2),[1]Crt!A:B,2),VLOOKUP(MID(B82,7,2),[1]Crt!A:B,2)))</f>
        <v>08 - ජා ඇල</v>
      </c>
      <c r="J82" s="20" t="str">
        <f>IF(B82="","",VLOOKUP(I82,[1]Crt!B:C,2))</f>
        <v>ගම්පහ</v>
      </c>
      <c r="K82" s="20">
        <f>IF(B82="","",VLOOKUP(MID(B82,1,1),[1]Crt!D:E,2,FALSE))</f>
        <v>2001</v>
      </c>
    </row>
    <row r="83" spans="1:11" ht="40.5">
      <c r="A83" s="38" t="s">
        <v>11</v>
      </c>
      <c r="B83" s="15" t="s">
        <v>223</v>
      </c>
      <c r="C83" s="23" t="s">
        <v>224</v>
      </c>
      <c r="D83" s="34">
        <v>1821800</v>
      </c>
      <c r="E83" s="35" t="s">
        <v>14</v>
      </c>
      <c r="F83" s="16" t="s">
        <v>15</v>
      </c>
      <c r="G83" s="43" t="s">
        <v>225</v>
      </c>
      <c r="H83" s="18" t="str">
        <f>IF(A83="","",VLOOKUP(A83,[1]Crt!F:G,2,FALSE))</f>
        <v>අධ්‍යාපන</v>
      </c>
      <c r="I83" s="19" t="str">
        <f>IF(B83="","",IF(LEN(B83)=12,VLOOKUP(MID(B83,8,2),[1]Crt!A:B,2),VLOOKUP(MID(B83,7,2),[1]Crt!A:B,2)))</f>
        <v>08 - ජා ඇල</v>
      </c>
      <c r="J83" s="20" t="str">
        <f>IF(B83="","",VLOOKUP(I83,[1]Crt!B:C,2))</f>
        <v>ගම්පහ</v>
      </c>
      <c r="K83" s="20">
        <f>IF(B83="","",VLOOKUP(MID(B83,1,1),[1]Crt!D:E,2,FALSE))</f>
        <v>2001</v>
      </c>
    </row>
    <row r="84" spans="1:11" ht="17.25">
      <c r="A84" s="38" t="s">
        <v>27</v>
      </c>
      <c r="B84" s="15" t="s">
        <v>226</v>
      </c>
      <c r="C84" s="23" t="s">
        <v>227</v>
      </c>
      <c r="D84" s="34">
        <v>100000</v>
      </c>
      <c r="E84" s="32" t="s">
        <v>30</v>
      </c>
      <c r="F84" s="32" t="s">
        <v>31</v>
      </c>
      <c r="G84" s="45" t="s">
        <v>32</v>
      </c>
      <c r="H84" s="18" t="str">
        <f>IF(A84="","",VLOOKUP(A84,[1]Crt!F:G,2,FALSE))</f>
        <v>අධ්‍යාපන</v>
      </c>
      <c r="I84" s="19" t="str">
        <f>IF(B84="","",IF(LEN(B84)=12,VLOOKUP(MID(B84,8,2),[1]Crt!A:B,2),VLOOKUP(MID(B84,7,2),[1]Crt!A:B,2)))</f>
        <v>08 - ජා ඇල</v>
      </c>
      <c r="J84" s="20" t="str">
        <f>IF(B84="","",VLOOKUP(I84,[1]Crt!B:C,2))</f>
        <v>ගම්පහ</v>
      </c>
      <c r="K84" s="20">
        <f>IF(B84="","",VLOOKUP(MID(B84,1,1),[1]Crt!D:E,2,FALSE))</f>
        <v>2102</v>
      </c>
    </row>
    <row r="85" spans="1:11" ht="40.5">
      <c r="A85" s="38" t="s">
        <v>27</v>
      </c>
      <c r="B85" s="15" t="s">
        <v>228</v>
      </c>
      <c r="C85" s="36" t="s">
        <v>229</v>
      </c>
      <c r="D85" s="37">
        <v>185100</v>
      </c>
      <c r="E85" s="15" t="s">
        <v>42</v>
      </c>
      <c r="F85" s="15" t="s">
        <v>52</v>
      </c>
      <c r="G85" s="43" t="s">
        <v>53</v>
      </c>
      <c r="H85" s="18" t="str">
        <f>IF(A85="","",VLOOKUP(A85,[1]Crt!F:G,2,FALSE))</f>
        <v>අධ්‍යාපන</v>
      </c>
      <c r="I85" s="19" t="str">
        <f>IF(B85="","",IF(LEN(B85)=12,VLOOKUP(MID(B85,8,2),[1]Crt!A:B,2),VLOOKUP(MID(B85,7,2),[1]Crt!A:B,2)))</f>
        <v>08 - ජා ඇල</v>
      </c>
      <c r="J85" s="20" t="str">
        <f>IF(B85="","",VLOOKUP(I85,[1]Crt!B:C,2))</f>
        <v>ගම්පහ</v>
      </c>
      <c r="K85" s="20">
        <f>IF(B85="","",VLOOKUP(MID(B85,1,1),[1]Crt!D:E,2,FALSE))</f>
        <v>2001</v>
      </c>
    </row>
    <row r="86" spans="1:11" ht="40.5">
      <c r="A86" s="38" t="s">
        <v>27</v>
      </c>
      <c r="B86" s="15" t="s">
        <v>230</v>
      </c>
      <c r="C86" s="36" t="s">
        <v>231</v>
      </c>
      <c r="D86" s="37">
        <v>274500</v>
      </c>
      <c r="E86" s="15" t="s">
        <v>42</v>
      </c>
      <c r="F86" s="15" t="s">
        <v>52</v>
      </c>
      <c r="G86" s="43" t="s">
        <v>53</v>
      </c>
      <c r="H86" s="18" t="str">
        <f>IF(A86="","",VLOOKUP(A86,[1]Crt!F:G,2,FALSE))</f>
        <v>අධ්‍යාපන</v>
      </c>
      <c r="I86" s="19" t="str">
        <f>IF(B86="","",IF(LEN(B86)=12,VLOOKUP(MID(B86,8,2),[1]Crt!A:B,2),VLOOKUP(MID(B86,7,2),[1]Crt!A:B,2)))</f>
        <v>08 - ජා ඇල</v>
      </c>
      <c r="J86" s="20" t="str">
        <f>IF(B86="","",VLOOKUP(I86,[1]Crt!B:C,2))</f>
        <v>ගම්පහ</v>
      </c>
      <c r="K86" s="20">
        <f>IF(B86="","",VLOOKUP(MID(B86,1,1),[1]Crt!D:E,2,FALSE))</f>
        <v>2001</v>
      </c>
    </row>
    <row r="87" spans="1:11" ht="40.5">
      <c r="A87" s="38" t="s">
        <v>11</v>
      </c>
      <c r="B87" s="15" t="s">
        <v>232</v>
      </c>
      <c r="C87" s="13" t="s">
        <v>233</v>
      </c>
      <c r="D87" s="37">
        <v>94650</v>
      </c>
      <c r="E87" s="15" t="s">
        <v>42</v>
      </c>
      <c r="F87" s="15" t="s">
        <v>52</v>
      </c>
      <c r="G87" s="43" t="s">
        <v>234</v>
      </c>
      <c r="H87" s="18" t="str">
        <f>IF(A87="","",VLOOKUP(A87,[1]Crt!F:G,2,FALSE))</f>
        <v>අධ්‍යාපන</v>
      </c>
      <c r="I87" s="19" t="str">
        <f>IF(B87="","",IF(LEN(B87)=12,VLOOKUP(MID(B87,8,2),[1]Crt!A:B,2),VLOOKUP(MID(B87,7,2),[1]Crt!A:B,2)))</f>
        <v>08 - ජා ඇල</v>
      </c>
      <c r="J87" s="20" t="str">
        <f>IF(B87="","",VLOOKUP(I87,[1]Crt!B:C,2))</f>
        <v>ගම්පහ</v>
      </c>
      <c r="K87" s="20">
        <f>IF(B87="","",VLOOKUP(MID(B87,1,1),[1]Crt!D:E,2,FALSE))</f>
        <v>2001</v>
      </c>
    </row>
    <row r="88" spans="1:11" ht="40.5">
      <c r="A88" s="38" t="s">
        <v>11</v>
      </c>
      <c r="B88" s="15" t="s">
        <v>235</v>
      </c>
      <c r="C88" s="13" t="s">
        <v>236</v>
      </c>
      <c r="D88" s="37">
        <v>138250</v>
      </c>
      <c r="E88" s="15" t="s">
        <v>42</v>
      </c>
      <c r="F88" s="15" t="s">
        <v>52</v>
      </c>
      <c r="G88" s="43" t="s">
        <v>234</v>
      </c>
      <c r="H88" s="18" t="str">
        <f>IF(A88="","",VLOOKUP(A88,[1]Crt!F:G,2,FALSE))</f>
        <v>අධ්‍යාපන</v>
      </c>
      <c r="I88" s="19" t="str">
        <f>IF(B88="","",IF(LEN(B88)=12,VLOOKUP(MID(B88,8,2),[1]Crt!A:B,2),VLOOKUP(MID(B88,7,2),[1]Crt!A:B,2)))</f>
        <v>08 - ජා ඇල</v>
      </c>
      <c r="J88" s="20" t="str">
        <f>IF(B88="","",VLOOKUP(I88,[1]Crt!B:C,2))</f>
        <v>ගම්පහ</v>
      </c>
      <c r="K88" s="20">
        <f>IF(B88="","",VLOOKUP(MID(B88,1,1),[1]Crt!D:E,2,FALSE))</f>
        <v>2001</v>
      </c>
    </row>
    <row r="89" spans="1:11" ht="34.5">
      <c r="A89" s="38" t="s">
        <v>27</v>
      </c>
      <c r="B89" s="15" t="s">
        <v>237</v>
      </c>
      <c r="C89" s="53" t="s">
        <v>238</v>
      </c>
      <c r="D89" s="37">
        <v>100000</v>
      </c>
      <c r="E89" s="15" t="s">
        <v>42</v>
      </c>
      <c r="F89" s="15" t="s">
        <v>239</v>
      </c>
      <c r="G89" s="43" t="s">
        <v>240</v>
      </c>
      <c r="H89" s="18" t="str">
        <f>IF(A89="","",VLOOKUP(A89,[1]Crt!F:G,2,FALSE))</f>
        <v>අධ්‍යාපන</v>
      </c>
      <c r="I89" s="19" t="str">
        <f>IF(B89="","",IF(LEN(B89)=12,VLOOKUP(MID(B89,8,2),[1]Crt!A:B,2),VLOOKUP(MID(B89,7,2),[1]Crt!A:B,2)))</f>
        <v>08 - ජා ඇල</v>
      </c>
      <c r="J89" s="20" t="str">
        <f>IF(B89="","",VLOOKUP(I89,[1]Crt!B:C,2))</f>
        <v>ගම්පහ</v>
      </c>
      <c r="K89" s="20">
        <f>IF(B89="","",VLOOKUP(MID(B89,1,1),[1]Crt!D:E,2,FALSE))</f>
        <v>2001</v>
      </c>
    </row>
    <row r="90" spans="1:11" ht="40.5">
      <c r="A90" s="38" t="s">
        <v>27</v>
      </c>
      <c r="B90" s="22" t="s">
        <v>241</v>
      </c>
      <c r="C90" s="23" t="s">
        <v>242</v>
      </c>
      <c r="D90" s="34">
        <v>905913</v>
      </c>
      <c r="E90" s="35" t="s">
        <v>14</v>
      </c>
      <c r="F90" s="16" t="s">
        <v>15</v>
      </c>
      <c r="G90" s="43" t="s">
        <v>80</v>
      </c>
      <c r="H90" s="18" t="str">
        <f>IF(A90="","",VLOOKUP(A90,[1]Crt!F:G,2,FALSE))</f>
        <v>අධ්‍යාපන</v>
      </c>
      <c r="I90" s="19" t="str">
        <f>IF(B90="","",IF(LEN(B90)=12,VLOOKUP(MID(B90,8,2),[1]Crt!A:B,2),VLOOKUP(MID(B90,7,2),[1]Crt!A:B,2)))</f>
        <v>09 - වත්තල</v>
      </c>
      <c r="J90" s="20" t="str">
        <f>IF(B90="","",VLOOKUP(I90,[1]Crt!B:C,2))</f>
        <v>ගම්පහ</v>
      </c>
      <c r="K90" s="20">
        <f>IF(B90="","",VLOOKUP(MID(B90,1,1),[1]Crt!D:E,2,FALSE))</f>
        <v>2001</v>
      </c>
    </row>
    <row r="91" spans="1:11" ht="40.5">
      <c r="A91" s="38" t="s">
        <v>27</v>
      </c>
      <c r="B91" s="22" t="s">
        <v>243</v>
      </c>
      <c r="C91" s="23" t="s">
        <v>244</v>
      </c>
      <c r="D91" s="34">
        <v>490385</v>
      </c>
      <c r="E91" s="35" t="s">
        <v>14</v>
      </c>
      <c r="F91" s="16" t="s">
        <v>15</v>
      </c>
      <c r="G91" s="43" t="s">
        <v>80</v>
      </c>
      <c r="H91" s="18" t="str">
        <f>IF(A91="","",VLOOKUP(A91,[1]Crt!F:G,2,FALSE))</f>
        <v>අධ්‍යාපන</v>
      </c>
      <c r="I91" s="19" t="str">
        <f>IF(B91="","",IF(LEN(B91)=12,VLOOKUP(MID(B91,8,2),[1]Crt!A:B,2),VLOOKUP(MID(B91,7,2),[1]Crt!A:B,2)))</f>
        <v>09 - වත්තල</v>
      </c>
      <c r="J91" s="20" t="str">
        <f>IF(B91="","",VLOOKUP(I91,[1]Crt!B:C,2))</f>
        <v>ගම්පහ</v>
      </c>
      <c r="K91" s="20">
        <f>IF(B91="","",VLOOKUP(MID(B91,1,1),[1]Crt!D:E,2,FALSE))</f>
        <v>2001</v>
      </c>
    </row>
    <row r="92" spans="1:11" ht="40.5">
      <c r="A92" s="38" t="s">
        <v>11</v>
      </c>
      <c r="B92" s="22" t="s">
        <v>245</v>
      </c>
      <c r="C92" s="23" t="s">
        <v>246</v>
      </c>
      <c r="D92" s="34">
        <v>479996</v>
      </c>
      <c r="E92" s="35" t="s">
        <v>14</v>
      </c>
      <c r="F92" s="16" t="s">
        <v>15</v>
      </c>
      <c r="G92" s="43" t="s">
        <v>80</v>
      </c>
      <c r="H92" s="18" t="str">
        <f>IF(A92="","",VLOOKUP(A92,[1]Crt!F:G,2,FALSE))</f>
        <v>අධ්‍යාපන</v>
      </c>
      <c r="I92" s="19" t="str">
        <f>IF(B92="","",IF(LEN(B92)=12,VLOOKUP(MID(B92,8,2),[1]Crt!A:B,2),VLOOKUP(MID(B92,7,2),[1]Crt!A:B,2)))</f>
        <v>09 - වත්තල</v>
      </c>
      <c r="J92" s="20" t="str">
        <f>IF(B92="","",VLOOKUP(I92,[1]Crt!B:C,2))</f>
        <v>ගම්පහ</v>
      </c>
      <c r="K92" s="20">
        <f>IF(B92="","",VLOOKUP(MID(B92,1,1),[1]Crt!D:E,2,FALSE))</f>
        <v>2001</v>
      </c>
    </row>
    <row r="93" spans="1:11" ht="17.25">
      <c r="A93" s="38" t="s">
        <v>27</v>
      </c>
      <c r="B93" s="15" t="s">
        <v>247</v>
      </c>
      <c r="C93" s="23" t="s">
        <v>248</v>
      </c>
      <c r="D93" s="34">
        <v>250000</v>
      </c>
      <c r="E93" s="32" t="s">
        <v>30</v>
      </c>
      <c r="F93" s="32" t="s">
        <v>31</v>
      </c>
      <c r="G93" s="45" t="s">
        <v>32</v>
      </c>
      <c r="H93" s="18" t="str">
        <f>IF(A93="","",VLOOKUP(A93,[1]Crt!F:G,2,FALSE))</f>
        <v>අධ්‍යාපන</v>
      </c>
      <c r="I93" s="19" t="str">
        <f>IF(B93="","",IF(LEN(B93)=12,VLOOKUP(MID(B93,8,2),[1]Crt!A:B,2),VLOOKUP(MID(B93,7,2),[1]Crt!A:B,2)))</f>
        <v>09 - වත්තල</v>
      </c>
      <c r="J93" s="20" t="str">
        <f>IF(B93="","",VLOOKUP(I93,[1]Crt!B:C,2))</f>
        <v>ගම්පහ</v>
      </c>
      <c r="K93" s="20">
        <f>IF(B93="","",VLOOKUP(MID(B93,1,1),[1]Crt!D:E,2,FALSE))</f>
        <v>2102</v>
      </c>
    </row>
    <row r="94" spans="1:11" ht="17.25">
      <c r="A94" s="38" t="s">
        <v>27</v>
      </c>
      <c r="B94" s="22" t="s">
        <v>249</v>
      </c>
      <c r="C94" s="23" t="s">
        <v>250</v>
      </c>
      <c r="D94" s="34">
        <v>500000</v>
      </c>
      <c r="E94" s="35" t="s">
        <v>14</v>
      </c>
      <c r="F94" s="16" t="s">
        <v>15</v>
      </c>
      <c r="G94" s="45" t="s">
        <v>32</v>
      </c>
      <c r="H94" s="18" t="str">
        <f>IF(A94="","",VLOOKUP(A94,[1]Crt!F:G,2,FALSE))</f>
        <v>අධ්‍යාපන</v>
      </c>
      <c r="I94" s="19" t="str">
        <f>IF(B94="","",IF(LEN(B94)=12,VLOOKUP(MID(B94,8,2),[1]Crt!A:B,2),VLOOKUP(MID(B94,7,2),[1]Crt!A:B,2)))</f>
        <v>10 - මහර</v>
      </c>
      <c r="J94" s="20" t="str">
        <f>IF(B94="","",VLOOKUP(I94,[1]Crt!B:C,2))</f>
        <v>ගම්පහ</v>
      </c>
      <c r="K94" s="20">
        <f>IF(B94="","",VLOOKUP(MID(B94,1,1),[1]Crt!D:E,2,FALSE))</f>
        <v>2001</v>
      </c>
    </row>
    <row r="95" spans="1:11" ht="17.25">
      <c r="A95" s="24" t="s">
        <v>20</v>
      </c>
      <c r="B95" s="25" t="s">
        <v>251</v>
      </c>
      <c r="C95" s="26" t="s">
        <v>252</v>
      </c>
      <c r="D95" s="41">
        <v>1000000</v>
      </c>
      <c r="E95" s="28" t="s">
        <v>14</v>
      </c>
      <c r="F95" s="29" t="s">
        <v>15</v>
      </c>
      <c r="G95" s="47" t="s">
        <v>253</v>
      </c>
      <c r="H95" s="18" t="str">
        <f>IF(A95="","",VLOOKUP(A95,[1]Crt!F:G,2,FALSE))</f>
        <v>අධ්‍යාපන</v>
      </c>
      <c r="I95" s="19" t="str">
        <f>IF(B95="","",IF(LEN(B95)=12,VLOOKUP(MID(B95,8,2),[1]Crt!A:B,2),VLOOKUP(MID(B95,7,2),[1]Crt!A:B,2)))</f>
        <v>10 - මහර</v>
      </c>
      <c r="J95" s="20" t="str">
        <f>IF(B95="","",VLOOKUP(I95,[1]Crt!B:C,2))</f>
        <v>ගම්පහ</v>
      </c>
      <c r="K95" s="20">
        <f>IF(B95="","",VLOOKUP(MID(B95,1,1),[1]Crt!D:E,2,FALSE))</f>
        <v>2001</v>
      </c>
    </row>
    <row r="96" spans="1:11" ht="40.5">
      <c r="A96" s="38" t="s">
        <v>11</v>
      </c>
      <c r="B96" s="15" t="s">
        <v>254</v>
      </c>
      <c r="C96" s="23" t="s">
        <v>255</v>
      </c>
      <c r="D96" s="34">
        <v>1983465</v>
      </c>
      <c r="E96" s="35" t="s">
        <v>14</v>
      </c>
      <c r="F96" s="16" t="s">
        <v>15</v>
      </c>
      <c r="G96" s="46" t="s">
        <v>74</v>
      </c>
      <c r="H96" s="18" t="str">
        <f>IF(A96="","",VLOOKUP(A96,[1]Crt!F:G,2,FALSE))</f>
        <v>අධ්‍යාපන</v>
      </c>
      <c r="I96" s="19" t="str">
        <f>IF(B96="","",IF(LEN(B96)=12,VLOOKUP(MID(B96,8,2),[1]Crt!A:B,2),VLOOKUP(MID(B96,7,2),[1]Crt!A:B,2)))</f>
        <v>10 - මහර</v>
      </c>
      <c r="J96" s="20" t="str">
        <f>IF(B96="","",VLOOKUP(I96,[1]Crt!B:C,2))</f>
        <v>ගම්පහ</v>
      </c>
      <c r="K96" s="20">
        <f>IF(B96="","",VLOOKUP(MID(B96,1,1),[1]Crt!D:E,2,FALSE))</f>
        <v>2001</v>
      </c>
    </row>
    <row r="97" spans="1:11" ht="17.25">
      <c r="A97" s="38" t="s">
        <v>27</v>
      </c>
      <c r="B97" s="15" t="s">
        <v>256</v>
      </c>
      <c r="C97" s="23" t="s">
        <v>257</v>
      </c>
      <c r="D97" s="34">
        <v>300000</v>
      </c>
      <c r="E97" s="32" t="s">
        <v>30</v>
      </c>
      <c r="F97" s="32" t="s">
        <v>31</v>
      </c>
      <c r="G97" s="45" t="s">
        <v>32</v>
      </c>
      <c r="H97" s="18" t="str">
        <f>IF(A97="","",VLOOKUP(A97,[1]Crt!F:G,2,FALSE))</f>
        <v>අධ්‍යාපන</v>
      </c>
      <c r="I97" s="19" t="str">
        <f>IF(B97="","",IF(LEN(B97)=12,VLOOKUP(MID(B97,8,2),[1]Crt!A:B,2),VLOOKUP(MID(B97,7,2),[1]Crt!A:B,2)))</f>
        <v>10 - මහර</v>
      </c>
      <c r="J97" s="20" t="str">
        <f>IF(B97="","",VLOOKUP(I97,[1]Crt!B:C,2))</f>
        <v>ගම්පහ</v>
      </c>
      <c r="K97" s="20">
        <f>IF(B97="","",VLOOKUP(MID(B97,1,1),[1]Crt!D:E,2,FALSE))</f>
        <v>2102</v>
      </c>
    </row>
    <row r="98" spans="1:11" ht="17.25">
      <c r="A98" s="38" t="s">
        <v>27</v>
      </c>
      <c r="B98" s="15" t="s">
        <v>258</v>
      </c>
      <c r="C98" s="23" t="s">
        <v>259</v>
      </c>
      <c r="D98" s="34">
        <v>250000</v>
      </c>
      <c r="E98" s="32" t="s">
        <v>30</v>
      </c>
      <c r="F98" s="32" t="s">
        <v>31</v>
      </c>
      <c r="G98" s="45" t="s">
        <v>32</v>
      </c>
      <c r="H98" s="18" t="str">
        <f>IF(A98="","",VLOOKUP(A98,[1]Crt!F:G,2,FALSE))</f>
        <v>අධ්‍යාපන</v>
      </c>
      <c r="I98" s="19" t="str">
        <f>IF(B98="","",IF(LEN(B98)=12,VLOOKUP(MID(B98,8,2),[1]Crt!A:B,2),VLOOKUP(MID(B98,7,2),[1]Crt!A:B,2)))</f>
        <v>10 - මහර</v>
      </c>
      <c r="J98" s="20" t="str">
        <f>IF(B98="","",VLOOKUP(I98,[1]Crt!B:C,2))</f>
        <v>ගම්පහ</v>
      </c>
      <c r="K98" s="20">
        <f>IF(B98="","",VLOOKUP(MID(B98,1,1),[1]Crt!D:E,2,FALSE))</f>
        <v>2102</v>
      </c>
    </row>
    <row r="99" spans="1:11" ht="17.25">
      <c r="A99" s="38" t="s">
        <v>27</v>
      </c>
      <c r="B99" s="15" t="s">
        <v>260</v>
      </c>
      <c r="C99" s="23" t="s">
        <v>261</v>
      </c>
      <c r="D99" s="34">
        <v>200000</v>
      </c>
      <c r="E99" s="32" t="s">
        <v>30</v>
      </c>
      <c r="F99" s="32" t="s">
        <v>31</v>
      </c>
      <c r="G99" s="45" t="s">
        <v>32</v>
      </c>
      <c r="H99" s="18" t="str">
        <f>IF(A99="","",VLOOKUP(A99,[1]Crt!F:G,2,FALSE))</f>
        <v>අධ්‍යාපන</v>
      </c>
      <c r="I99" s="19" t="str">
        <f>IF(B99="","",IF(LEN(B99)=12,VLOOKUP(MID(B99,8,2),[1]Crt!A:B,2),VLOOKUP(MID(B99,7,2),[1]Crt!A:B,2)))</f>
        <v>10 - මහර</v>
      </c>
      <c r="J99" s="20" t="str">
        <f>IF(B99="","",VLOOKUP(I99,[1]Crt!B:C,2))</f>
        <v>ගම්පහ</v>
      </c>
      <c r="K99" s="20">
        <f>IF(B99="","",VLOOKUP(MID(B99,1,1),[1]Crt!D:E,2,FALSE))</f>
        <v>2102</v>
      </c>
    </row>
    <row r="100" spans="1:11" ht="34.5">
      <c r="A100" s="38" t="s">
        <v>27</v>
      </c>
      <c r="B100" s="15" t="s">
        <v>262</v>
      </c>
      <c r="C100" s="23" t="s">
        <v>263</v>
      </c>
      <c r="D100" s="34">
        <v>50000</v>
      </c>
      <c r="E100" s="32" t="s">
        <v>30</v>
      </c>
      <c r="F100" s="32" t="s">
        <v>31</v>
      </c>
      <c r="G100" s="45" t="s">
        <v>32</v>
      </c>
      <c r="H100" s="18" t="str">
        <f>IF(A100="","",VLOOKUP(A100,[1]Crt!F:G,2,FALSE))</f>
        <v>අධ්‍යාපන</v>
      </c>
      <c r="I100" s="19" t="str">
        <f>IF(B100="","",IF(LEN(B100)=12,VLOOKUP(MID(B100,8,2),[1]Crt!A:B,2),VLOOKUP(MID(B100,7,2),[1]Crt!A:B,2)))</f>
        <v>10 - මහර</v>
      </c>
      <c r="J100" s="20" t="str">
        <f>IF(B100="","",VLOOKUP(I100,[1]Crt!B:C,2))</f>
        <v>ගම්පහ</v>
      </c>
      <c r="K100" s="20">
        <f>IF(B100="","",VLOOKUP(MID(B100,1,1),[1]Crt!D:E,2,FALSE))</f>
        <v>2102</v>
      </c>
    </row>
    <row r="101" spans="1:11" ht="40.5">
      <c r="A101" s="38" t="s">
        <v>11</v>
      </c>
      <c r="B101" s="22" t="s">
        <v>264</v>
      </c>
      <c r="C101" s="49" t="s">
        <v>265</v>
      </c>
      <c r="D101" s="50">
        <v>996983</v>
      </c>
      <c r="E101" s="15" t="s">
        <v>14</v>
      </c>
      <c r="F101" s="16" t="s">
        <v>15</v>
      </c>
      <c r="G101" s="46" t="s">
        <v>137</v>
      </c>
      <c r="H101" s="18" t="str">
        <f>IF(A101="","",VLOOKUP(A101,[1]Crt!F:G,2,FALSE))</f>
        <v>අධ්‍යාපන</v>
      </c>
      <c r="I101" s="19" t="str">
        <f>IF(B101="","",IF(LEN(B101)=12,VLOOKUP(MID(B101,8,2),[1]Crt!A:B,2),VLOOKUP(MID(B101,7,2),[1]Crt!A:B,2)))</f>
        <v>11 - දොම්පෙ</v>
      </c>
      <c r="J101" s="20" t="str">
        <f>IF(B101="","",VLOOKUP(I101,[1]Crt!B:C,2))</f>
        <v>ගම්පහ</v>
      </c>
      <c r="K101" s="20">
        <f>IF(B101="","",VLOOKUP(MID(B101,1,1),[1]Crt!D:E,2,FALSE))</f>
        <v>2001</v>
      </c>
    </row>
    <row r="102" spans="1:11" ht="40.5">
      <c r="A102" s="38" t="s">
        <v>11</v>
      </c>
      <c r="B102" s="22" t="s">
        <v>266</v>
      </c>
      <c r="C102" s="49" t="s">
        <v>267</v>
      </c>
      <c r="D102" s="50">
        <v>968408</v>
      </c>
      <c r="E102" s="15" t="s">
        <v>14</v>
      </c>
      <c r="F102" s="16" t="s">
        <v>15</v>
      </c>
      <c r="G102" s="46" t="s">
        <v>137</v>
      </c>
      <c r="H102" s="18" t="str">
        <f>IF(A102="","",VLOOKUP(A102,[1]Crt!F:G,2,FALSE))</f>
        <v>අධ්‍යාපන</v>
      </c>
      <c r="I102" s="19" t="str">
        <f>IF(B102="","",IF(LEN(B102)=12,VLOOKUP(MID(B102,8,2),[1]Crt!A:B,2),VLOOKUP(MID(B102,7,2),[1]Crt!A:B,2)))</f>
        <v>11 - දොම්පෙ</v>
      </c>
      <c r="J102" s="20" t="str">
        <f>IF(B102="","",VLOOKUP(I102,[1]Crt!B:C,2))</f>
        <v>ගම්පහ</v>
      </c>
      <c r="K102" s="20">
        <f>IF(B102="","",VLOOKUP(MID(B102,1,1),[1]Crt!D:E,2,FALSE))</f>
        <v>2001</v>
      </c>
    </row>
    <row r="103" spans="1:11" ht="40.5">
      <c r="A103" s="38" t="s">
        <v>11</v>
      </c>
      <c r="B103" s="22" t="s">
        <v>268</v>
      </c>
      <c r="C103" s="49" t="s">
        <v>269</v>
      </c>
      <c r="D103" s="34">
        <v>778700</v>
      </c>
      <c r="E103" s="15" t="s">
        <v>14</v>
      </c>
      <c r="F103" s="16" t="s">
        <v>15</v>
      </c>
      <c r="G103" s="43" t="s">
        <v>80</v>
      </c>
      <c r="H103" s="18" t="str">
        <f>IF(A103="","",VLOOKUP(A103,[1]Crt!F:G,2,FALSE))</f>
        <v>අධ්‍යාපන</v>
      </c>
      <c r="I103" s="19" t="str">
        <f>IF(B103="","",IF(LEN(B103)=12,VLOOKUP(MID(B103,8,2),[1]Crt!A:B,2),VLOOKUP(MID(B103,7,2),[1]Crt!A:B,2)))</f>
        <v>11 - දොම්පෙ</v>
      </c>
      <c r="J103" s="20" t="str">
        <f>IF(B103="","",VLOOKUP(I103,[1]Crt!B:C,2))</f>
        <v>ගම්පහ</v>
      </c>
      <c r="K103" s="20">
        <f>IF(B103="","",VLOOKUP(MID(B103,1,1),[1]Crt!D:E,2,FALSE))</f>
        <v>2001</v>
      </c>
    </row>
    <row r="104" spans="1:11" ht="40.5">
      <c r="A104" s="38" t="s">
        <v>11</v>
      </c>
      <c r="B104" s="35" t="s">
        <v>270</v>
      </c>
      <c r="C104" s="49" t="s">
        <v>271</v>
      </c>
      <c r="D104" s="50">
        <v>280034</v>
      </c>
      <c r="E104" s="15" t="s">
        <v>14</v>
      </c>
      <c r="F104" s="16" t="s">
        <v>15</v>
      </c>
      <c r="G104" s="46" t="s">
        <v>137</v>
      </c>
      <c r="H104" s="18" t="str">
        <f>IF(A104="","",VLOOKUP(A104,[1]Crt!F:G,2,FALSE))</f>
        <v>අධ්‍යාපන</v>
      </c>
      <c r="I104" s="19" t="str">
        <f>IF(B104="","",IF(LEN(B104)=12,VLOOKUP(MID(B104,8,2),[1]Crt!A:B,2),VLOOKUP(MID(B104,7,2),[1]Crt!A:B,2)))</f>
        <v>11 - දොම්පෙ</v>
      </c>
      <c r="J104" s="20" t="str">
        <f>IF(B104="","",VLOOKUP(I104,[1]Crt!B:C,2))</f>
        <v>ගම්පහ</v>
      </c>
      <c r="K104" s="20">
        <f>IF(B104="","",VLOOKUP(MID(B104,1,1),[1]Crt!D:E,2,FALSE))</f>
        <v>2001</v>
      </c>
    </row>
    <row r="105" spans="1:11" ht="40.5">
      <c r="A105" s="38" t="s">
        <v>11</v>
      </c>
      <c r="B105" s="35" t="s">
        <v>272</v>
      </c>
      <c r="C105" s="49" t="s">
        <v>273</v>
      </c>
      <c r="D105" s="50">
        <v>740846</v>
      </c>
      <c r="E105" s="15" t="s">
        <v>14</v>
      </c>
      <c r="F105" s="16" t="s">
        <v>15</v>
      </c>
      <c r="G105" s="46" t="s">
        <v>137</v>
      </c>
      <c r="H105" s="18" t="str">
        <f>IF(A105="","",VLOOKUP(A105,[1]Crt!F:G,2,FALSE))</f>
        <v>අධ්‍යාපන</v>
      </c>
      <c r="I105" s="19" t="str">
        <f>IF(B105="","",IF(LEN(B105)=12,VLOOKUP(MID(B105,8,2),[1]Crt!A:B,2),VLOOKUP(MID(B105,7,2),[1]Crt!A:B,2)))</f>
        <v>11 - දොම්පෙ</v>
      </c>
      <c r="J105" s="20" t="str">
        <f>IF(B105="","",VLOOKUP(I105,[1]Crt!B:C,2))</f>
        <v>ගම්පහ</v>
      </c>
      <c r="K105" s="20">
        <f>IF(B105="","",VLOOKUP(MID(B105,1,1),[1]Crt!D:E,2,FALSE))</f>
        <v>2001</v>
      </c>
    </row>
    <row r="106" spans="1:11" ht="40.5">
      <c r="A106" s="38" t="s">
        <v>11</v>
      </c>
      <c r="B106" s="35" t="s">
        <v>274</v>
      </c>
      <c r="C106" s="49" t="s">
        <v>275</v>
      </c>
      <c r="D106" s="50">
        <v>291879</v>
      </c>
      <c r="E106" s="35" t="s">
        <v>14</v>
      </c>
      <c r="F106" s="16" t="s">
        <v>15</v>
      </c>
      <c r="G106" s="46" t="s">
        <v>137</v>
      </c>
      <c r="H106" s="18" t="str">
        <f>IF(A106="","",VLOOKUP(A106,[1]Crt!F:G,2,FALSE))</f>
        <v>අධ්‍යාපන</v>
      </c>
      <c r="I106" s="19" t="str">
        <f>IF(B106="","",IF(LEN(B106)=12,VLOOKUP(MID(B106,8,2),[1]Crt!A:B,2),VLOOKUP(MID(B106,7,2),[1]Crt!A:B,2)))</f>
        <v>11 - දොම්පෙ</v>
      </c>
      <c r="J106" s="20" t="str">
        <f>IF(B106="","",VLOOKUP(I106,[1]Crt!B:C,2))</f>
        <v>ගම්පහ</v>
      </c>
      <c r="K106" s="20">
        <f>IF(B106="","",VLOOKUP(MID(B106,1,1),[1]Crt!D:E,2,FALSE))</f>
        <v>2001</v>
      </c>
    </row>
    <row r="107" spans="1:11" ht="40.5">
      <c r="A107" s="38" t="s">
        <v>11</v>
      </c>
      <c r="B107" s="35" t="s">
        <v>276</v>
      </c>
      <c r="C107" s="49" t="s">
        <v>277</v>
      </c>
      <c r="D107" s="50">
        <v>391879</v>
      </c>
      <c r="E107" s="35" t="s">
        <v>14</v>
      </c>
      <c r="F107" s="16" t="s">
        <v>15</v>
      </c>
      <c r="G107" s="46" t="s">
        <v>137</v>
      </c>
      <c r="H107" s="18" t="str">
        <f>IF(A107="","",VLOOKUP(A107,[1]Crt!F:G,2,FALSE))</f>
        <v>අධ්‍යාපන</v>
      </c>
      <c r="I107" s="19" t="str">
        <f>IF(B107="","",IF(LEN(B107)=12,VLOOKUP(MID(B107,8,2),[1]Crt!A:B,2),VLOOKUP(MID(B107,7,2),[1]Crt!A:B,2)))</f>
        <v>11 - දොම්පෙ</v>
      </c>
      <c r="J107" s="20" t="str">
        <f>IF(B107="","",VLOOKUP(I107,[1]Crt!B:C,2))</f>
        <v>ගම්පහ</v>
      </c>
      <c r="K107" s="20">
        <f>IF(B107="","",VLOOKUP(MID(B107,1,1),[1]Crt!D:E,2,FALSE))</f>
        <v>2001</v>
      </c>
    </row>
    <row r="108" spans="1:11" ht="34.5">
      <c r="A108" s="38" t="s">
        <v>27</v>
      </c>
      <c r="B108" s="15" t="s">
        <v>278</v>
      </c>
      <c r="C108" s="49" t="s">
        <v>279</v>
      </c>
      <c r="D108" s="34">
        <v>140000</v>
      </c>
      <c r="E108" s="32" t="s">
        <v>30</v>
      </c>
      <c r="F108" s="32" t="s">
        <v>31</v>
      </c>
      <c r="G108" s="45" t="s">
        <v>32</v>
      </c>
      <c r="H108" s="18" t="str">
        <f>IF(A108="","",VLOOKUP(A108,[1]Crt!F:G,2,FALSE))</f>
        <v>අධ්‍යාපන</v>
      </c>
      <c r="I108" s="19" t="str">
        <f>IF(B108="","",IF(LEN(B108)=12,VLOOKUP(MID(B108,8,2),[1]Crt!A:B,2),VLOOKUP(MID(B108,7,2),[1]Crt!A:B,2)))</f>
        <v>11 - දොම්පෙ</v>
      </c>
      <c r="J108" s="20" t="str">
        <f>IF(B108="","",VLOOKUP(I108,[1]Crt!B:C,2))</f>
        <v>ගම්පහ</v>
      </c>
      <c r="K108" s="20">
        <f>IF(B108="","",VLOOKUP(MID(B108,1,1),[1]Crt!D:E,2,FALSE))</f>
        <v>2102</v>
      </c>
    </row>
    <row r="109" spans="1:11" ht="34.5">
      <c r="A109" s="38" t="s">
        <v>27</v>
      </c>
      <c r="B109" s="15" t="s">
        <v>280</v>
      </c>
      <c r="C109" s="49" t="s">
        <v>281</v>
      </c>
      <c r="D109" s="34">
        <v>370000</v>
      </c>
      <c r="E109" s="32" t="s">
        <v>30</v>
      </c>
      <c r="F109" s="32" t="s">
        <v>31</v>
      </c>
      <c r="G109" s="45" t="s">
        <v>32</v>
      </c>
      <c r="H109" s="18" t="str">
        <f>IF(A109="","",VLOOKUP(A109,[1]Crt!F:G,2,FALSE))</f>
        <v>අධ්‍යාපන</v>
      </c>
      <c r="I109" s="19" t="str">
        <f>IF(B109="","",IF(LEN(B109)=12,VLOOKUP(MID(B109,8,2),[1]Crt!A:B,2),VLOOKUP(MID(B109,7,2),[1]Crt!A:B,2)))</f>
        <v>11 - දොම්පෙ</v>
      </c>
      <c r="J109" s="20" t="str">
        <f>IF(B109="","",VLOOKUP(I109,[1]Crt!B:C,2))</f>
        <v>ගම්පහ</v>
      </c>
      <c r="K109" s="20">
        <f>IF(B109="","",VLOOKUP(MID(B109,1,1),[1]Crt!D:E,2,FALSE))</f>
        <v>2102</v>
      </c>
    </row>
    <row r="110" spans="1:11" ht="40.5">
      <c r="A110" s="38" t="s">
        <v>11</v>
      </c>
      <c r="B110" s="15" t="s">
        <v>282</v>
      </c>
      <c r="C110" s="53" t="s">
        <v>283</v>
      </c>
      <c r="D110" s="37">
        <v>155628</v>
      </c>
      <c r="E110" s="15" t="s">
        <v>42</v>
      </c>
      <c r="F110" s="15" t="s">
        <v>52</v>
      </c>
      <c r="G110" s="46" t="s">
        <v>284</v>
      </c>
      <c r="H110" s="18" t="str">
        <f>IF(A110="","",VLOOKUP(A110,[1]Crt!F:G,2,FALSE))</f>
        <v>අධ්‍යාපන</v>
      </c>
      <c r="I110" s="19" t="str">
        <f>IF(B110="","",IF(LEN(B110)=12,VLOOKUP(MID(B110,8,2),[1]Crt!A:B,2),VLOOKUP(MID(B110,7,2),[1]Crt!A:B,2)))</f>
        <v>11 - දොම්පෙ</v>
      </c>
      <c r="J110" s="20" t="str">
        <f>IF(B110="","",VLOOKUP(I110,[1]Crt!B:C,2))</f>
        <v>ගම්පහ</v>
      </c>
      <c r="K110" s="20">
        <f>IF(B110="","",VLOOKUP(MID(B110,1,1),[1]Crt!D:E,2,FALSE))</f>
        <v>2001</v>
      </c>
    </row>
    <row r="111" spans="1:11" ht="40.5">
      <c r="A111" s="38" t="s">
        <v>11</v>
      </c>
      <c r="B111" s="15" t="s">
        <v>285</v>
      </c>
      <c r="C111" s="13" t="s">
        <v>286</v>
      </c>
      <c r="D111" s="37">
        <v>252750</v>
      </c>
      <c r="E111" s="15" t="s">
        <v>42</v>
      </c>
      <c r="F111" s="15" t="s">
        <v>287</v>
      </c>
      <c r="G111" s="46" t="s">
        <v>234</v>
      </c>
      <c r="H111" s="18" t="str">
        <f>IF(A111="","",VLOOKUP(A111,[1]Crt!F:G,2,FALSE))</f>
        <v>අධ්‍යාපන</v>
      </c>
      <c r="I111" s="19" t="str">
        <f>IF(B111="","",IF(LEN(B111)=12,VLOOKUP(MID(B111,8,2),[1]Crt!A:B,2),VLOOKUP(MID(B111,7,2),[1]Crt!A:B,2)))</f>
        <v>11 - දොම්පෙ</v>
      </c>
      <c r="J111" s="20" t="str">
        <f>IF(B111="","",VLOOKUP(I111,[1]Crt!B:C,2))</f>
        <v>ගම්පහ</v>
      </c>
      <c r="K111" s="20">
        <f>IF(B111="","",VLOOKUP(MID(B111,1,1),[1]Crt!D:E,2,FALSE))</f>
        <v>2001</v>
      </c>
    </row>
    <row r="112" spans="1:11" ht="34.5">
      <c r="A112" s="38" t="s">
        <v>11</v>
      </c>
      <c r="B112" s="22" t="s">
        <v>288</v>
      </c>
      <c r="C112" s="23" t="s">
        <v>289</v>
      </c>
      <c r="D112" s="34">
        <v>2000000</v>
      </c>
      <c r="E112" s="35" t="s">
        <v>14</v>
      </c>
      <c r="F112" s="16" t="s">
        <v>15</v>
      </c>
      <c r="G112" s="43" t="s">
        <v>290</v>
      </c>
      <c r="H112" s="18" t="str">
        <f>IF(A112="","",VLOOKUP(A112,[1]Crt!F:G,2,FALSE))</f>
        <v>අධ්‍යාපන</v>
      </c>
      <c r="I112" s="19" t="str">
        <f>IF(B112="","",IF(LEN(B112)=12,VLOOKUP(MID(B112,8,2),[1]Crt!A:B,2),VLOOKUP(MID(B112,7,2),[1]Crt!A:B,2)))</f>
        <v>12 - බියගම</v>
      </c>
      <c r="J112" s="20" t="str">
        <f>IF(B112="","",VLOOKUP(I112,[1]Crt!B:C,2))</f>
        <v>ගම්පහ</v>
      </c>
      <c r="K112" s="20">
        <f>IF(B112="","",VLOOKUP(MID(B112,1,1),[1]Crt!D:E,2,FALSE))</f>
        <v>2001</v>
      </c>
    </row>
    <row r="113" spans="1:11" ht="40.5">
      <c r="A113" s="38" t="s">
        <v>11</v>
      </c>
      <c r="B113" s="22" t="s">
        <v>291</v>
      </c>
      <c r="C113" s="23" t="s">
        <v>292</v>
      </c>
      <c r="D113" s="34">
        <v>489930</v>
      </c>
      <c r="E113" s="35" t="s">
        <v>14</v>
      </c>
      <c r="F113" s="16" t="s">
        <v>15</v>
      </c>
      <c r="G113" s="46" t="s">
        <v>74</v>
      </c>
      <c r="H113" s="18" t="str">
        <f>IF(A113="","",VLOOKUP(A113,[1]Crt!F:G,2,FALSE))</f>
        <v>අධ්‍යාපන</v>
      </c>
      <c r="I113" s="19" t="str">
        <f>IF(B113="","",IF(LEN(B113)=12,VLOOKUP(MID(B113,8,2),[1]Crt!A:B,2),VLOOKUP(MID(B113,7,2),[1]Crt!A:B,2)))</f>
        <v>12 - බියගම</v>
      </c>
      <c r="J113" s="20" t="str">
        <f>IF(B113="","",VLOOKUP(I113,[1]Crt!B:C,2))</f>
        <v>ගම්පහ</v>
      </c>
      <c r="K113" s="20">
        <f>IF(B113="","",VLOOKUP(MID(B113,1,1),[1]Crt!D:E,2,FALSE))</f>
        <v>2001</v>
      </c>
    </row>
    <row r="114" spans="1:11" ht="17.25">
      <c r="A114" s="38" t="s">
        <v>27</v>
      </c>
      <c r="B114" s="22" t="s">
        <v>293</v>
      </c>
      <c r="C114" s="23" t="s">
        <v>294</v>
      </c>
      <c r="D114" s="34">
        <v>400000</v>
      </c>
      <c r="E114" s="35" t="s">
        <v>14</v>
      </c>
      <c r="F114" s="16" t="s">
        <v>15</v>
      </c>
      <c r="G114" s="45" t="s">
        <v>32</v>
      </c>
      <c r="H114" s="18" t="str">
        <f>IF(A114="","",VLOOKUP(A114,[1]Crt!F:G,2,FALSE))</f>
        <v>අධ්‍යාපන</v>
      </c>
      <c r="I114" s="19" t="str">
        <f>IF(B114="","",IF(LEN(B114)=12,VLOOKUP(MID(B114,8,2),[1]Crt!A:B,2),VLOOKUP(MID(B114,7,2),[1]Crt!A:B,2)))</f>
        <v>12 - බියගම</v>
      </c>
      <c r="J114" s="20" t="str">
        <f>IF(B114="","",VLOOKUP(I114,[1]Crt!B:C,2))</f>
        <v>ගම්පහ</v>
      </c>
      <c r="K114" s="20">
        <f>IF(B114="","",VLOOKUP(MID(B114,1,1),[1]Crt!D:E,2,FALSE))</f>
        <v>2001</v>
      </c>
    </row>
    <row r="115" spans="1:11" ht="17.25">
      <c r="A115" s="38" t="s">
        <v>27</v>
      </c>
      <c r="B115" s="22" t="s">
        <v>295</v>
      </c>
      <c r="C115" s="23" t="s">
        <v>296</v>
      </c>
      <c r="D115" s="34">
        <v>500000</v>
      </c>
      <c r="E115" s="35" t="s">
        <v>14</v>
      </c>
      <c r="F115" s="16" t="s">
        <v>15</v>
      </c>
      <c r="G115" s="45" t="s">
        <v>32</v>
      </c>
      <c r="H115" s="18" t="str">
        <f>IF(A115="","",VLOOKUP(A115,[1]Crt!F:G,2,FALSE))</f>
        <v>අධ්‍යාපන</v>
      </c>
      <c r="I115" s="19" t="str">
        <f>IF(B115="","",IF(LEN(B115)=12,VLOOKUP(MID(B115,8,2),[1]Crt!A:B,2),VLOOKUP(MID(B115,7,2),[1]Crt!A:B,2)))</f>
        <v>12 - බියගම</v>
      </c>
      <c r="J115" s="20" t="str">
        <f>IF(B115="","",VLOOKUP(I115,[1]Crt!B:C,2))</f>
        <v>ගම්පහ</v>
      </c>
      <c r="K115" s="20">
        <f>IF(B115="","",VLOOKUP(MID(B115,1,1),[1]Crt!D:E,2,FALSE))</f>
        <v>2001</v>
      </c>
    </row>
    <row r="116" spans="1:11" ht="40.5">
      <c r="A116" s="38" t="s">
        <v>11</v>
      </c>
      <c r="B116" s="22" t="s">
        <v>297</v>
      </c>
      <c r="C116" s="23" t="s">
        <v>298</v>
      </c>
      <c r="D116" s="34">
        <v>994510</v>
      </c>
      <c r="E116" s="35" t="s">
        <v>14</v>
      </c>
      <c r="F116" s="16" t="s">
        <v>15</v>
      </c>
      <c r="G116" s="46" t="s">
        <v>74</v>
      </c>
      <c r="H116" s="18" t="str">
        <f>IF(A116="","",VLOOKUP(A116,[1]Crt!F:G,2,FALSE))</f>
        <v>අධ්‍යාපන</v>
      </c>
      <c r="I116" s="19" t="str">
        <f>IF(B116="","",IF(LEN(B116)=12,VLOOKUP(MID(B116,8,2),[1]Crt!A:B,2),VLOOKUP(MID(B116,7,2),[1]Crt!A:B,2)))</f>
        <v>12 - බියගම</v>
      </c>
      <c r="J116" s="20" t="str">
        <f>IF(B116="","",VLOOKUP(I116,[1]Crt!B:C,2))</f>
        <v>ගම්පහ</v>
      </c>
      <c r="K116" s="20">
        <f>IF(B116="","",VLOOKUP(MID(B116,1,1),[1]Crt!D:E,2,FALSE))</f>
        <v>2001</v>
      </c>
    </row>
    <row r="117" spans="1:11" ht="34.5">
      <c r="A117" s="38" t="s">
        <v>27</v>
      </c>
      <c r="B117" s="15" t="s">
        <v>299</v>
      </c>
      <c r="C117" s="23" t="s">
        <v>300</v>
      </c>
      <c r="D117" s="34">
        <v>200000</v>
      </c>
      <c r="E117" s="40" t="s">
        <v>30</v>
      </c>
      <c r="F117" s="52" t="s">
        <v>31</v>
      </c>
      <c r="G117" s="45" t="s">
        <v>32</v>
      </c>
      <c r="H117" s="18" t="str">
        <f>IF(A117="","",VLOOKUP(A117,[1]Crt!F:G,2,FALSE))</f>
        <v>අධ්‍යාපන</v>
      </c>
      <c r="I117" s="19" t="str">
        <f>IF(B117="","",IF(LEN(B117)=12,VLOOKUP(MID(B117,8,2),[1]Crt!A:B,2),VLOOKUP(MID(B117,7,2),[1]Crt!A:B,2)))</f>
        <v>12 - බියගම</v>
      </c>
      <c r="J117" s="20" t="str">
        <f>IF(B117="","",VLOOKUP(I117,[1]Crt!B:C,2))</f>
        <v>ගම්පහ</v>
      </c>
      <c r="K117" s="20">
        <f>IF(B117="","",VLOOKUP(MID(B117,1,1),[1]Crt!D:E,2,FALSE))</f>
        <v>2103</v>
      </c>
    </row>
    <row r="118" spans="1:11" ht="34.5">
      <c r="A118" s="38" t="s">
        <v>27</v>
      </c>
      <c r="B118" s="15" t="s">
        <v>301</v>
      </c>
      <c r="C118" s="23" t="s">
        <v>302</v>
      </c>
      <c r="D118" s="34">
        <v>200000</v>
      </c>
      <c r="E118" s="40" t="s">
        <v>30</v>
      </c>
      <c r="F118" s="52" t="s">
        <v>31</v>
      </c>
      <c r="G118" s="45" t="s">
        <v>32</v>
      </c>
      <c r="H118" s="18" t="str">
        <f>IF(A118="","",VLOOKUP(A118,[1]Crt!F:G,2,FALSE))</f>
        <v>අධ්‍යාපන</v>
      </c>
      <c r="I118" s="19" t="str">
        <f>IF(B118="","",IF(LEN(B118)=12,VLOOKUP(MID(B118,8,2),[1]Crt!A:B,2),VLOOKUP(MID(B118,7,2),[1]Crt!A:B,2)))</f>
        <v>12 - බියගම</v>
      </c>
      <c r="J118" s="20" t="str">
        <f>IF(B118="","",VLOOKUP(I118,[1]Crt!B:C,2))</f>
        <v>ගම්පහ</v>
      </c>
      <c r="K118" s="20">
        <f>IF(B118="","",VLOOKUP(MID(B118,1,1),[1]Crt!D:E,2,FALSE))</f>
        <v>2103</v>
      </c>
    </row>
    <row r="119" spans="1:11" ht="17.25">
      <c r="A119" s="38" t="s">
        <v>27</v>
      </c>
      <c r="B119" s="15" t="s">
        <v>303</v>
      </c>
      <c r="C119" s="23" t="s">
        <v>304</v>
      </c>
      <c r="D119" s="34">
        <v>250000</v>
      </c>
      <c r="E119" s="32" t="s">
        <v>30</v>
      </c>
      <c r="F119" s="32" t="s">
        <v>31</v>
      </c>
      <c r="G119" s="45" t="s">
        <v>32</v>
      </c>
      <c r="H119" s="18" t="str">
        <f>IF(A119="","",VLOOKUP(A119,[1]Crt!F:G,2,FALSE))</f>
        <v>අධ්‍යාපන</v>
      </c>
      <c r="I119" s="19" t="str">
        <f>IF(B119="","",IF(LEN(B119)=12,VLOOKUP(MID(B119,8,2),[1]Crt!A:B,2),VLOOKUP(MID(B119,7,2),[1]Crt!A:B,2)))</f>
        <v>12 - බියගම</v>
      </c>
      <c r="J119" s="20" t="str">
        <f>IF(B119="","",VLOOKUP(I119,[1]Crt!B:C,2))</f>
        <v>ගම්පහ</v>
      </c>
      <c r="K119" s="20">
        <f>IF(B119="","",VLOOKUP(MID(B119,1,1),[1]Crt!D:E,2,FALSE))</f>
        <v>2102</v>
      </c>
    </row>
    <row r="120" spans="1:11" ht="17.25">
      <c r="A120" s="38" t="s">
        <v>27</v>
      </c>
      <c r="B120" s="15" t="s">
        <v>305</v>
      </c>
      <c r="C120" s="23" t="s">
        <v>306</v>
      </c>
      <c r="D120" s="34">
        <v>150000</v>
      </c>
      <c r="E120" s="32" t="s">
        <v>30</v>
      </c>
      <c r="F120" s="32" t="s">
        <v>31</v>
      </c>
      <c r="G120" s="45" t="s">
        <v>32</v>
      </c>
      <c r="H120" s="18" t="str">
        <f>IF(A120="","",VLOOKUP(A120,[1]Crt!F:G,2,FALSE))</f>
        <v>අධ්‍යාපන</v>
      </c>
      <c r="I120" s="19" t="str">
        <f>IF(B120="","",IF(LEN(B120)=12,VLOOKUP(MID(B120,8,2),[1]Crt!A:B,2),VLOOKUP(MID(B120,7,2),[1]Crt!A:B,2)))</f>
        <v>12 - බියගම</v>
      </c>
      <c r="J120" s="20" t="str">
        <f>IF(B120="","",VLOOKUP(I120,[1]Crt!B:C,2))</f>
        <v>ගම්පහ</v>
      </c>
      <c r="K120" s="20">
        <f>IF(B120="","",VLOOKUP(MID(B120,1,1),[1]Crt!D:E,2,FALSE))</f>
        <v>2102</v>
      </c>
    </row>
    <row r="121" spans="1:11" ht="34.5">
      <c r="A121" s="38" t="s">
        <v>27</v>
      </c>
      <c r="B121" s="15" t="s">
        <v>307</v>
      </c>
      <c r="C121" s="23" t="s">
        <v>308</v>
      </c>
      <c r="D121" s="34">
        <v>500000</v>
      </c>
      <c r="E121" s="32" t="s">
        <v>30</v>
      </c>
      <c r="F121" s="32" t="s">
        <v>31</v>
      </c>
      <c r="G121" s="45" t="s">
        <v>32</v>
      </c>
      <c r="H121" s="18" t="str">
        <f>IF(A121="","",VLOOKUP(A121,[1]Crt!F:G,2,FALSE))</f>
        <v>අධ්‍යාපන</v>
      </c>
      <c r="I121" s="19" t="str">
        <f>IF(B121="","",IF(LEN(B121)=12,VLOOKUP(MID(B121,8,2),[1]Crt!A:B,2),VLOOKUP(MID(B121,7,2),[1]Crt!A:B,2)))</f>
        <v>12 - බියගම</v>
      </c>
      <c r="J121" s="20" t="str">
        <f>IF(B121="","",VLOOKUP(I121,[1]Crt!B:C,2))</f>
        <v>ගම්පහ</v>
      </c>
      <c r="K121" s="20">
        <f>IF(B121="","",VLOOKUP(MID(B121,1,1),[1]Crt!D:E,2,FALSE))</f>
        <v>2102</v>
      </c>
    </row>
    <row r="122" spans="1:11" ht="17.25">
      <c r="A122" s="38" t="s">
        <v>27</v>
      </c>
      <c r="B122" s="15" t="s">
        <v>309</v>
      </c>
      <c r="C122" s="23" t="s">
        <v>310</v>
      </c>
      <c r="D122" s="34">
        <v>200000</v>
      </c>
      <c r="E122" s="32" t="s">
        <v>30</v>
      </c>
      <c r="F122" s="32" t="s">
        <v>31</v>
      </c>
      <c r="G122" s="45" t="s">
        <v>32</v>
      </c>
      <c r="H122" s="18" t="str">
        <f>IF(A122="","",VLOOKUP(A122,[1]Crt!F:G,2,FALSE))</f>
        <v>අධ්‍යාපන</v>
      </c>
      <c r="I122" s="19" t="str">
        <f>IF(B122="","",IF(LEN(B122)=12,VLOOKUP(MID(B122,8,2),[1]Crt!A:B,2),VLOOKUP(MID(B122,7,2),[1]Crt!A:B,2)))</f>
        <v>12 - බියගම</v>
      </c>
      <c r="J122" s="20" t="str">
        <f>IF(B122="","",VLOOKUP(I122,[1]Crt!B:C,2))</f>
        <v>ගම්පහ</v>
      </c>
      <c r="K122" s="20">
        <f>IF(B122="","",VLOOKUP(MID(B122,1,1),[1]Crt!D:E,2,FALSE))</f>
        <v>2102</v>
      </c>
    </row>
    <row r="123" spans="1:11" ht="17.25">
      <c r="A123" s="38" t="s">
        <v>27</v>
      </c>
      <c r="B123" s="15" t="s">
        <v>311</v>
      </c>
      <c r="C123" s="36" t="s">
        <v>252</v>
      </c>
      <c r="D123" s="33">
        <v>1000000</v>
      </c>
      <c r="E123" s="15" t="s">
        <v>42</v>
      </c>
      <c r="F123" s="15" t="s">
        <v>52</v>
      </c>
      <c r="G123" s="43" t="s">
        <v>312</v>
      </c>
      <c r="H123" s="18" t="str">
        <f>IF(A123="","",VLOOKUP(A123,[1]Crt!F:G,2,FALSE))</f>
        <v>අධ්‍යාපන</v>
      </c>
      <c r="I123" s="19" t="str">
        <f>IF(B123="","",IF(LEN(B123)=12,VLOOKUP(MID(B123,8,2),[1]Crt!A:B,2),VLOOKUP(MID(B123,7,2),[1]Crt!A:B,2)))</f>
        <v>12 - බියගම</v>
      </c>
      <c r="J123" s="20" t="str">
        <f>IF(B123="","",VLOOKUP(I123,[1]Crt!B:C,2))</f>
        <v>ගම්පහ</v>
      </c>
      <c r="K123" s="20">
        <f>IF(B123="","",VLOOKUP(MID(B123,1,1),[1]Crt!D:E,2,FALSE))</f>
        <v>2001</v>
      </c>
    </row>
    <row r="124" spans="1:11" ht="40.5">
      <c r="A124" s="38" t="s">
        <v>11</v>
      </c>
      <c r="B124" s="22" t="s">
        <v>313</v>
      </c>
      <c r="C124" s="23" t="s">
        <v>314</v>
      </c>
      <c r="D124" s="34">
        <v>493550</v>
      </c>
      <c r="E124" s="35" t="s">
        <v>14</v>
      </c>
      <c r="F124" s="16" t="s">
        <v>15</v>
      </c>
      <c r="G124" s="46" t="s">
        <v>74</v>
      </c>
      <c r="H124" s="18" t="str">
        <f>IF(A124="","",VLOOKUP(A124,[1]Crt!F:G,2,FALSE))</f>
        <v>අධ්‍යාපන</v>
      </c>
      <c r="I124" s="19" t="str">
        <f>IF(B124="","",IF(LEN(B124)=12,VLOOKUP(MID(B124,8,2),[1]Crt!A:B,2),VLOOKUP(MID(B124,7,2),[1]Crt!A:B,2)))</f>
        <v>13 - කැළණිය</v>
      </c>
      <c r="J124" s="20" t="str">
        <f>IF(B124="","",VLOOKUP(I124,[1]Crt!B:C,2))</f>
        <v>ගම්පහ</v>
      </c>
      <c r="K124" s="20">
        <f>IF(B124="","",VLOOKUP(MID(B124,1,1),[1]Crt!D:E,2,FALSE))</f>
        <v>2001</v>
      </c>
    </row>
    <row r="125" spans="1:11" ht="17.25">
      <c r="A125" s="38" t="s">
        <v>27</v>
      </c>
      <c r="B125" s="22" t="s">
        <v>315</v>
      </c>
      <c r="C125" s="23" t="s">
        <v>316</v>
      </c>
      <c r="D125" s="34">
        <v>500000</v>
      </c>
      <c r="E125" s="35" t="s">
        <v>14</v>
      </c>
      <c r="F125" s="16" t="s">
        <v>15</v>
      </c>
      <c r="G125" s="45" t="s">
        <v>32</v>
      </c>
      <c r="H125" s="18" t="str">
        <f>IF(A125="","",VLOOKUP(A125,[1]Crt!F:G,2,FALSE))</f>
        <v>අධ්‍යාපන</v>
      </c>
      <c r="I125" s="19" t="str">
        <f>IF(B125="","",IF(LEN(B125)=12,VLOOKUP(MID(B125,8,2),[1]Crt!A:B,2),VLOOKUP(MID(B125,7,2),[1]Crt!A:B,2)))</f>
        <v>13 - කැළණිය</v>
      </c>
      <c r="J125" s="20" t="str">
        <f>IF(B125="","",VLOOKUP(I125,[1]Crt!B:C,2))</f>
        <v>ගම්පහ</v>
      </c>
      <c r="K125" s="20">
        <f>IF(B125="","",VLOOKUP(MID(B125,1,1),[1]Crt!D:E,2,FALSE))</f>
        <v>2001</v>
      </c>
    </row>
    <row r="126" spans="1:11" ht="34.5">
      <c r="A126" s="38" t="s">
        <v>27</v>
      </c>
      <c r="B126" s="22" t="s">
        <v>317</v>
      </c>
      <c r="C126" s="23" t="s">
        <v>318</v>
      </c>
      <c r="D126" s="34">
        <v>400000</v>
      </c>
      <c r="E126" s="35" t="s">
        <v>14</v>
      </c>
      <c r="F126" s="16" t="s">
        <v>15</v>
      </c>
      <c r="G126" s="45" t="s">
        <v>32</v>
      </c>
      <c r="H126" s="18" t="str">
        <f>IF(A126="","",VLOOKUP(A126,[1]Crt!F:G,2,FALSE))</f>
        <v>අධ්‍යාපන</v>
      </c>
      <c r="I126" s="19" t="str">
        <f>IF(B126="","",IF(LEN(B126)=12,VLOOKUP(MID(B126,8,2),[1]Crt!A:B,2),VLOOKUP(MID(B126,7,2),[1]Crt!A:B,2)))</f>
        <v>13 - කැළණිය</v>
      </c>
      <c r="J126" s="20" t="str">
        <f>IF(B126="","",VLOOKUP(I126,[1]Crt!B:C,2))</f>
        <v>ගම්පහ</v>
      </c>
      <c r="K126" s="20">
        <f>IF(B126="","",VLOOKUP(MID(B126,1,1),[1]Crt!D:E,2,FALSE))</f>
        <v>2001</v>
      </c>
    </row>
    <row r="127" spans="1:11" ht="40.5">
      <c r="A127" s="38" t="s">
        <v>11</v>
      </c>
      <c r="B127" s="22" t="s">
        <v>319</v>
      </c>
      <c r="C127" s="23" t="s">
        <v>320</v>
      </c>
      <c r="D127" s="34">
        <v>461225</v>
      </c>
      <c r="E127" s="35" t="s">
        <v>14</v>
      </c>
      <c r="F127" s="16" t="s">
        <v>15</v>
      </c>
      <c r="G127" s="46" t="s">
        <v>74</v>
      </c>
      <c r="H127" s="18" t="str">
        <f>IF(A127="","",VLOOKUP(A127,[1]Crt!F:G,2,FALSE))</f>
        <v>අධ්‍යාපන</v>
      </c>
      <c r="I127" s="19" t="str">
        <f>IF(B127="","",IF(LEN(B127)=12,VLOOKUP(MID(B127,8,2),[1]Crt!A:B,2),VLOOKUP(MID(B127,7,2),[1]Crt!A:B,2)))</f>
        <v>13 - කැළණිය</v>
      </c>
      <c r="J127" s="20" t="str">
        <f>IF(B127="","",VLOOKUP(I127,[1]Crt!B:C,2))</f>
        <v>ගම්පහ</v>
      </c>
      <c r="K127" s="20">
        <f>IF(B127="","",VLOOKUP(MID(B127,1,1),[1]Crt!D:E,2,FALSE))</f>
        <v>2001</v>
      </c>
    </row>
    <row r="128" spans="1:11" ht="34.5">
      <c r="A128" s="38" t="s">
        <v>27</v>
      </c>
      <c r="B128" s="22" t="s">
        <v>321</v>
      </c>
      <c r="C128" s="23" t="s">
        <v>322</v>
      </c>
      <c r="D128" s="34">
        <v>500000</v>
      </c>
      <c r="E128" s="35" t="s">
        <v>14</v>
      </c>
      <c r="F128" s="16" t="s">
        <v>15</v>
      </c>
      <c r="G128" s="45" t="s">
        <v>32</v>
      </c>
      <c r="H128" s="18" t="str">
        <f>IF(A128="","",VLOOKUP(A128,[1]Crt!F:G,2,FALSE))</f>
        <v>අධ්‍යාපන</v>
      </c>
      <c r="I128" s="19" t="str">
        <f>IF(B128="","",IF(LEN(B128)=12,VLOOKUP(MID(B128,8,2),[1]Crt!A:B,2),VLOOKUP(MID(B128,7,2),[1]Crt!A:B,2)))</f>
        <v>13 - කැළණිය</v>
      </c>
      <c r="J128" s="20" t="str">
        <f>IF(B128="","",VLOOKUP(I128,[1]Crt!B:C,2))</f>
        <v>ගම්පහ</v>
      </c>
      <c r="K128" s="20">
        <f>IF(B128="","",VLOOKUP(MID(B128,1,1),[1]Crt!D:E,2,FALSE))</f>
        <v>2001</v>
      </c>
    </row>
    <row r="129" spans="1:11" ht="40.5">
      <c r="A129" s="38" t="s">
        <v>11</v>
      </c>
      <c r="B129" s="15" t="s">
        <v>323</v>
      </c>
      <c r="C129" s="63" t="s">
        <v>324</v>
      </c>
      <c r="D129" s="34">
        <v>1981861</v>
      </c>
      <c r="E129" s="35" t="s">
        <v>14</v>
      </c>
      <c r="F129" s="16" t="s">
        <v>15</v>
      </c>
      <c r="G129" s="46" t="s">
        <v>74</v>
      </c>
      <c r="H129" s="18" t="str">
        <f>IF(A129="","",VLOOKUP(A129,[1]Crt!F:G,2,FALSE))</f>
        <v>අධ්‍යාපන</v>
      </c>
      <c r="I129" s="19" t="str">
        <f>IF(B129="","",IF(LEN(B129)=12,VLOOKUP(MID(B129,8,2),[1]Crt!A:B,2),VLOOKUP(MID(B129,7,2),[1]Crt!A:B,2)))</f>
        <v>13 - කැළණිය</v>
      </c>
      <c r="J129" s="20" t="str">
        <f>IF(B129="","",VLOOKUP(I129,[1]Crt!B:C,2))</f>
        <v>ගම්පහ</v>
      </c>
      <c r="K129" s="20">
        <f>IF(B129="","",VLOOKUP(MID(B129,1,1),[1]Crt!D:E,2,FALSE))</f>
        <v>2001</v>
      </c>
    </row>
    <row r="130" spans="1:11" ht="34.5">
      <c r="A130" s="38" t="s">
        <v>27</v>
      </c>
      <c r="B130" s="15" t="s">
        <v>325</v>
      </c>
      <c r="C130" s="23" t="s">
        <v>326</v>
      </c>
      <c r="D130" s="34">
        <v>150000</v>
      </c>
      <c r="E130" s="32" t="s">
        <v>30</v>
      </c>
      <c r="F130" s="32" t="s">
        <v>31</v>
      </c>
      <c r="G130" s="45" t="s">
        <v>32</v>
      </c>
      <c r="H130" s="18" t="str">
        <f>IF(A130="","",VLOOKUP(A130,[1]Crt!F:G,2,FALSE))</f>
        <v>අධ්‍යාපන</v>
      </c>
      <c r="I130" s="19" t="str">
        <f>IF(B130="","",IF(LEN(B130)=12,VLOOKUP(MID(B130,8,2),[1]Crt!A:B,2),VLOOKUP(MID(B130,7,2),[1]Crt!A:B,2)))</f>
        <v>13 - කැළණිය</v>
      </c>
      <c r="J130" s="20" t="str">
        <f>IF(B130="","",VLOOKUP(I130,[1]Crt!B:C,2))</f>
        <v>ගම්පහ</v>
      </c>
      <c r="K130" s="20">
        <f>IF(B130="","",VLOOKUP(MID(B130,1,1),[1]Crt!D:E,2,FALSE))</f>
        <v>2102</v>
      </c>
    </row>
    <row r="131" spans="1:11" ht="34.5">
      <c r="A131" s="38" t="s">
        <v>27</v>
      </c>
      <c r="B131" s="15" t="s">
        <v>327</v>
      </c>
      <c r="C131" s="23" t="s">
        <v>328</v>
      </c>
      <c r="D131" s="34">
        <v>100000</v>
      </c>
      <c r="E131" s="32" t="s">
        <v>30</v>
      </c>
      <c r="F131" s="32" t="s">
        <v>31</v>
      </c>
      <c r="G131" s="45" t="s">
        <v>32</v>
      </c>
      <c r="H131" s="18" t="str">
        <f>IF(A131="","",VLOOKUP(A131,[1]Crt!F:G,2,FALSE))</f>
        <v>අධ්‍යාපන</v>
      </c>
      <c r="I131" s="19" t="str">
        <f>IF(B131="","",IF(LEN(B131)=12,VLOOKUP(MID(B131,8,2),[1]Crt!A:B,2),VLOOKUP(MID(B131,7,2),[1]Crt!A:B,2)))</f>
        <v>13 - කැළණිය</v>
      </c>
      <c r="J131" s="20" t="str">
        <f>IF(B131="","",VLOOKUP(I131,[1]Crt!B:C,2))</f>
        <v>ගම්පහ</v>
      </c>
      <c r="K131" s="20">
        <f>IF(B131="","",VLOOKUP(MID(B131,1,1),[1]Crt!D:E,2,FALSE))</f>
        <v>2102</v>
      </c>
    </row>
    <row r="132" spans="1:11" ht="17.25">
      <c r="A132" s="38" t="s">
        <v>27</v>
      </c>
      <c r="B132" s="15" t="s">
        <v>329</v>
      </c>
      <c r="C132" s="23" t="s">
        <v>330</v>
      </c>
      <c r="D132" s="34">
        <v>250000</v>
      </c>
      <c r="E132" s="32" t="s">
        <v>30</v>
      </c>
      <c r="F132" s="32" t="s">
        <v>31</v>
      </c>
      <c r="G132" s="45" t="s">
        <v>32</v>
      </c>
      <c r="H132" s="18" t="str">
        <f>IF(A132="","",VLOOKUP(A132,[1]Crt!F:G,2,FALSE))</f>
        <v>අධ්‍යාපන</v>
      </c>
      <c r="I132" s="19" t="str">
        <f>IF(B132="","",IF(LEN(B132)=12,VLOOKUP(MID(B132,8,2),[1]Crt!A:B,2),VLOOKUP(MID(B132,7,2),[1]Crt!A:B,2)))</f>
        <v>13 - කැළණිය</v>
      </c>
      <c r="J132" s="20" t="str">
        <f>IF(B132="","",VLOOKUP(I132,[1]Crt!B:C,2))</f>
        <v>ගම්පහ</v>
      </c>
      <c r="K132" s="20">
        <f>IF(B132="","",VLOOKUP(MID(B132,1,1),[1]Crt!D:E,2,FALSE))</f>
        <v>2102</v>
      </c>
    </row>
    <row r="133" spans="1:11" ht="40.5">
      <c r="A133" s="38" t="s">
        <v>11</v>
      </c>
      <c r="B133" s="15" t="s">
        <v>331</v>
      </c>
      <c r="C133" s="53" t="s">
        <v>332</v>
      </c>
      <c r="D133" s="37">
        <v>1592415</v>
      </c>
      <c r="E133" s="15" t="s">
        <v>42</v>
      </c>
      <c r="F133" s="15" t="s">
        <v>52</v>
      </c>
      <c r="G133" s="46" t="s">
        <v>333</v>
      </c>
      <c r="H133" s="18" t="str">
        <f>IF(A133="","",VLOOKUP(A133,[1]Crt!F:G,2,FALSE))</f>
        <v>අධ්‍යාපන</v>
      </c>
      <c r="I133" s="19" t="str">
        <f>IF(B133="","",IF(LEN(B133)=12,VLOOKUP(MID(B133,8,2),[1]Crt!A:B,2),VLOOKUP(MID(B133,7,2),[1]Crt!A:B,2)))</f>
        <v>13 - කැළණිය</v>
      </c>
      <c r="J133" s="20" t="str">
        <f>IF(B133="","",VLOOKUP(I133,[1]Crt!B:C,2))</f>
        <v>ගම්පහ</v>
      </c>
      <c r="K133" s="20">
        <f>IF(B133="","",VLOOKUP(MID(B133,1,1),[1]Crt!D:E,2,FALSE))</f>
        <v>2001</v>
      </c>
    </row>
    <row r="134" spans="1:11" ht="40.5">
      <c r="A134" s="38" t="s">
        <v>11</v>
      </c>
      <c r="B134" s="15" t="s">
        <v>334</v>
      </c>
      <c r="C134" s="23" t="s">
        <v>335</v>
      </c>
      <c r="D134" s="37">
        <v>1547530</v>
      </c>
      <c r="E134" s="15" t="s">
        <v>42</v>
      </c>
      <c r="F134" s="15" t="s">
        <v>52</v>
      </c>
      <c r="G134" s="46" t="s">
        <v>333</v>
      </c>
      <c r="H134" s="18" t="str">
        <f>IF(A134="","",VLOOKUP(A134,[1]Crt!F:G,2,FALSE))</f>
        <v>අධ්‍යාපන</v>
      </c>
      <c r="I134" s="19" t="str">
        <f>IF(B134="","",IF(LEN(B134)=12,VLOOKUP(MID(B134,8,2),[1]Crt!A:B,2),VLOOKUP(MID(B134,7,2),[1]Crt!A:B,2)))</f>
        <v>13 - කැළණිය</v>
      </c>
      <c r="J134" s="20" t="str">
        <f>IF(B134="","",VLOOKUP(I134,[1]Crt!B:C,2))</f>
        <v>ගම්පහ</v>
      </c>
      <c r="K134" s="20">
        <f>IF(B134="","",VLOOKUP(MID(B134,1,1),[1]Crt!D:E,2,FALSE))</f>
        <v>2001</v>
      </c>
    </row>
    <row r="135" spans="1:11" ht="40.5">
      <c r="A135" s="38" t="s">
        <v>11</v>
      </c>
      <c r="B135" s="15" t="s">
        <v>336</v>
      </c>
      <c r="C135" s="23" t="s">
        <v>337</v>
      </c>
      <c r="D135" s="37">
        <v>386542</v>
      </c>
      <c r="E135" s="15" t="s">
        <v>42</v>
      </c>
      <c r="F135" s="15" t="s">
        <v>52</v>
      </c>
      <c r="G135" s="46" t="s">
        <v>338</v>
      </c>
      <c r="H135" s="18" t="str">
        <f>IF(A135="","",VLOOKUP(A135,[1]Crt!F:G,2,FALSE))</f>
        <v>අධ්‍යාපන</v>
      </c>
      <c r="I135" s="19" t="str">
        <f>IF(B135="","",IF(LEN(B135)=12,VLOOKUP(MID(B135,8,2),[1]Crt!A:B,2),VLOOKUP(MID(B135,7,2),[1]Crt!A:B,2)))</f>
        <v>13 - කැළණිය</v>
      </c>
      <c r="J135" s="20" t="str">
        <f>IF(B135="","",VLOOKUP(I135,[1]Crt!B:C,2))</f>
        <v>ගම්පහ</v>
      </c>
      <c r="K135" s="20">
        <f>IF(B135="","",VLOOKUP(MID(B135,1,1),[1]Crt!D:E,2,FALSE))</f>
        <v>2001</v>
      </c>
    </row>
    <row r="136" spans="1:11" ht="40.5">
      <c r="A136" s="38" t="s">
        <v>11</v>
      </c>
      <c r="B136" s="15" t="s">
        <v>339</v>
      </c>
      <c r="C136" s="53" t="s">
        <v>340</v>
      </c>
      <c r="D136" s="37">
        <v>779420</v>
      </c>
      <c r="E136" s="15" t="s">
        <v>42</v>
      </c>
      <c r="F136" s="15" t="s">
        <v>52</v>
      </c>
      <c r="G136" s="46" t="s">
        <v>341</v>
      </c>
      <c r="H136" s="18" t="str">
        <f>IF(A136="","",VLOOKUP(A136,[1]Crt!F:G,2,FALSE))</f>
        <v>අධ්‍යාපන</v>
      </c>
      <c r="I136" s="19" t="str">
        <f>IF(B136="","",IF(LEN(B136)=12,VLOOKUP(MID(B136,8,2),[1]Crt!A:B,2),VLOOKUP(MID(B136,7,2),[1]Crt!A:B,2)))</f>
        <v>13 - කැළණිය</v>
      </c>
      <c r="J136" s="20" t="str">
        <f>IF(B136="","",VLOOKUP(I136,[1]Crt!B:C,2))</f>
        <v>ගම්පහ</v>
      </c>
      <c r="K136" s="20">
        <f>IF(B136="","",VLOOKUP(MID(B136,1,1),[1]Crt!D:E,2,FALSE))</f>
        <v>2001</v>
      </c>
    </row>
    <row r="137" spans="1:11" ht="40.5">
      <c r="A137" s="38" t="s">
        <v>11</v>
      </c>
      <c r="B137" s="22" t="s">
        <v>342</v>
      </c>
      <c r="C137" s="13" t="s">
        <v>343</v>
      </c>
      <c r="D137" s="34">
        <v>106000</v>
      </c>
      <c r="E137" s="35" t="s">
        <v>14</v>
      </c>
      <c r="F137" s="16" t="s">
        <v>15</v>
      </c>
      <c r="G137" s="46" t="s">
        <v>344</v>
      </c>
      <c r="H137" s="18" t="str">
        <f>IF(A137="","",VLOOKUP(A137,[1]Crt!F:G,2,FALSE))</f>
        <v>අධ්‍යාපන</v>
      </c>
      <c r="I137" s="19" t="str">
        <f>IF(B137="","",IF(LEN(B137)=12,VLOOKUP(MID(B137,8,2),[1]Crt!A:B,2),VLOOKUP(MID(B137,7,2),[1]Crt!A:B,2)))</f>
        <v>21 - කොළඹ</v>
      </c>
      <c r="J137" s="20" t="str">
        <f>IF(B137="","",VLOOKUP(I137,[1]Crt!B:C,2))</f>
        <v>කොළඹ</v>
      </c>
      <c r="K137" s="20">
        <f>IF(B137="","",VLOOKUP(MID(B137,1,1),[1]Crt!D:E,2,FALSE))</f>
        <v>2001</v>
      </c>
    </row>
    <row r="138" spans="1:11" ht="40.5">
      <c r="A138" s="38" t="s">
        <v>11</v>
      </c>
      <c r="B138" s="22" t="s">
        <v>345</v>
      </c>
      <c r="C138" s="63" t="s">
        <v>346</v>
      </c>
      <c r="D138" s="34">
        <v>2944000</v>
      </c>
      <c r="E138" s="35" t="s">
        <v>14</v>
      </c>
      <c r="F138" s="16" t="s">
        <v>15</v>
      </c>
      <c r="G138" s="46" t="s">
        <v>347</v>
      </c>
      <c r="H138" s="18" t="str">
        <f>IF(A138="","",VLOOKUP(A138,[1]Crt!F:G,2,FALSE))</f>
        <v>අධ්‍යාපන</v>
      </c>
      <c r="I138" s="19" t="str">
        <f>IF(B138="","",IF(LEN(B138)=12,VLOOKUP(MID(B138,8,2),[1]Crt!A:B,2),VLOOKUP(MID(B138,7,2),[1]Crt!A:B,2)))</f>
        <v>21 - කොළඹ</v>
      </c>
      <c r="J138" s="20" t="str">
        <f>IF(B138="","",VLOOKUP(I138,[1]Crt!B:C,2))</f>
        <v>කොළඹ</v>
      </c>
      <c r="K138" s="20">
        <f>IF(B138="","",VLOOKUP(MID(B138,1,1),[1]Crt!D:E,2,FALSE))</f>
        <v>2001</v>
      </c>
    </row>
    <row r="139" spans="1:11" ht="40.5">
      <c r="A139" s="38" t="s">
        <v>11</v>
      </c>
      <c r="B139" s="22" t="s">
        <v>348</v>
      </c>
      <c r="C139" s="63" t="s">
        <v>349</v>
      </c>
      <c r="D139" s="34">
        <v>295600</v>
      </c>
      <c r="E139" s="35" t="s">
        <v>14</v>
      </c>
      <c r="F139" s="16" t="s">
        <v>15</v>
      </c>
      <c r="G139" s="46" t="s">
        <v>350</v>
      </c>
      <c r="H139" s="18" t="str">
        <f>IF(A139="","",VLOOKUP(A139,[1]Crt!F:G,2,FALSE))</f>
        <v>අධ්‍යාපන</v>
      </c>
      <c r="I139" s="19" t="str">
        <f>IF(B139="","",IF(LEN(B139)=12,VLOOKUP(MID(B139,8,2),[1]Crt!A:B,2),VLOOKUP(MID(B139,7,2),[1]Crt!A:B,2)))</f>
        <v>21 - කොළඹ</v>
      </c>
      <c r="J139" s="20" t="str">
        <f>IF(B139="","",VLOOKUP(I139,[1]Crt!B:C,2))</f>
        <v>කොළඹ</v>
      </c>
      <c r="K139" s="20">
        <f>IF(B139="","",VLOOKUP(MID(B139,1,1),[1]Crt!D:E,2,FALSE))</f>
        <v>2001</v>
      </c>
    </row>
    <row r="140" spans="1:11" ht="40.5">
      <c r="A140" s="38" t="s">
        <v>11</v>
      </c>
      <c r="B140" s="22" t="s">
        <v>351</v>
      </c>
      <c r="C140" s="63" t="s">
        <v>352</v>
      </c>
      <c r="D140" s="34">
        <v>653100</v>
      </c>
      <c r="E140" s="35" t="s">
        <v>14</v>
      </c>
      <c r="F140" s="16" t="s">
        <v>15</v>
      </c>
      <c r="G140" s="46" t="s">
        <v>353</v>
      </c>
      <c r="H140" s="18" t="str">
        <f>IF(A140="","",VLOOKUP(A140,[1]Crt!F:G,2,FALSE))</f>
        <v>අධ්‍යාපන</v>
      </c>
      <c r="I140" s="19" t="str">
        <f>IF(B140="","",IF(LEN(B140)=12,VLOOKUP(MID(B140,8,2),[1]Crt!A:B,2),VLOOKUP(MID(B140,7,2),[1]Crt!A:B,2)))</f>
        <v>21 - කොළඹ</v>
      </c>
      <c r="J140" s="20" t="str">
        <f>IF(B140="","",VLOOKUP(I140,[1]Crt!B:C,2))</f>
        <v>කොළඹ</v>
      </c>
      <c r="K140" s="20">
        <f>IF(B140="","",VLOOKUP(MID(B140,1,1),[1]Crt!D:E,2,FALSE))</f>
        <v>2001</v>
      </c>
    </row>
    <row r="141" spans="1:11" ht="54">
      <c r="A141" s="38" t="s">
        <v>11</v>
      </c>
      <c r="B141" s="15" t="s">
        <v>354</v>
      </c>
      <c r="C141" s="63" t="s">
        <v>355</v>
      </c>
      <c r="D141" s="34">
        <v>3140000</v>
      </c>
      <c r="E141" s="35" t="s">
        <v>14</v>
      </c>
      <c r="F141" s="16" t="s">
        <v>15</v>
      </c>
      <c r="G141" s="46" t="s">
        <v>356</v>
      </c>
      <c r="H141" s="18" t="str">
        <f>IF(A141="","",VLOOKUP(A141,[1]Crt!F:G,2,FALSE))</f>
        <v>අධ්‍යාපන</v>
      </c>
      <c r="I141" s="19" t="str">
        <f>IF(B141="","",IF(LEN(B141)=12,VLOOKUP(MID(B141,8,2),[1]Crt!A:B,2),VLOOKUP(MID(B141,7,2),[1]Crt!A:B,2)))</f>
        <v>21 - කොළඹ</v>
      </c>
      <c r="J141" s="20" t="str">
        <f>IF(B141="","",VLOOKUP(I141,[1]Crt!B:C,2))</f>
        <v>කොළඹ</v>
      </c>
      <c r="K141" s="20">
        <f>IF(B141="","",VLOOKUP(MID(B141,1,1),[1]Crt!D:E,2,FALSE))</f>
        <v>2001</v>
      </c>
    </row>
    <row r="142" spans="1:11" ht="40.5">
      <c r="A142" s="38" t="s">
        <v>11</v>
      </c>
      <c r="B142" s="15" t="s">
        <v>357</v>
      </c>
      <c r="C142" s="63" t="s">
        <v>358</v>
      </c>
      <c r="D142" s="34">
        <v>598000</v>
      </c>
      <c r="E142" s="35" t="s">
        <v>14</v>
      </c>
      <c r="F142" s="16" t="s">
        <v>15</v>
      </c>
      <c r="G142" s="46" t="s">
        <v>359</v>
      </c>
      <c r="H142" s="18" t="str">
        <f>IF(A142="","",VLOOKUP(A142,[1]Crt!F:G,2,FALSE))</f>
        <v>අධ්‍යාපන</v>
      </c>
      <c r="I142" s="19" t="str">
        <f>IF(B142="","",IF(LEN(B142)=12,VLOOKUP(MID(B142,8,2),[1]Crt!A:B,2),VLOOKUP(MID(B142,7,2),[1]Crt!A:B,2)))</f>
        <v>21 - කොළඹ</v>
      </c>
      <c r="J142" s="20" t="str">
        <f>IF(B142="","",VLOOKUP(I142,[1]Crt!B:C,2))</f>
        <v>කොළඹ</v>
      </c>
      <c r="K142" s="20">
        <f>IF(B142="","",VLOOKUP(MID(B142,1,1),[1]Crt!D:E,2,FALSE))</f>
        <v>2001</v>
      </c>
    </row>
    <row r="143" spans="1:11" ht="40.5">
      <c r="A143" s="38" t="s">
        <v>11</v>
      </c>
      <c r="B143" s="22" t="s">
        <v>360</v>
      </c>
      <c r="C143" s="63" t="s">
        <v>361</v>
      </c>
      <c r="D143" s="34">
        <v>3637500</v>
      </c>
      <c r="E143" s="35" t="s">
        <v>14</v>
      </c>
      <c r="F143" s="16" t="s">
        <v>15</v>
      </c>
      <c r="G143" s="46" t="s">
        <v>362</v>
      </c>
      <c r="H143" s="18" t="str">
        <f>IF(A143="","",VLOOKUP(A143,[1]Crt!F:G,2,FALSE))</f>
        <v>අධ්‍යාපන</v>
      </c>
      <c r="I143" s="19" t="str">
        <f>IF(B143="","",IF(LEN(B143)=12,VLOOKUP(MID(B143,8,2),[1]Crt!A:B,2),VLOOKUP(MID(B143,7,2),[1]Crt!A:B,2)))</f>
        <v>21 - කොළඹ</v>
      </c>
      <c r="J143" s="20" t="str">
        <f>IF(B143="","",VLOOKUP(I143,[1]Crt!B:C,2))</f>
        <v>කොළඹ</v>
      </c>
      <c r="K143" s="20">
        <f>IF(B143="","",VLOOKUP(MID(B143,1,1),[1]Crt!D:E,2,FALSE))</f>
        <v>2001</v>
      </c>
    </row>
    <row r="144" spans="1:11" ht="17.25">
      <c r="A144" s="38" t="s">
        <v>27</v>
      </c>
      <c r="B144" s="64" t="s">
        <v>363</v>
      </c>
      <c r="C144" s="13" t="s">
        <v>364</v>
      </c>
      <c r="D144" s="65">
        <v>200000</v>
      </c>
      <c r="E144" s="64" t="s">
        <v>42</v>
      </c>
      <c r="F144" s="66" t="s">
        <v>52</v>
      </c>
      <c r="G144" s="45" t="s">
        <v>365</v>
      </c>
      <c r="H144" s="18" t="str">
        <f>IF(A144="","",VLOOKUP(A144,[1]Crt!F:G,2,FALSE))</f>
        <v>අධ්‍යාපන</v>
      </c>
      <c r="I144" s="19" t="str">
        <f>IF(B144="","",IF(LEN(B144)=12,VLOOKUP(MID(B144,8,2),[1]Crt!A:B,2),VLOOKUP(MID(B144,7,2),[1]Crt!A:B,2)))</f>
        <v>21 - කොළඹ</v>
      </c>
      <c r="J144" s="20" t="str">
        <f>IF(B144="","",VLOOKUP(I144,[1]Crt!B:C,2))</f>
        <v>කොළඹ</v>
      </c>
      <c r="K144" s="20">
        <f>IF(B144="","",VLOOKUP(MID(B144,1,1),[1]Crt!D:E,2,FALSE))</f>
        <v>2001</v>
      </c>
    </row>
    <row r="145" spans="1:11" ht="40.5">
      <c r="A145" s="38" t="s">
        <v>11</v>
      </c>
      <c r="B145" s="64" t="s">
        <v>366</v>
      </c>
      <c r="C145" s="13" t="s">
        <v>367</v>
      </c>
      <c r="D145" s="65">
        <v>49500</v>
      </c>
      <c r="E145" s="64" t="s">
        <v>42</v>
      </c>
      <c r="F145" s="66" t="s">
        <v>52</v>
      </c>
      <c r="G145" s="46" t="s">
        <v>368</v>
      </c>
      <c r="H145" s="18" t="str">
        <f>IF(A145="","",VLOOKUP(A145,[1]Crt!F:G,2,FALSE))</f>
        <v>අධ්‍යාපන</v>
      </c>
      <c r="I145" s="19" t="str">
        <f>IF(B145="","",IF(LEN(B145)=12,VLOOKUP(MID(B145,8,2),[1]Crt!A:B,2),VLOOKUP(MID(B145,7,2),[1]Crt!A:B,2)))</f>
        <v>21 - කොළඹ</v>
      </c>
      <c r="J145" s="20" t="str">
        <f>IF(B145="","",VLOOKUP(I145,[1]Crt!B:C,2))</f>
        <v>කොළඹ</v>
      </c>
      <c r="K145" s="20">
        <f>IF(B145="","",VLOOKUP(MID(B145,1,1),[1]Crt!D:E,2,FALSE))</f>
        <v>2001</v>
      </c>
    </row>
    <row r="146" spans="1:11" ht="17.25">
      <c r="A146" s="24" t="s">
        <v>20</v>
      </c>
      <c r="B146" s="29" t="s">
        <v>369</v>
      </c>
      <c r="C146" s="67" t="s">
        <v>370</v>
      </c>
      <c r="D146" s="60">
        <v>250000</v>
      </c>
      <c r="E146" s="29" t="s">
        <v>42</v>
      </c>
      <c r="F146" s="29" t="s">
        <v>52</v>
      </c>
      <c r="G146" s="47" t="s">
        <v>371</v>
      </c>
      <c r="H146" s="18" t="str">
        <f>IF(A146="","",VLOOKUP(A146,[1]Crt!F:G,2,FALSE))</f>
        <v>අධ්‍යාපන</v>
      </c>
      <c r="I146" s="19" t="str">
        <f>IF(B146="","",IF(LEN(B146)=12,VLOOKUP(MID(B146,8,2),[1]Crt!A:B,2),VLOOKUP(MID(B146,7,2),[1]Crt!A:B,2)))</f>
        <v>21 - කොළඹ</v>
      </c>
      <c r="J146" s="20" t="str">
        <f>IF(B146="","",VLOOKUP(I146,[1]Crt!B:C,2))</f>
        <v>කොළඹ</v>
      </c>
      <c r="K146" s="20">
        <f>IF(B146="","",VLOOKUP(MID(B146,1,1),[1]Crt!D:E,2,FALSE))</f>
        <v>2001</v>
      </c>
    </row>
    <row r="147" spans="1:11" ht="40.5">
      <c r="A147" s="38" t="s">
        <v>11</v>
      </c>
      <c r="B147" s="15" t="s">
        <v>372</v>
      </c>
      <c r="C147" s="53" t="s">
        <v>373</v>
      </c>
      <c r="D147" s="37">
        <v>821500</v>
      </c>
      <c r="E147" s="15" t="s">
        <v>42</v>
      </c>
      <c r="F147" s="15" t="s">
        <v>52</v>
      </c>
      <c r="G147" s="46" t="s">
        <v>374</v>
      </c>
      <c r="H147" s="18" t="str">
        <f>IF(A147="","",VLOOKUP(A147,[1]Crt!F:G,2,FALSE))</f>
        <v>අධ්‍යාපන</v>
      </c>
      <c r="I147" s="19" t="str">
        <f>IF(B147="","",IF(LEN(B147)=12,VLOOKUP(MID(B147,8,2),[1]Crt!A:B,2),VLOOKUP(MID(B147,7,2),[1]Crt!A:B,2)))</f>
        <v>21 - කොළඹ</v>
      </c>
      <c r="J147" s="20" t="str">
        <f>IF(B147="","",VLOOKUP(I147,[1]Crt!B:C,2))</f>
        <v>කොළඹ</v>
      </c>
      <c r="K147" s="20">
        <f>IF(B147="","",VLOOKUP(MID(B147,1,1),[1]Crt!D:E,2,FALSE))</f>
        <v>2001</v>
      </c>
    </row>
    <row r="148" spans="1:11" ht="40.5">
      <c r="A148" s="38" t="s">
        <v>11</v>
      </c>
      <c r="B148" s="15" t="s">
        <v>375</v>
      </c>
      <c r="C148" s="53" t="s">
        <v>376</v>
      </c>
      <c r="D148" s="37">
        <v>359000</v>
      </c>
      <c r="E148" s="15" t="s">
        <v>42</v>
      </c>
      <c r="F148" s="15" t="s">
        <v>52</v>
      </c>
      <c r="G148" s="46" t="s">
        <v>377</v>
      </c>
      <c r="H148" s="18" t="str">
        <f>IF(A148="","",VLOOKUP(A148,[1]Crt!F:G,2,FALSE))</f>
        <v>අධ්‍යාපන</v>
      </c>
      <c r="I148" s="19" t="str">
        <f>IF(B148="","",IF(LEN(B148)=12,VLOOKUP(MID(B148,8,2),[1]Crt!A:B,2),VLOOKUP(MID(B148,7,2),[1]Crt!A:B,2)))</f>
        <v>21 - කොළඹ</v>
      </c>
      <c r="J148" s="20" t="str">
        <f>IF(B148="","",VLOOKUP(I148,[1]Crt!B:C,2))</f>
        <v>කොළඹ</v>
      </c>
      <c r="K148" s="20">
        <f>IF(B148="","",VLOOKUP(MID(B148,1,1),[1]Crt!D:E,2,FALSE))</f>
        <v>2001</v>
      </c>
    </row>
    <row r="149" spans="1:11" ht="34.5">
      <c r="A149" s="38" t="s">
        <v>27</v>
      </c>
      <c r="B149" s="15" t="s">
        <v>378</v>
      </c>
      <c r="C149" s="68" t="s">
        <v>379</v>
      </c>
      <c r="D149" s="55">
        <v>1200000</v>
      </c>
      <c r="E149" s="69" t="s">
        <v>14</v>
      </c>
      <c r="F149" s="54" t="s">
        <v>380</v>
      </c>
      <c r="G149" s="43" t="s">
        <v>381</v>
      </c>
      <c r="H149" s="18" t="str">
        <f>IF(A149="","",VLOOKUP(A149,[1]Crt!F:G,2,FALSE))</f>
        <v>අධ්‍යාපන</v>
      </c>
      <c r="I149" s="19" t="str">
        <f>IF(B149="","",IF(LEN(B149)=12,VLOOKUP(MID(B149,8,2),[1]Crt!A:B,2),VLOOKUP(MID(B149,7,2),[1]Crt!A:B,2)))</f>
        <v>21 - කොළඹ</v>
      </c>
      <c r="J149" s="20" t="str">
        <f>IF(B149="","",VLOOKUP(I149,[1]Crt!B:C,2))</f>
        <v>කොළඹ</v>
      </c>
      <c r="K149" s="20">
        <f>IF(B149="","",VLOOKUP(MID(B149,1,1),[1]Crt!D:E,2,FALSE))</f>
        <v>2001</v>
      </c>
    </row>
    <row r="150" spans="1:11" ht="40.5">
      <c r="A150" s="38" t="s">
        <v>11</v>
      </c>
      <c r="B150" s="15" t="s">
        <v>382</v>
      </c>
      <c r="C150" s="53" t="s">
        <v>383</v>
      </c>
      <c r="D150" s="37">
        <v>124100</v>
      </c>
      <c r="E150" s="15" t="s">
        <v>42</v>
      </c>
      <c r="F150" s="15" t="s">
        <v>52</v>
      </c>
      <c r="G150" s="46" t="s">
        <v>384</v>
      </c>
      <c r="H150" s="18" t="str">
        <f>IF(A150="","",VLOOKUP(A150,[1]Crt!F:G,2,FALSE))</f>
        <v>අධ්‍යාපන</v>
      </c>
      <c r="I150" s="19" t="str">
        <f>IF(B150="","",IF(LEN(B150)=12,VLOOKUP(MID(B150,8,2),[1]Crt!A:B,2),VLOOKUP(MID(B150,7,2),[1]Crt!A:B,2)))</f>
        <v>21 - කොළඹ</v>
      </c>
      <c r="J150" s="20" t="str">
        <f>IF(B150="","",VLOOKUP(I150,[1]Crt!B:C,2))</f>
        <v>කොළඹ</v>
      </c>
      <c r="K150" s="20">
        <f>IF(B150="","",VLOOKUP(MID(B150,1,1),[1]Crt!D:E,2,FALSE))</f>
        <v>2001</v>
      </c>
    </row>
    <row r="151" spans="1:11" ht="40.5">
      <c r="A151" s="38" t="s">
        <v>11</v>
      </c>
      <c r="B151" s="15" t="s">
        <v>385</v>
      </c>
      <c r="C151" s="23" t="s">
        <v>386</v>
      </c>
      <c r="D151" s="37">
        <v>597000</v>
      </c>
      <c r="E151" s="15" t="s">
        <v>42</v>
      </c>
      <c r="F151" s="15" t="s">
        <v>387</v>
      </c>
      <c r="G151" s="46" t="s">
        <v>347</v>
      </c>
      <c r="H151" s="18" t="str">
        <f>IF(A151="","",VLOOKUP(A151,[1]Crt!F:G,2,FALSE))</f>
        <v>අධ්‍යාපන</v>
      </c>
      <c r="I151" s="19" t="str">
        <f>IF(B151="","",IF(LEN(B151)=12,VLOOKUP(MID(B151,8,2),[1]Crt!A:B,2),VLOOKUP(MID(B151,7,2),[1]Crt!A:B,2)))</f>
        <v>21 - කොළඹ</v>
      </c>
      <c r="J151" s="20" t="str">
        <f>IF(B151="","",VLOOKUP(I151,[1]Crt!B:C,2))</f>
        <v>කොළඹ</v>
      </c>
      <c r="K151" s="20">
        <f>IF(B151="","",VLOOKUP(MID(B151,1,1),[1]Crt!D:E,2,FALSE))</f>
        <v>2001</v>
      </c>
    </row>
    <row r="152" spans="1:11" ht="40.5">
      <c r="A152" s="38" t="s">
        <v>11</v>
      </c>
      <c r="B152" s="15" t="s">
        <v>388</v>
      </c>
      <c r="C152" s="23" t="s">
        <v>389</v>
      </c>
      <c r="D152" s="37">
        <v>1163500</v>
      </c>
      <c r="E152" s="15" t="s">
        <v>42</v>
      </c>
      <c r="F152" s="15" t="s">
        <v>387</v>
      </c>
      <c r="G152" s="46" t="s">
        <v>347</v>
      </c>
      <c r="H152" s="18" t="str">
        <f>IF(A152="","",VLOOKUP(A152,[1]Crt!F:G,2,FALSE))</f>
        <v>අධ්‍යාපන</v>
      </c>
      <c r="I152" s="19" t="str">
        <f>IF(B152="","",IF(LEN(B152)=12,VLOOKUP(MID(B152,8,2),[1]Crt!A:B,2),VLOOKUP(MID(B152,7,2),[1]Crt!A:B,2)))</f>
        <v>21 - කොළඹ</v>
      </c>
      <c r="J152" s="20" t="str">
        <f>IF(B152="","",VLOOKUP(I152,[1]Crt!B:C,2))</f>
        <v>කොළඹ</v>
      </c>
      <c r="K152" s="20">
        <f>IF(B152="","",VLOOKUP(MID(B152,1,1),[1]Crt!D:E,2,FALSE))</f>
        <v>2001</v>
      </c>
    </row>
    <row r="153" spans="1:11" ht="54">
      <c r="A153" s="38" t="s">
        <v>11</v>
      </c>
      <c r="B153" s="15" t="s">
        <v>390</v>
      </c>
      <c r="C153" s="23" t="s">
        <v>391</v>
      </c>
      <c r="D153" s="37">
        <v>972500</v>
      </c>
      <c r="E153" s="15" t="s">
        <v>42</v>
      </c>
      <c r="F153" s="15" t="s">
        <v>387</v>
      </c>
      <c r="G153" s="46" t="s">
        <v>392</v>
      </c>
      <c r="H153" s="18" t="str">
        <f>IF(A153="","",VLOOKUP(A153,[1]Crt!F:G,2,FALSE))</f>
        <v>අධ්‍යාපන</v>
      </c>
      <c r="I153" s="19" t="str">
        <f>IF(B153="","",IF(LEN(B153)=12,VLOOKUP(MID(B153,8,2),[1]Crt!A:B,2),VLOOKUP(MID(B153,7,2),[1]Crt!A:B,2)))</f>
        <v>21 - කොළඹ</v>
      </c>
      <c r="J153" s="20" t="str">
        <f>IF(B153="","",VLOOKUP(I153,[1]Crt!B:C,2))</f>
        <v>කොළඹ</v>
      </c>
      <c r="K153" s="20">
        <f>IF(B153="","",VLOOKUP(MID(B153,1,1),[1]Crt!D:E,2,FALSE))</f>
        <v>2001</v>
      </c>
    </row>
    <row r="154" spans="1:11" ht="40.5">
      <c r="A154" s="38" t="s">
        <v>11</v>
      </c>
      <c r="B154" s="22" t="s">
        <v>393</v>
      </c>
      <c r="C154" s="70" t="s">
        <v>394</v>
      </c>
      <c r="D154" s="34">
        <v>1587735</v>
      </c>
      <c r="E154" s="62" t="s">
        <v>14</v>
      </c>
      <c r="F154" s="16" t="s">
        <v>15</v>
      </c>
      <c r="G154" s="46" t="s">
        <v>395</v>
      </c>
      <c r="H154" s="18" t="str">
        <f>IF(A154="","",VLOOKUP(A154,[1]Crt!F:G,2,FALSE))</f>
        <v>අධ්‍යාපන</v>
      </c>
      <c r="I154" s="19" t="str">
        <f>IF(B154="","",IF(LEN(B154)=12,VLOOKUP(MID(B154,8,2),[1]Crt!A:B,2),VLOOKUP(MID(B154,7,2),[1]Crt!A:B,2)))</f>
        <v>22 -කොලොන්නාව</v>
      </c>
      <c r="J154" s="20" t="str">
        <f>IF(B154="","",VLOOKUP(I154,[1]Crt!B:C,2))</f>
        <v>කොළඹ</v>
      </c>
      <c r="K154" s="20">
        <f>IF(B154="","",VLOOKUP(MID(B154,1,1),[1]Crt!D:E,2,FALSE))</f>
        <v>2001</v>
      </c>
    </row>
    <row r="155" spans="1:11" ht="30">
      <c r="A155" s="24" t="s">
        <v>20</v>
      </c>
      <c r="B155" s="25" t="s">
        <v>396</v>
      </c>
      <c r="C155" s="71" t="s">
        <v>397</v>
      </c>
      <c r="D155" s="41">
        <v>1000000</v>
      </c>
      <c r="E155" s="72" t="s">
        <v>14</v>
      </c>
      <c r="F155" s="29" t="s">
        <v>15</v>
      </c>
      <c r="G155" s="47" t="s">
        <v>60</v>
      </c>
      <c r="H155" s="18" t="str">
        <f>IF(A155="","",VLOOKUP(A155,[1]Crt!F:G,2,FALSE))</f>
        <v>අධ්‍යාපන</v>
      </c>
      <c r="I155" s="19" t="str">
        <f>IF(B155="","",IF(LEN(B155)=12,VLOOKUP(MID(B155,8,2),[1]Crt!A:B,2),VLOOKUP(MID(B155,7,2),[1]Crt!A:B,2)))</f>
        <v>22 -කොලොන්නාව</v>
      </c>
      <c r="J155" s="20" t="str">
        <f>IF(B155="","",VLOOKUP(I155,[1]Crt!B:C,2))</f>
        <v>කොළඹ</v>
      </c>
      <c r="K155" s="20">
        <f>IF(B155="","",VLOOKUP(MID(B155,1,1),[1]Crt!D:E,2,FALSE))</f>
        <v>2001</v>
      </c>
    </row>
    <row r="156" spans="1:11" ht="30">
      <c r="A156" s="38" t="s">
        <v>27</v>
      </c>
      <c r="B156" s="22" t="s">
        <v>398</v>
      </c>
      <c r="C156" s="70" t="s">
        <v>399</v>
      </c>
      <c r="D156" s="34">
        <v>1000000</v>
      </c>
      <c r="E156" s="62" t="s">
        <v>14</v>
      </c>
      <c r="F156" s="16" t="s">
        <v>15</v>
      </c>
      <c r="G156" s="45" t="s">
        <v>32</v>
      </c>
      <c r="H156" s="18" t="str">
        <f>IF(A156="","",VLOOKUP(A156,[1]Crt!F:G,2,FALSE))</f>
        <v>අධ්‍යාපන</v>
      </c>
      <c r="I156" s="19" t="str">
        <f>IF(B156="","",IF(LEN(B156)=12,VLOOKUP(MID(B156,8,2),[1]Crt!A:B,2),VLOOKUP(MID(B156,7,2),[1]Crt!A:B,2)))</f>
        <v>22 -කොලොන්නාව</v>
      </c>
      <c r="J156" s="20" t="str">
        <f>IF(B156="","",VLOOKUP(I156,[1]Crt!B:C,2))</f>
        <v>කොළඹ</v>
      </c>
      <c r="K156" s="20">
        <f>IF(B156="","",VLOOKUP(MID(B156,1,1),[1]Crt!D:E,2,FALSE))</f>
        <v>2001</v>
      </c>
    </row>
    <row r="157" spans="1:11" ht="40.5">
      <c r="A157" s="38" t="s">
        <v>11</v>
      </c>
      <c r="B157" s="64" t="s">
        <v>400</v>
      </c>
      <c r="C157" s="13" t="s">
        <v>401</v>
      </c>
      <c r="D157" s="73">
        <v>1886700</v>
      </c>
      <c r="E157" s="62" t="s">
        <v>14</v>
      </c>
      <c r="F157" s="16" t="s">
        <v>15</v>
      </c>
      <c r="G157" s="46" t="s">
        <v>402</v>
      </c>
      <c r="H157" s="18" t="str">
        <f>IF(A157="","",VLOOKUP(A157,[1]Crt!F:G,2,FALSE))</f>
        <v>අධ්‍යාපන</v>
      </c>
      <c r="I157" s="19" t="str">
        <f>IF(B157="","",IF(LEN(B157)=12,VLOOKUP(MID(B157,8,2),[1]Crt!A:B,2),VLOOKUP(MID(B157,7,2),[1]Crt!A:B,2)))</f>
        <v>22 -කොලොන්නාව</v>
      </c>
      <c r="J157" s="20" t="str">
        <f>IF(B157="","",VLOOKUP(I157,[1]Crt!B:C,2))</f>
        <v>කොළඹ</v>
      </c>
      <c r="K157" s="20">
        <f>IF(B157="","",VLOOKUP(MID(B157,1,1),[1]Crt!D:E,2,FALSE))</f>
        <v>2001</v>
      </c>
    </row>
    <row r="158" spans="1:11" ht="30">
      <c r="A158" s="38" t="s">
        <v>27</v>
      </c>
      <c r="B158" s="22" t="s">
        <v>403</v>
      </c>
      <c r="C158" s="70" t="s">
        <v>404</v>
      </c>
      <c r="D158" s="34">
        <v>2000000</v>
      </c>
      <c r="E158" s="62" t="s">
        <v>14</v>
      </c>
      <c r="F158" s="16" t="s">
        <v>15</v>
      </c>
      <c r="G158" s="45" t="s">
        <v>32</v>
      </c>
      <c r="H158" s="18" t="str">
        <f>IF(A158="","",VLOOKUP(A158,[1]Crt!F:G,2,FALSE))</f>
        <v>අධ්‍යාපන</v>
      </c>
      <c r="I158" s="19" t="str">
        <f>IF(B158="","",IF(LEN(B158)=12,VLOOKUP(MID(B158,8,2),[1]Crt!A:B,2),VLOOKUP(MID(B158,7,2),[1]Crt!A:B,2)))</f>
        <v>23 - ශ්‍රී ජයවර්ධනපුර</v>
      </c>
      <c r="J158" s="20" t="str">
        <f>IF(B158="","",VLOOKUP(I158,[1]Crt!B:C,2))</f>
        <v>කොළඹ</v>
      </c>
      <c r="K158" s="20">
        <f>IF(B158="","",VLOOKUP(MID(B158,1,1),[1]Crt!D:E,2,FALSE))</f>
        <v>2001</v>
      </c>
    </row>
    <row r="159" spans="1:11" ht="40.5">
      <c r="A159" s="38" t="s">
        <v>11</v>
      </c>
      <c r="B159" s="64" t="s">
        <v>405</v>
      </c>
      <c r="C159" s="13" t="s">
        <v>406</v>
      </c>
      <c r="D159" s="73">
        <v>126300</v>
      </c>
      <c r="E159" s="64" t="s">
        <v>42</v>
      </c>
      <c r="F159" s="16" t="s">
        <v>15</v>
      </c>
      <c r="G159" s="46" t="s">
        <v>407</v>
      </c>
      <c r="H159" s="18" t="str">
        <f>IF(A159="","",VLOOKUP(A159,[1]Crt!F:G,2,FALSE))</f>
        <v>අධ්‍යාපන</v>
      </c>
      <c r="I159" s="19" t="str">
        <f>IF(B159="","",IF(LEN(B159)=12,VLOOKUP(MID(B159,8,2),[1]Crt!A:B,2),VLOOKUP(MID(B159,7,2),[1]Crt!A:B,2)))</f>
        <v>23 - ශ්‍රී ජයවර්ධනපුර</v>
      </c>
      <c r="J159" s="20" t="str">
        <f>IF(B159="","",VLOOKUP(I159,[1]Crt!B:C,2))</f>
        <v>කොළඹ</v>
      </c>
      <c r="K159" s="20">
        <f>IF(B159="","",VLOOKUP(MID(B159,1,1),[1]Crt!D:E,2,FALSE))</f>
        <v>2001</v>
      </c>
    </row>
    <row r="160" spans="1:11" ht="30">
      <c r="A160" s="38" t="s">
        <v>27</v>
      </c>
      <c r="B160" s="64" t="s">
        <v>408</v>
      </c>
      <c r="C160" s="13" t="s">
        <v>409</v>
      </c>
      <c r="D160" s="73">
        <v>1000000</v>
      </c>
      <c r="E160" s="64" t="s">
        <v>42</v>
      </c>
      <c r="F160" s="16" t="s">
        <v>15</v>
      </c>
      <c r="G160" s="45" t="s">
        <v>365</v>
      </c>
      <c r="H160" s="18" t="str">
        <f>IF(A160="","",VLOOKUP(A160,[1]Crt!F:G,2,FALSE))</f>
        <v>අධ්‍යාපන</v>
      </c>
      <c r="I160" s="19" t="str">
        <f>IF(B160="","",IF(LEN(B160)=12,VLOOKUP(MID(B160,8,2),[1]Crt!A:B,2),VLOOKUP(MID(B160,7,2),[1]Crt!A:B,2)))</f>
        <v>23 - ශ්‍රී ජයවර්ධනපුර</v>
      </c>
      <c r="J160" s="20" t="str">
        <f>IF(B160="","",VLOOKUP(I160,[1]Crt!B:C,2))</f>
        <v>කොළඹ</v>
      </c>
      <c r="K160" s="20">
        <f>IF(B160="","",VLOOKUP(MID(B160,1,1),[1]Crt!D:E,2,FALSE))</f>
        <v>2001</v>
      </c>
    </row>
    <row r="161" spans="1:11" ht="40.5">
      <c r="A161" s="38" t="s">
        <v>11</v>
      </c>
      <c r="B161" s="15" t="s">
        <v>410</v>
      </c>
      <c r="C161" s="53" t="s">
        <v>411</v>
      </c>
      <c r="D161" s="37">
        <v>498400</v>
      </c>
      <c r="E161" s="15" t="s">
        <v>42</v>
      </c>
      <c r="F161" s="15" t="s">
        <v>52</v>
      </c>
      <c r="G161" s="46" t="s">
        <v>377</v>
      </c>
      <c r="H161" s="18" t="str">
        <f>IF(A161="","",VLOOKUP(A161,[1]Crt!F:G,2,FALSE))</f>
        <v>අධ්‍යාපන</v>
      </c>
      <c r="I161" s="19" t="str">
        <f>IF(B161="","",IF(LEN(B161)=12,VLOOKUP(MID(B161,8,2),[1]Crt!A:B,2),VLOOKUP(MID(B161,7,2),[1]Crt!A:B,2)))</f>
        <v>23 - ශ්‍රී ජයවර්ධනපුර</v>
      </c>
      <c r="J161" s="20" t="str">
        <f>IF(B161="","",VLOOKUP(I161,[1]Crt!B:C,2))</f>
        <v>කොළඹ</v>
      </c>
      <c r="K161" s="20">
        <f>IF(B161="","",VLOOKUP(MID(B161,1,1),[1]Crt!D:E,2,FALSE))</f>
        <v>2001</v>
      </c>
    </row>
    <row r="162" spans="1:11" ht="40.5">
      <c r="A162" s="38" t="s">
        <v>11</v>
      </c>
      <c r="B162" s="15" t="s">
        <v>412</v>
      </c>
      <c r="C162" s="70" t="s">
        <v>413</v>
      </c>
      <c r="D162" s="34">
        <v>3119100</v>
      </c>
      <c r="E162" s="35" t="s">
        <v>14</v>
      </c>
      <c r="F162" s="16" t="s">
        <v>15</v>
      </c>
      <c r="G162" s="46" t="s">
        <v>414</v>
      </c>
      <c r="H162" s="18" t="str">
        <f>IF(A162="","",VLOOKUP(A162,[1]Crt!F:G,2,FALSE))</f>
        <v>අධ්‍යාපන</v>
      </c>
      <c r="I162" s="19" t="str">
        <f>IF(B162="","",IF(LEN(B162)=12,VLOOKUP(MID(B162,8,2),[1]Crt!A:B,2),VLOOKUP(MID(B162,7,2),[1]Crt!A:B,2)))</f>
        <v>24 - කඩුවෙල</v>
      </c>
      <c r="J162" s="20" t="str">
        <f>IF(B162="","",VLOOKUP(I162,[1]Crt!B:C,2))</f>
        <v>කොළඹ</v>
      </c>
      <c r="K162" s="20">
        <f>IF(B162="","",VLOOKUP(MID(B162,1,1),[1]Crt!D:E,2,FALSE))</f>
        <v>2001</v>
      </c>
    </row>
    <row r="163" spans="1:11" ht="40.5">
      <c r="A163" s="38" t="s">
        <v>11</v>
      </c>
      <c r="B163" s="15" t="s">
        <v>415</v>
      </c>
      <c r="C163" s="23" t="s">
        <v>416</v>
      </c>
      <c r="D163" s="34">
        <v>879100</v>
      </c>
      <c r="E163" s="35" t="s">
        <v>14</v>
      </c>
      <c r="F163" s="16" t="s">
        <v>15</v>
      </c>
      <c r="G163" s="46" t="s">
        <v>414</v>
      </c>
      <c r="H163" s="18" t="str">
        <f>IF(A163="","",VLOOKUP(A163,[1]Crt!F:G,2,FALSE))</f>
        <v>අධ්‍යාපන</v>
      </c>
      <c r="I163" s="19" t="str">
        <f>IF(B163="","",IF(LEN(B163)=12,VLOOKUP(MID(B163,8,2),[1]Crt!A:B,2),VLOOKUP(MID(B163,7,2),[1]Crt!A:B,2)))</f>
        <v>24 - කඩුවෙල</v>
      </c>
      <c r="J163" s="20" t="str">
        <f>IF(B163="","",VLOOKUP(I163,[1]Crt!B:C,2))</f>
        <v>කොළඹ</v>
      </c>
      <c r="K163" s="20">
        <f>IF(B163="","",VLOOKUP(MID(B163,1,1),[1]Crt!D:E,2,FALSE))</f>
        <v>2001</v>
      </c>
    </row>
    <row r="164" spans="1:11" ht="34.5">
      <c r="A164" s="38" t="s">
        <v>27</v>
      </c>
      <c r="B164" s="15" t="s">
        <v>417</v>
      </c>
      <c r="C164" s="70" t="s">
        <v>418</v>
      </c>
      <c r="D164" s="34">
        <v>635830</v>
      </c>
      <c r="E164" s="32" t="s">
        <v>30</v>
      </c>
      <c r="F164" s="32" t="s">
        <v>31</v>
      </c>
      <c r="G164" s="45" t="s">
        <v>32</v>
      </c>
      <c r="H164" s="18" t="str">
        <f>IF(A164="","",VLOOKUP(A164,[1]Crt!F:G,2,FALSE))</f>
        <v>අධ්‍යාපන</v>
      </c>
      <c r="I164" s="19" t="str">
        <f>IF(B164="","",IF(LEN(B164)=12,VLOOKUP(MID(B164,8,2),[1]Crt!A:B,2),VLOOKUP(MID(B164,7,2),[1]Crt!A:B,2)))</f>
        <v>24 - කඩුවෙල</v>
      </c>
      <c r="J164" s="20" t="str">
        <f>IF(B164="","",VLOOKUP(I164,[1]Crt!B:C,2))</f>
        <v>කොළඹ</v>
      </c>
      <c r="K164" s="20">
        <f>IF(B164="","",VLOOKUP(MID(B164,1,1),[1]Crt!D:E,2,FALSE))</f>
        <v>2102</v>
      </c>
    </row>
    <row r="165" spans="1:11" ht="34.5">
      <c r="A165" s="38" t="s">
        <v>27</v>
      </c>
      <c r="B165" s="15" t="s">
        <v>419</v>
      </c>
      <c r="C165" s="70" t="s">
        <v>420</v>
      </c>
      <c r="D165" s="34">
        <v>500000</v>
      </c>
      <c r="E165" s="32" t="s">
        <v>30</v>
      </c>
      <c r="F165" s="32" t="s">
        <v>31</v>
      </c>
      <c r="G165" s="45" t="s">
        <v>32</v>
      </c>
      <c r="H165" s="18" t="str">
        <f>IF(A165="","",VLOOKUP(A165,[1]Crt!F:G,2,FALSE))</f>
        <v>අධ්‍යාපන</v>
      </c>
      <c r="I165" s="19" t="str">
        <f>IF(B165="","",IF(LEN(B165)=12,VLOOKUP(MID(B165,8,2),[1]Crt!A:B,2),VLOOKUP(MID(B165,7,2),[1]Crt!A:B,2)))</f>
        <v>24 - කඩුවෙල</v>
      </c>
      <c r="J165" s="20" t="str">
        <f>IF(B165="","",VLOOKUP(I165,[1]Crt!B:C,2))</f>
        <v>කොළඹ</v>
      </c>
      <c r="K165" s="20">
        <f>IF(B165="","",VLOOKUP(MID(B165,1,1),[1]Crt!D:E,2,FALSE))</f>
        <v>2102</v>
      </c>
    </row>
    <row r="166" spans="1:11" ht="34.5">
      <c r="A166" s="24" t="s">
        <v>20</v>
      </c>
      <c r="B166" s="29" t="s">
        <v>421</v>
      </c>
      <c r="C166" s="26" t="s">
        <v>422</v>
      </c>
      <c r="D166" s="60">
        <v>500000</v>
      </c>
      <c r="E166" s="29" t="s">
        <v>42</v>
      </c>
      <c r="F166" s="29" t="s">
        <v>52</v>
      </c>
      <c r="G166" s="74" t="s">
        <v>97</v>
      </c>
      <c r="H166" s="18" t="str">
        <f>IF(A166="","",VLOOKUP(A166,[1]Crt!F:G,2,FALSE))</f>
        <v>අධ්‍යාපන</v>
      </c>
      <c r="I166" s="19" t="str">
        <f>IF(B166="","",IF(LEN(B166)=12,VLOOKUP(MID(B166,8,2),[1]Crt!A:B,2),VLOOKUP(MID(B166,7,2),[1]Crt!A:B,2)))</f>
        <v>24 - කඩුවෙල</v>
      </c>
      <c r="J166" s="20" t="str">
        <f>IF(B166="","",VLOOKUP(I166,[1]Crt!B:C,2))</f>
        <v>කොළඹ</v>
      </c>
      <c r="K166" s="20">
        <f>IF(B166="","",VLOOKUP(MID(B166,1,1),[1]Crt!D:E,2,FALSE))</f>
        <v>2001</v>
      </c>
    </row>
    <row r="167" spans="1:11" ht="40.5">
      <c r="A167" s="38" t="s">
        <v>27</v>
      </c>
      <c r="B167" s="22" t="s">
        <v>423</v>
      </c>
      <c r="C167" s="70" t="s">
        <v>424</v>
      </c>
      <c r="D167" s="34">
        <v>1977814</v>
      </c>
      <c r="E167" s="35" t="s">
        <v>14</v>
      </c>
      <c r="F167" s="16" t="s">
        <v>15</v>
      </c>
      <c r="G167" s="46" t="s">
        <v>425</v>
      </c>
      <c r="H167" s="18" t="str">
        <f>IF(A167="","",VLOOKUP(A167,[1]Crt!F:G,2,FALSE))</f>
        <v>අධ්‍යාපන</v>
      </c>
      <c r="I167" s="19" t="str">
        <f>IF(B167="","",IF(LEN(B167)=12,VLOOKUP(MID(B167,8,2),[1]Crt!A:B,2),VLOOKUP(MID(B167,7,2),[1]Crt!A:B,2)))</f>
        <v>25 - මහරගම</v>
      </c>
      <c r="J167" s="20" t="str">
        <f>IF(B167="","",VLOOKUP(I167,[1]Crt!B:C,2))</f>
        <v>කොළඹ</v>
      </c>
      <c r="K167" s="20">
        <f>IF(B167="","",VLOOKUP(MID(B167,1,1),[1]Crt!D:E,2,FALSE))</f>
        <v>2001</v>
      </c>
    </row>
    <row r="168" spans="1:11" ht="17.25">
      <c r="A168" s="38" t="s">
        <v>27</v>
      </c>
      <c r="B168" s="15" t="s">
        <v>426</v>
      </c>
      <c r="C168" s="70" t="s">
        <v>427</v>
      </c>
      <c r="D168" s="34">
        <v>2000000</v>
      </c>
      <c r="E168" s="35" t="s">
        <v>14</v>
      </c>
      <c r="F168" s="16" t="s">
        <v>15</v>
      </c>
      <c r="G168" s="45" t="s">
        <v>32</v>
      </c>
      <c r="H168" s="18" t="str">
        <f>IF(A168="","",VLOOKUP(A168,[1]Crt!F:G,2,FALSE))</f>
        <v>අධ්‍යාපන</v>
      </c>
      <c r="I168" s="19" t="str">
        <f>IF(B168="","",IF(LEN(B168)=12,VLOOKUP(MID(B168,8,2),[1]Crt!A:B,2),VLOOKUP(MID(B168,7,2),[1]Crt!A:B,2)))</f>
        <v>25 - මහරගම</v>
      </c>
      <c r="J168" s="20" t="str">
        <f>IF(B168="","",VLOOKUP(I168,[1]Crt!B:C,2))</f>
        <v>කොළඹ</v>
      </c>
      <c r="K168" s="20">
        <f>IF(B168="","",VLOOKUP(MID(B168,1,1),[1]Crt!D:E,2,FALSE))</f>
        <v>2001</v>
      </c>
    </row>
    <row r="169" spans="1:11" ht="40.5">
      <c r="A169" s="38" t="s">
        <v>11</v>
      </c>
      <c r="B169" s="15" t="s">
        <v>428</v>
      </c>
      <c r="C169" s="53" t="s">
        <v>429</v>
      </c>
      <c r="D169" s="75">
        <v>610100</v>
      </c>
      <c r="E169" s="15" t="s">
        <v>42</v>
      </c>
      <c r="F169" s="15" t="s">
        <v>430</v>
      </c>
      <c r="G169" s="46" t="s">
        <v>431</v>
      </c>
      <c r="H169" s="18" t="str">
        <f>IF(A169="","",VLOOKUP(A169,[1]Crt!F:G,2,FALSE))</f>
        <v>අධ්‍යාපන</v>
      </c>
      <c r="I169" s="19" t="str">
        <f>IF(B169="","",IF(LEN(B169)=12,VLOOKUP(MID(B169,8,2),[1]Crt!A:B,2),VLOOKUP(MID(B169,7,2),[1]Crt!A:B,2)))</f>
        <v>25 - මහරගම</v>
      </c>
      <c r="J169" s="20" t="str">
        <f>IF(B169="","",VLOOKUP(I169,[1]Crt!B:C,2))</f>
        <v>කොළඹ</v>
      </c>
      <c r="K169" s="20">
        <f>IF(B169="","",VLOOKUP(MID(B169,1,1),[1]Crt!D:E,2,FALSE))</f>
        <v>2001</v>
      </c>
    </row>
    <row r="170" spans="1:11" ht="34.5">
      <c r="A170" s="38" t="s">
        <v>11</v>
      </c>
      <c r="B170" s="22" t="s">
        <v>432</v>
      </c>
      <c r="C170" s="76" t="s">
        <v>433</v>
      </c>
      <c r="D170" s="34">
        <v>1728500</v>
      </c>
      <c r="E170" s="35" t="s">
        <v>14</v>
      </c>
      <c r="F170" s="16" t="s">
        <v>15</v>
      </c>
      <c r="G170" s="43" t="s">
        <v>68</v>
      </c>
      <c r="H170" s="18" t="str">
        <f>IF(A170="","",VLOOKUP(A170,[1]Crt!F:G,2,FALSE))</f>
        <v>අධ්‍යාපන</v>
      </c>
      <c r="I170" s="19" t="str">
        <f>IF(B170="","",IF(LEN(B170)=12,VLOOKUP(MID(B170,8,2),[1]Crt!A:B,2),VLOOKUP(MID(B170,7,2),[1]Crt!A:B,2)))</f>
        <v>26 - රත්මලාන</v>
      </c>
      <c r="J170" s="20" t="str">
        <f>IF(B170="","",VLOOKUP(I170,[1]Crt!B:C,2))</f>
        <v>කොළඹ</v>
      </c>
      <c r="K170" s="20">
        <f>IF(B170="","",VLOOKUP(MID(B170,1,1),[1]Crt!D:E,2,FALSE))</f>
        <v>2001</v>
      </c>
    </row>
    <row r="171" spans="1:11" ht="17.25">
      <c r="A171" s="38" t="s">
        <v>11</v>
      </c>
      <c r="B171" s="22" t="s">
        <v>434</v>
      </c>
      <c r="C171" s="13" t="s">
        <v>435</v>
      </c>
      <c r="D171" s="34">
        <v>800000</v>
      </c>
      <c r="E171" s="35" t="s">
        <v>14</v>
      </c>
      <c r="F171" s="16" t="s">
        <v>15</v>
      </c>
      <c r="G171" s="43" t="s">
        <v>436</v>
      </c>
      <c r="H171" s="18" t="str">
        <f>IF(A171="","",VLOOKUP(A171,[1]Crt!F:G,2,FALSE))</f>
        <v>අධ්‍යාපන</v>
      </c>
      <c r="I171" s="19" t="str">
        <f>IF(B171="","",IF(LEN(B171)=12,VLOOKUP(MID(B171,8,2),[1]Crt!A:B,2),VLOOKUP(MID(B171,7,2),[1]Crt!A:B,2)))</f>
        <v>26 - රත්මලාන</v>
      </c>
      <c r="J171" s="20" t="str">
        <f>IF(B171="","",VLOOKUP(I171,[1]Crt!B:C,2))</f>
        <v>කොළඹ</v>
      </c>
      <c r="K171" s="20">
        <f>IF(B171="","",VLOOKUP(MID(B171,1,1),[1]Crt!D:E,2,FALSE))</f>
        <v>2001</v>
      </c>
    </row>
    <row r="172" spans="1:11" ht="40.5">
      <c r="A172" s="38" t="s">
        <v>11</v>
      </c>
      <c r="B172" s="15" t="s">
        <v>437</v>
      </c>
      <c r="C172" s="23" t="s">
        <v>438</v>
      </c>
      <c r="D172" s="37">
        <v>590900</v>
      </c>
      <c r="E172" s="15" t="s">
        <v>42</v>
      </c>
      <c r="F172" s="15" t="s">
        <v>52</v>
      </c>
      <c r="G172" s="46" t="s">
        <v>439</v>
      </c>
      <c r="H172" s="18" t="str">
        <f>IF(A172="","",VLOOKUP(A172,[1]Crt!F:G,2,FALSE))</f>
        <v>අධ්‍යාපන</v>
      </c>
      <c r="I172" s="19" t="str">
        <f>IF(B172="","",IF(LEN(B172)=12,VLOOKUP(MID(B172,8,2),[1]Crt!A:B,2),VLOOKUP(MID(B172,7,2),[1]Crt!A:B,2)))</f>
        <v>26 - රත්මලාන</v>
      </c>
      <c r="J172" s="20" t="str">
        <f>IF(B172="","",VLOOKUP(I172,[1]Crt!B:C,2))</f>
        <v>කොළඹ</v>
      </c>
      <c r="K172" s="20">
        <f>IF(B172="","",VLOOKUP(MID(B172,1,1),[1]Crt!D:E,2,FALSE))</f>
        <v>2001</v>
      </c>
    </row>
    <row r="173" spans="1:11" ht="40.5">
      <c r="A173" s="38" t="s">
        <v>11</v>
      </c>
      <c r="B173" s="15" t="s">
        <v>440</v>
      </c>
      <c r="C173" s="77" t="s">
        <v>441</v>
      </c>
      <c r="D173" s="37">
        <v>70017.45</v>
      </c>
      <c r="E173" s="15" t="s">
        <v>42</v>
      </c>
      <c r="F173" s="15" t="s">
        <v>442</v>
      </c>
      <c r="G173" s="46" t="s">
        <v>443</v>
      </c>
      <c r="H173" s="18" t="str">
        <f>IF(A173="","",VLOOKUP(A173,[1]Crt!F:G,2,FALSE))</f>
        <v>අධ්‍යාපන</v>
      </c>
      <c r="I173" s="19" t="str">
        <f>IF(B173="","",IF(LEN(B173)=12,VLOOKUP(MID(B173,8,2),[1]Crt!A:B,2),VLOOKUP(MID(B173,7,2),[1]Crt!A:B,2)))</f>
        <v>26 - රත්මලාන</v>
      </c>
      <c r="J173" s="20" t="str">
        <f>IF(B173="","",VLOOKUP(I173,[1]Crt!B:C,2))</f>
        <v>කොළඹ</v>
      </c>
      <c r="K173" s="20">
        <f>IF(B173="","",VLOOKUP(MID(B173,1,1),[1]Crt!D:E,2,FALSE))</f>
        <v>2001</v>
      </c>
    </row>
    <row r="174" spans="1:11" ht="40.5">
      <c r="A174" s="38" t="s">
        <v>11</v>
      </c>
      <c r="B174" s="22" t="s">
        <v>444</v>
      </c>
      <c r="C174" s="76" t="s">
        <v>445</v>
      </c>
      <c r="D174" s="34">
        <v>587000</v>
      </c>
      <c r="E174" s="35" t="s">
        <v>14</v>
      </c>
      <c r="F174" s="16" t="s">
        <v>15</v>
      </c>
      <c r="G174" s="46" t="s">
        <v>446</v>
      </c>
      <c r="H174" s="18" t="str">
        <f>IF(A174="","",VLOOKUP(A174,[1]Crt!F:G,2,FALSE))</f>
        <v>අධ්‍යාපන</v>
      </c>
      <c r="I174" s="19" t="str">
        <f>IF(B174="","",IF(LEN(B174)=12,VLOOKUP(MID(B174,8,2),[1]Crt!A:B,2),VLOOKUP(MID(B174,7,2),[1]Crt!A:B,2)))</f>
        <v>27 - දෙහිවල</v>
      </c>
      <c r="J174" s="20" t="str">
        <f>IF(B174="","",VLOOKUP(I174,[1]Crt!B:C,2))</f>
        <v>කොළඹ</v>
      </c>
      <c r="K174" s="20">
        <f>IF(B174="","",VLOOKUP(MID(B174,1,1),[1]Crt!D:E,2,FALSE))</f>
        <v>2001</v>
      </c>
    </row>
    <row r="175" spans="1:11" ht="17.25">
      <c r="A175" s="38" t="s">
        <v>11</v>
      </c>
      <c r="B175" s="22" t="s">
        <v>447</v>
      </c>
      <c r="C175" s="13" t="s">
        <v>448</v>
      </c>
      <c r="D175" s="34">
        <v>457000</v>
      </c>
      <c r="E175" s="35" t="s">
        <v>14</v>
      </c>
      <c r="F175" s="16" t="s">
        <v>15</v>
      </c>
      <c r="G175" s="43" t="s">
        <v>449</v>
      </c>
      <c r="H175" s="18" t="str">
        <f>IF(A175="","",VLOOKUP(A175,[1]Crt!F:G,2,FALSE))</f>
        <v>අධ්‍යාපන</v>
      </c>
      <c r="I175" s="19" t="str">
        <f>IF(B175="","",IF(LEN(B175)=12,VLOOKUP(MID(B175,8,2),[1]Crt!A:B,2),VLOOKUP(MID(B175,7,2),[1]Crt!A:B,2)))</f>
        <v>27 - දෙහිවල</v>
      </c>
      <c r="J175" s="20" t="str">
        <f>IF(B175="","",VLOOKUP(I175,[1]Crt!B:C,2))</f>
        <v>කොළඹ</v>
      </c>
      <c r="K175" s="20">
        <f>IF(B175="","",VLOOKUP(MID(B175,1,1),[1]Crt!D:E,2,FALSE))</f>
        <v>2001</v>
      </c>
    </row>
    <row r="176" spans="1:11" ht="40.5">
      <c r="A176" s="38" t="s">
        <v>11</v>
      </c>
      <c r="B176" s="15" t="s">
        <v>450</v>
      </c>
      <c r="C176" s="76" t="s">
        <v>451</v>
      </c>
      <c r="D176" s="34">
        <v>152000</v>
      </c>
      <c r="E176" s="35" t="s">
        <v>14</v>
      </c>
      <c r="F176" s="16" t="s">
        <v>15</v>
      </c>
      <c r="G176" s="43" t="s">
        <v>80</v>
      </c>
      <c r="H176" s="18" t="str">
        <f>IF(A176="","",VLOOKUP(A176,[1]Crt!F:G,2,FALSE))</f>
        <v>අධ්‍යාපන</v>
      </c>
      <c r="I176" s="19" t="str">
        <f>IF(B176="","",IF(LEN(B176)=12,VLOOKUP(MID(B176,8,2),[1]Crt!A:B,2),VLOOKUP(MID(B176,7,2),[1]Crt!A:B,2)))</f>
        <v>27 - දෙහිවල</v>
      </c>
      <c r="J176" s="20" t="str">
        <f>IF(B176="","",VLOOKUP(I176,[1]Crt!B:C,2))</f>
        <v>කොළඹ</v>
      </c>
      <c r="K176" s="20">
        <f>IF(B176="","",VLOOKUP(MID(B176,1,1),[1]Crt!D:E,2,FALSE))</f>
        <v>2001</v>
      </c>
    </row>
    <row r="177" spans="1:11" ht="17.25">
      <c r="A177" s="38" t="s">
        <v>27</v>
      </c>
      <c r="B177" s="15" t="s">
        <v>452</v>
      </c>
      <c r="C177" s="76" t="s">
        <v>453</v>
      </c>
      <c r="D177" s="34">
        <v>100000</v>
      </c>
      <c r="E177" s="32" t="s">
        <v>30</v>
      </c>
      <c r="F177" s="32" t="s">
        <v>31</v>
      </c>
      <c r="G177" s="45" t="s">
        <v>32</v>
      </c>
      <c r="H177" s="18" t="str">
        <f>IF(A177="","",VLOOKUP(A177,[1]Crt!F:G,2,FALSE))</f>
        <v>අධ්‍යාපන</v>
      </c>
      <c r="I177" s="19" t="str">
        <f>IF(B177="","",IF(LEN(B177)=12,VLOOKUP(MID(B177,8,2),[1]Crt!A:B,2),VLOOKUP(MID(B177,7,2),[1]Crt!A:B,2)))</f>
        <v>27 - දෙහිවල</v>
      </c>
      <c r="J177" s="20" t="str">
        <f>IF(B177="","",VLOOKUP(I177,[1]Crt!B:C,2))</f>
        <v>කොළඹ</v>
      </c>
      <c r="K177" s="20">
        <f>IF(B177="","",VLOOKUP(MID(B177,1,1),[1]Crt!D:E,2,FALSE))</f>
        <v>2102</v>
      </c>
    </row>
    <row r="178" spans="1:11" ht="34.5">
      <c r="A178" s="38" t="s">
        <v>27</v>
      </c>
      <c r="B178" s="15" t="s">
        <v>454</v>
      </c>
      <c r="C178" s="76" t="s">
        <v>455</v>
      </c>
      <c r="D178" s="34">
        <v>100000</v>
      </c>
      <c r="E178" s="32" t="s">
        <v>30</v>
      </c>
      <c r="F178" s="32" t="s">
        <v>31</v>
      </c>
      <c r="G178" s="45" t="s">
        <v>32</v>
      </c>
      <c r="H178" s="18" t="str">
        <f>IF(A178="","",VLOOKUP(A178,[1]Crt!F:G,2,FALSE))</f>
        <v>අධ්‍යාපන</v>
      </c>
      <c r="I178" s="19" t="str">
        <f>IF(B178="","",IF(LEN(B178)=12,VLOOKUP(MID(B178,8,2),[1]Crt!A:B,2),VLOOKUP(MID(B178,7,2),[1]Crt!A:B,2)))</f>
        <v>27 - දෙහිවල</v>
      </c>
      <c r="J178" s="20" t="str">
        <f>IF(B178="","",VLOOKUP(I178,[1]Crt!B:C,2))</f>
        <v>කොළඹ</v>
      </c>
      <c r="K178" s="20">
        <f>IF(B178="","",VLOOKUP(MID(B178,1,1),[1]Crt!D:E,2,FALSE))</f>
        <v>2102</v>
      </c>
    </row>
    <row r="179" spans="1:11" ht="40.5">
      <c r="A179" s="38" t="s">
        <v>11</v>
      </c>
      <c r="B179" s="15" t="s">
        <v>456</v>
      </c>
      <c r="C179" s="53" t="s">
        <v>457</v>
      </c>
      <c r="D179" s="37">
        <v>95877.27</v>
      </c>
      <c r="E179" s="15" t="s">
        <v>42</v>
      </c>
      <c r="F179" s="15" t="s">
        <v>52</v>
      </c>
      <c r="G179" s="46" t="s">
        <v>458</v>
      </c>
      <c r="H179" s="18" t="str">
        <f>IF(A179="","",VLOOKUP(A179,[1]Crt!F:G,2,FALSE))</f>
        <v>අධ්‍යාපන</v>
      </c>
      <c r="I179" s="19" t="str">
        <f>IF(B179="","",IF(LEN(B179)=12,VLOOKUP(MID(B179,8,2),[1]Crt!A:B,2),VLOOKUP(MID(B179,7,2),[1]Crt!A:B,2)))</f>
        <v>27 - දෙහිවල</v>
      </c>
      <c r="J179" s="20" t="str">
        <f>IF(B179="","",VLOOKUP(I179,[1]Crt!B:C,2))</f>
        <v>කොළඹ</v>
      </c>
      <c r="K179" s="20">
        <f>IF(B179="","",VLOOKUP(MID(B179,1,1),[1]Crt!D:E,2,FALSE))</f>
        <v>2001</v>
      </c>
    </row>
    <row r="180" spans="1:11" ht="34.5">
      <c r="A180" s="38" t="s">
        <v>27</v>
      </c>
      <c r="B180" s="15" t="s">
        <v>459</v>
      </c>
      <c r="C180" s="53" t="s">
        <v>460</v>
      </c>
      <c r="D180" s="37">
        <v>112000</v>
      </c>
      <c r="E180" s="15" t="s">
        <v>42</v>
      </c>
      <c r="F180" s="15" t="s">
        <v>52</v>
      </c>
      <c r="G180" s="43" t="s">
        <v>461</v>
      </c>
      <c r="H180" s="18" t="str">
        <f>IF(A180="","",VLOOKUP(A180,[1]Crt!F:G,2,FALSE))</f>
        <v>අධ්‍යාපන</v>
      </c>
      <c r="I180" s="19" t="str">
        <f>IF(B180="","",IF(LEN(B180)=12,VLOOKUP(MID(B180,8,2),[1]Crt!A:B,2),VLOOKUP(MID(B180,7,2),[1]Crt!A:B,2)))</f>
        <v>27 - දෙහිවල</v>
      </c>
      <c r="J180" s="20" t="str">
        <f>IF(B180="","",VLOOKUP(I180,[1]Crt!B:C,2))</f>
        <v>කොළඹ</v>
      </c>
      <c r="K180" s="20">
        <f>IF(B180="","",VLOOKUP(MID(B180,1,1),[1]Crt!D:E,2,FALSE))</f>
        <v>2001</v>
      </c>
    </row>
    <row r="181" spans="1:11" ht="40.5">
      <c r="A181" s="38" t="s">
        <v>11</v>
      </c>
      <c r="B181" s="22" t="s">
        <v>462</v>
      </c>
      <c r="C181" s="78" t="s">
        <v>463</v>
      </c>
      <c r="D181" s="34">
        <v>608976.78</v>
      </c>
      <c r="E181" s="35" t="s">
        <v>14</v>
      </c>
      <c r="F181" s="16" t="s">
        <v>15</v>
      </c>
      <c r="G181" s="46" t="s">
        <v>464</v>
      </c>
      <c r="H181" s="18" t="str">
        <f>IF(A181="","",VLOOKUP(A181,[1]Crt!F:G,2,FALSE))</f>
        <v>අධ්‍යාපන</v>
      </c>
      <c r="I181" s="19" t="str">
        <f>IF(B181="","",IF(LEN(B181)=12,VLOOKUP(MID(B181,8,2),[1]Crt!A:B,2),VLOOKUP(MID(B181,7,2),[1]Crt!A:B,2)))</f>
        <v>28 - මොරටුව</v>
      </c>
      <c r="J181" s="20" t="str">
        <f>IF(B181="","",VLOOKUP(I181,[1]Crt!B:C,2))</f>
        <v>කොළඹ</v>
      </c>
      <c r="K181" s="20">
        <f>IF(B181="","",VLOOKUP(MID(B181,1,1),[1]Crt!D:E,2,FALSE))</f>
        <v>2001</v>
      </c>
    </row>
    <row r="182" spans="1:11" ht="40.5">
      <c r="A182" s="38" t="s">
        <v>11</v>
      </c>
      <c r="B182" s="22" t="s">
        <v>465</v>
      </c>
      <c r="C182" s="63" t="s">
        <v>466</v>
      </c>
      <c r="D182" s="34">
        <v>274506.36</v>
      </c>
      <c r="E182" s="35" t="s">
        <v>14</v>
      </c>
      <c r="F182" s="16" t="s">
        <v>15</v>
      </c>
      <c r="G182" s="46" t="s">
        <v>425</v>
      </c>
      <c r="H182" s="18" t="str">
        <f>IF(A182="","",VLOOKUP(A182,[1]Crt!F:G,2,FALSE))</f>
        <v>අධ්‍යාපන</v>
      </c>
      <c r="I182" s="19" t="str">
        <f>IF(B182="","",IF(LEN(B182)=12,VLOOKUP(MID(B182,8,2),[1]Crt!A:B,2),VLOOKUP(MID(B182,7,2),[1]Crt!A:B,2)))</f>
        <v>28 - මොරටුව</v>
      </c>
      <c r="J182" s="20" t="str">
        <f>IF(B182="","",VLOOKUP(I182,[1]Crt!B:C,2))</f>
        <v>කොළඹ</v>
      </c>
      <c r="K182" s="20">
        <f>IF(B182="","",VLOOKUP(MID(B182,1,1),[1]Crt!D:E,2,FALSE))</f>
        <v>2001</v>
      </c>
    </row>
    <row r="183" spans="1:11" ht="34.5">
      <c r="A183" s="38" t="s">
        <v>27</v>
      </c>
      <c r="B183" s="15" t="s">
        <v>467</v>
      </c>
      <c r="C183" s="63" t="s">
        <v>468</v>
      </c>
      <c r="D183" s="34">
        <v>50000</v>
      </c>
      <c r="E183" s="32" t="s">
        <v>30</v>
      </c>
      <c r="F183" s="32" t="s">
        <v>31</v>
      </c>
      <c r="G183" s="45" t="s">
        <v>469</v>
      </c>
      <c r="H183" s="18" t="str">
        <f>IF(A183="","",VLOOKUP(A183,[1]Crt!F:G,2,FALSE))</f>
        <v>අධ්‍යාපන</v>
      </c>
      <c r="I183" s="19" t="str">
        <f>IF(B183="","",IF(LEN(B183)=12,VLOOKUP(MID(B183,8,2),[1]Crt!A:B,2),VLOOKUP(MID(B183,7,2),[1]Crt!A:B,2)))</f>
        <v>28 - මොරටුව</v>
      </c>
      <c r="J183" s="20" t="str">
        <f>IF(B183="","",VLOOKUP(I183,[1]Crt!B:C,2))</f>
        <v>කොළඹ</v>
      </c>
      <c r="K183" s="20">
        <f>IF(B183="","",VLOOKUP(MID(B183,1,1),[1]Crt!D:E,2,FALSE))</f>
        <v>2102</v>
      </c>
    </row>
    <row r="184" spans="1:11" ht="17.25">
      <c r="A184" s="38" t="s">
        <v>27</v>
      </c>
      <c r="B184" s="15" t="s">
        <v>470</v>
      </c>
      <c r="C184" s="76" t="s">
        <v>471</v>
      </c>
      <c r="D184" s="34">
        <v>50000</v>
      </c>
      <c r="E184" s="32" t="s">
        <v>30</v>
      </c>
      <c r="F184" s="32" t="s">
        <v>31</v>
      </c>
      <c r="G184" s="45" t="s">
        <v>32</v>
      </c>
      <c r="H184" s="18" t="str">
        <f>IF(A184="","",VLOOKUP(A184,[1]Crt!F:G,2,FALSE))</f>
        <v>අධ්‍යාපන</v>
      </c>
      <c r="I184" s="19" t="str">
        <f>IF(B184="","",IF(LEN(B184)=12,VLOOKUP(MID(B184,8,2),[1]Crt!A:B,2),VLOOKUP(MID(B184,7,2),[1]Crt!A:B,2)))</f>
        <v>28 - මොරටුව</v>
      </c>
      <c r="J184" s="20" t="str">
        <f>IF(B184="","",VLOOKUP(I184,[1]Crt!B:C,2))</f>
        <v>කොළඹ</v>
      </c>
      <c r="K184" s="20">
        <f>IF(B184="","",VLOOKUP(MID(B184,1,1),[1]Crt!D:E,2,FALSE))</f>
        <v>2102</v>
      </c>
    </row>
    <row r="185" spans="1:11" ht="34.5">
      <c r="A185" s="38" t="s">
        <v>27</v>
      </c>
      <c r="B185" s="64" t="s">
        <v>472</v>
      </c>
      <c r="C185" s="13" t="s">
        <v>473</v>
      </c>
      <c r="D185" s="34">
        <v>133810.12</v>
      </c>
      <c r="E185" s="35" t="s">
        <v>14</v>
      </c>
      <c r="F185" s="16" t="s">
        <v>15</v>
      </c>
      <c r="G185" s="43" t="s">
        <v>474</v>
      </c>
      <c r="H185" s="18" t="str">
        <f>IF(A185="","",VLOOKUP(A185,[1]Crt!F:G,2,FALSE))</f>
        <v>අධ්‍යාපන</v>
      </c>
      <c r="I185" s="19" t="str">
        <f>IF(B185="","",IF(LEN(B185)=12,VLOOKUP(MID(B185,8,2),[1]Crt!A:B,2),VLOOKUP(MID(B185,7,2),[1]Crt!A:B,2)))</f>
        <v>28 - මොරටුව</v>
      </c>
      <c r="J185" s="20" t="str">
        <f>IF(B185="","",VLOOKUP(I185,[1]Crt!B:C,2))</f>
        <v>කොළඹ</v>
      </c>
      <c r="K185" s="20">
        <f>IF(B185="","",VLOOKUP(MID(B185,1,1),[1]Crt!D:E,2,FALSE))</f>
        <v>2001</v>
      </c>
    </row>
    <row r="186" spans="1:11" ht="40.5">
      <c r="A186" s="38" t="s">
        <v>11</v>
      </c>
      <c r="B186" s="15" t="s">
        <v>475</v>
      </c>
      <c r="C186" s="53" t="s">
        <v>476</v>
      </c>
      <c r="D186" s="37">
        <v>213638</v>
      </c>
      <c r="E186" s="15" t="s">
        <v>42</v>
      </c>
      <c r="F186" s="15" t="s">
        <v>52</v>
      </c>
      <c r="G186" s="46" t="s">
        <v>477</v>
      </c>
      <c r="H186" s="18" t="str">
        <f>IF(A186="","",VLOOKUP(A186,[1]Crt!F:G,2,FALSE))</f>
        <v>අධ්‍යාපන</v>
      </c>
      <c r="I186" s="19" t="str">
        <f>IF(B186="","",IF(LEN(B186)=12,VLOOKUP(MID(B186,8,2),[1]Crt!A:B,2),VLOOKUP(MID(B186,7,2),[1]Crt!A:B,2)))</f>
        <v>28 - මොරටුව</v>
      </c>
      <c r="J186" s="20" t="str">
        <f>IF(B186="","",VLOOKUP(I186,[1]Crt!B:C,2))</f>
        <v>කොළඹ</v>
      </c>
      <c r="K186" s="20">
        <f>IF(B186="","",VLOOKUP(MID(B186,1,1),[1]Crt!D:E,2,FALSE))</f>
        <v>2001</v>
      </c>
    </row>
    <row r="187" spans="1:11" ht="40.5">
      <c r="A187" s="38" t="s">
        <v>11</v>
      </c>
      <c r="B187" s="15" t="s">
        <v>478</v>
      </c>
      <c r="C187" s="53" t="s">
        <v>479</v>
      </c>
      <c r="D187" s="37">
        <v>147347.01</v>
      </c>
      <c r="E187" s="15" t="s">
        <v>42</v>
      </c>
      <c r="F187" s="15" t="s">
        <v>52</v>
      </c>
      <c r="G187" s="46" t="s">
        <v>458</v>
      </c>
      <c r="H187" s="18" t="str">
        <f>IF(A187="","",VLOOKUP(A187,[1]Crt!F:G,2,FALSE))</f>
        <v>අධ්‍යාපන</v>
      </c>
      <c r="I187" s="19" t="str">
        <f>IF(B187="","",IF(LEN(B187)=12,VLOOKUP(MID(B187,8,2),[1]Crt!A:B,2),VLOOKUP(MID(B187,7,2),[1]Crt!A:B,2)))</f>
        <v>28 - මොරටුව</v>
      </c>
      <c r="J187" s="20" t="str">
        <f>IF(B187="","",VLOOKUP(I187,[1]Crt!B:C,2))</f>
        <v>කොළඹ</v>
      </c>
      <c r="K187" s="20">
        <f>IF(B187="","",VLOOKUP(MID(B187,1,1),[1]Crt!D:E,2,FALSE))</f>
        <v>2001</v>
      </c>
    </row>
    <row r="188" spans="1:11" ht="17.25">
      <c r="A188" s="38" t="s">
        <v>11</v>
      </c>
      <c r="B188" s="22" t="s">
        <v>480</v>
      </c>
      <c r="C188" s="76" t="s">
        <v>481</v>
      </c>
      <c r="D188" s="34">
        <v>1268000</v>
      </c>
      <c r="E188" s="35" t="s">
        <v>14</v>
      </c>
      <c r="F188" s="16" t="s">
        <v>15</v>
      </c>
      <c r="G188" s="43" t="s">
        <v>118</v>
      </c>
      <c r="H188" s="18" t="str">
        <f>IF(A188="","",VLOOKUP(A188,[1]Crt!F:G,2,FALSE))</f>
        <v>අධ්‍යාපන</v>
      </c>
      <c r="I188" s="19" t="str">
        <f>IF(B188="","",IF(LEN(B188)=12,VLOOKUP(MID(B188,8,2),[1]Crt!A:B,2),VLOOKUP(MID(B188,7,2),[1]Crt!A:B,2)))</f>
        <v>29 - කැස්බෑව</v>
      </c>
      <c r="J188" s="20" t="str">
        <f>IF(B188="","",VLOOKUP(I188,[1]Crt!B:C,2))</f>
        <v>කොළඹ</v>
      </c>
      <c r="K188" s="20">
        <f>IF(B188="","",VLOOKUP(MID(B188,1,1),[1]Crt!D:E,2,FALSE))</f>
        <v>2001</v>
      </c>
    </row>
    <row r="189" spans="1:11" ht="40.5">
      <c r="A189" s="38" t="s">
        <v>11</v>
      </c>
      <c r="B189" s="22" t="s">
        <v>482</v>
      </c>
      <c r="C189" s="76" t="s">
        <v>483</v>
      </c>
      <c r="D189" s="34">
        <v>383024.15</v>
      </c>
      <c r="E189" s="35" t="s">
        <v>14</v>
      </c>
      <c r="F189" s="16" t="s">
        <v>15</v>
      </c>
      <c r="G189" s="46" t="s">
        <v>74</v>
      </c>
      <c r="H189" s="18" t="str">
        <f>IF(A189="","",VLOOKUP(A189,[1]Crt!F:G,2,FALSE))</f>
        <v>අධ්‍යාපන</v>
      </c>
      <c r="I189" s="19" t="str">
        <f>IF(B189="","",IF(LEN(B189)=12,VLOOKUP(MID(B189,8,2),[1]Crt!A:B,2),VLOOKUP(MID(B189,7,2),[1]Crt!A:B,2)))</f>
        <v>29 - කැස්බෑව</v>
      </c>
      <c r="J189" s="20" t="str">
        <f>IF(B189="","",VLOOKUP(I189,[1]Crt!B:C,2))</f>
        <v>කොළඹ</v>
      </c>
      <c r="K189" s="20">
        <f>IF(B189="","",VLOOKUP(MID(B189,1,1),[1]Crt!D:E,2,FALSE))</f>
        <v>2001</v>
      </c>
    </row>
    <row r="190" spans="1:11" ht="40.5">
      <c r="A190" s="38" t="s">
        <v>11</v>
      </c>
      <c r="B190" s="22" t="s">
        <v>484</v>
      </c>
      <c r="C190" s="76" t="s">
        <v>485</v>
      </c>
      <c r="D190" s="34">
        <v>237000</v>
      </c>
      <c r="E190" s="35" t="s">
        <v>14</v>
      </c>
      <c r="F190" s="16" t="s">
        <v>15</v>
      </c>
      <c r="G190" s="46" t="s">
        <v>486</v>
      </c>
      <c r="H190" s="18" t="str">
        <f>IF(A190="","",VLOOKUP(A190,[1]Crt!F:G,2,FALSE))</f>
        <v>අධ්‍යාපන</v>
      </c>
      <c r="I190" s="19" t="str">
        <f>IF(B190="","",IF(LEN(B190)=12,VLOOKUP(MID(B190,8,2),[1]Crt!A:B,2),VLOOKUP(MID(B190,7,2),[1]Crt!A:B,2)))</f>
        <v>29 - කැස්බෑව</v>
      </c>
      <c r="J190" s="20" t="str">
        <f>IF(B190="","",VLOOKUP(I190,[1]Crt!B:C,2))</f>
        <v>කොළඹ</v>
      </c>
      <c r="K190" s="20">
        <f>IF(B190="","",VLOOKUP(MID(B190,1,1),[1]Crt!D:E,2,FALSE))</f>
        <v>2001</v>
      </c>
    </row>
    <row r="191" spans="1:11" ht="34.5">
      <c r="A191" s="38" t="s">
        <v>11</v>
      </c>
      <c r="B191" s="35" t="s">
        <v>487</v>
      </c>
      <c r="C191" s="76" t="s">
        <v>488</v>
      </c>
      <c r="D191" s="34">
        <v>600000</v>
      </c>
      <c r="E191" s="35" t="s">
        <v>14</v>
      </c>
      <c r="F191" s="16" t="s">
        <v>15</v>
      </c>
      <c r="G191" s="43" t="s">
        <v>489</v>
      </c>
      <c r="H191" s="18" t="str">
        <f>IF(A191="","",VLOOKUP(A191,[1]Crt!F:G,2,FALSE))</f>
        <v>අධ්‍යාපන</v>
      </c>
      <c r="I191" s="19" t="str">
        <f>IF(B191="","",IF(LEN(B191)=12,VLOOKUP(MID(B191,8,2),[1]Crt!A:B,2),VLOOKUP(MID(B191,7,2),[1]Crt!A:B,2)))</f>
        <v>29 - කැස්බෑව</v>
      </c>
      <c r="J191" s="20" t="str">
        <f>IF(B191="","",VLOOKUP(I191,[1]Crt!B:C,2))</f>
        <v>කොළඹ</v>
      </c>
      <c r="K191" s="20">
        <f>IF(B191="","",VLOOKUP(MID(B191,1,1),[1]Crt!D:E,2,FALSE))</f>
        <v>2001</v>
      </c>
    </row>
    <row r="192" spans="1:11" ht="34.5">
      <c r="A192" s="38" t="s">
        <v>27</v>
      </c>
      <c r="B192" s="35" t="s">
        <v>490</v>
      </c>
      <c r="C192" s="76" t="s">
        <v>491</v>
      </c>
      <c r="D192" s="34">
        <v>700000</v>
      </c>
      <c r="E192" s="35" t="s">
        <v>14</v>
      </c>
      <c r="F192" s="16" t="s">
        <v>15</v>
      </c>
      <c r="G192" s="45" t="s">
        <v>32</v>
      </c>
      <c r="H192" s="18" t="str">
        <f>IF(A192="","",VLOOKUP(A192,[1]Crt!F:G,2,FALSE))</f>
        <v>අධ්‍යාපන</v>
      </c>
      <c r="I192" s="19" t="str">
        <f>IF(B192="","",IF(LEN(B192)=12,VLOOKUP(MID(B192,8,2),[1]Crt!A:B,2),VLOOKUP(MID(B192,7,2),[1]Crt!A:B,2)))</f>
        <v>29 - කැස්බෑව</v>
      </c>
      <c r="J192" s="20" t="str">
        <f>IF(B192="","",VLOOKUP(I192,[1]Crt!B:C,2))</f>
        <v>කොළඹ</v>
      </c>
      <c r="K192" s="20">
        <f>IF(B192="","",VLOOKUP(MID(B192,1,1),[1]Crt!D:E,2,FALSE))</f>
        <v>2001</v>
      </c>
    </row>
    <row r="193" spans="1:11" ht="51.75">
      <c r="A193" s="38" t="s">
        <v>11</v>
      </c>
      <c r="B193" s="35" t="s">
        <v>492</v>
      </c>
      <c r="C193" s="13" t="s">
        <v>493</v>
      </c>
      <c r="D193" s="34">
        <v>487501.6</v>
      </c>
      <c r="E193" s="35" t="s">
        <v>14</v>
      </c>
      <c r="F193" s="16" t="s">
        <v>15</v>
      </c>
      <c r="G193" s="46" t="s">
        <v>494</v>
      </c>
      <c r="H193" s="18" t="str">
        <f>IF(A193="","",VLOOKUP(A193,[1]Crt!F:G,2,FALSE))</f>
        <v>අධ්‍යාපන</v>
      </c>
      <c r="I193" s="19" t="str">
        <f>IF(B193="","",IF(LEN(B193)=12,VLOOKUP(MID(B193,8,2),[1]Crt!A:B,2),VLOOKUP(MID(B193,7,2),[1]Crt!A:B,2)))</f>
        <v>29 - කැස්බෑව</v>
      </c>
      <c r="J193" s="20" t="str">
        <f>IF(B193="","",VLOOKUP(I193,[1]Crt!B:C,2))</f>
        <v>කොළඹ</v>
      </c>
      <c r="K193" s="20">
        <f>IF(B193="","",VLOOKUP(MID(B193,1,1),[1]Crt!D:E,2,FALSE))</f>
        <v>2001</v>
      </c>
    </row>
    <row r="194" spans="1:11" ht="40.5">
      <c r="A194" s="38" t="s">
        <v>11</v>
      </c>
      <c r="B194" s="35" t="s">
        <v>495</v>
      </c>
      <c r="C194" s="76" t="s">
        <v>496</v>
      </c>
      <c r="D194" s="34">
        <v>393809.5</v>
      </c>
      <c r="E194" s="35" t="s">
        <v>14</v>
      </c>
      <c r="F194" s="16" t="s">
        <v>15</v>
      </c>
      <c r="G194" s="46" t="s">
        <v>425</v>
      </c>
      <c r="H194" s="18" t="str">
        <f>IF(A194="","",VLOOKUP(A194,[1]Crt!F:G,2,FALSE))</f>
        <v>අධ්‍යාපන</v>
      </c>
      <c r="I194" s="19" t="str">
        <f>IF(B194="","",IF(LEN(B194)=12,VLOOKUP(MID(B194,8,2),[1]Crt!A:B,2),VLOOKUP(MID(B194,7,2),[1]Crt!A:B,2)))</f>
        <v>29 - කැස්බෑව</v>
      </c>
      <c r="J194" s="20" t="str">
        <f>IF(B194="","",VLOOKUP(I194,[1]Crt!B:C,2))</f>
        <v>කොළඹ</v>
      </c>
      <c r="K194" s="20">
        <f>IF(B194="","",VLOOKUP(MID(B194,1,1),[1]Crt!D:E,2,FALSE))</f>
        <v>2001</v>
      </c>
    </row>
    <row r="195" spans="1:11" ht="17.25">
      <c r="A195" s="38" t="s">
        <v>27</v>
      </c>
      <c r="B195" s="35" t="s">
        <v>497</v>
      </c>
      <c r="C195" s="76" t="s">
        <v>498</v>
      </c>
      <c r="D195" s="34">
        <v>200000</v>
      </c>
      <c r="E195" s="35" t="s">
        <v>14</v>
      </c>
      <c r="F195" s="16" t="s">
        <v>15</v>
      </c>
      <c r="G195" s="45" t="s">
        <v>32</v>
      </c>
      <c r="H195" s="18" t="str">
        <f>IF(A195="","",VLOOKUP(A195,[1]Crt!F:G,2,FALSE))</f>
        <v>අධ්‍යාපන</v>
      </c>
      <c r="I195" s="19" t="str">
        <f>IF(B195="","",IF(LEN(B195)=12,VLOOKUP(MID(B195,8,2),[1]Crt!A:B,2),VLOOKUP(MID(B195,7,2),[1]Crt!A:B,2)))</f>
        <v>29 - කැස්බෑව</v>
      </c>
      <c r="J195" s="20" t="str">
        <f>IF(B195="","",VLOOKUP(I195,[1]Crt!B:C,2))</f>
        <v>කොළඹ</v>
      </c>
      <c r="K195" s="20">
        <f>IF(B195="","",VLOOKUP(MID(B195,1,1),[1]Crt!D:E,2,FALSE))</f>
        <v>2001</v>
      </c>
    </row>
    <row r="196" spans="1:11" ht="34.5">
      <c r="A196" s="38" t="s">
        <v>27</v>
      </c>
      <c r="B196" s="15" t="s">
        <v>499</v>
      </c>
      <c r="C196" s="76" t="s">
        <v>500</v>
      </c>
      <c r="D196" s="34">
        <v>350000</v>
      </c>
      <c r="E196" s="32" t="s">
        <v>30</v>
      </c>
      <c r="F196" s="32" t="s">
        <v>31</v>
      </c>
      <c r="G196" s="45" t="s">
        <v>32</v>
      </c>
      <c r="H196" s="18" t="str">
        <f>IF(A196="","",VLOOKUP(A196,[1]Crt!F:G,2,FALSE))</f>
        <v>අධ්‍යාපන</v>
      </c>
      <c r="I196" s="19" t="str">
        <f>IF(B196="","",IF(LEN(B196)=12,VLOOKUP(MID(B196,8,2),[1]Crt!A:B,2),VLOOKUP(MID(B196,7,2),[1]Crt!A:B,2)))</f>
        <v>29 - කැස්බෑව</v>
      </c>
      <c r="J196" s="20" t="str">
        <f>IF(B196="","",VLOOKUP(I196,[1]Crt!B:C,2))</f>
        <v>කොළඹ</v>
      </c>
      <c r="K196" s="20">
        <f>IF(B196="","",VLOOKUP(MID(B196,1,1),[1]Crt!D:E,2,FALSE))</f>
        <v>2102</v>
      </c>
    </row>
    <row r="197" spans="1:11" ht="17.25">
      <c r="A197" s="38" t="s">
        <v>27</v>
      </c>
      <c r="B197" s="15" t="s">
        <v>501</v>
      </c>
      <c r="C197" s="76" t="s">
        <v>502</v>
      </c>
      <c r="D197" s="34">
        <v>40000</v>
      </c>
      <c r="E197" s="32" t="s">
        <v>30</v>
      </c>
      <c r="F197" s="32" t="s">
        <v>31</v>
      </c>
      <c r="G197" s="45" t="s">
        <v>32</v>
      </c>
      <c r="H197" s="18" t="str">
        <f>IF(A197="","",VLOOKUP(A197,[1]Crt!F:G,2,FALSE))</f>
        <v>අධ්‍යාපන</v>
      </c>
      <c r="I197" s="19" t="str">
        <f>IF(B197="","",IF(LEN(B197)=12,VLOOKUP(MID(B197,8,2),[1]Crt!A:B,2),VLOOKUP(MID(B197,7,2),[1]Crt!A:B,2)))</f>
        <v>29 - කැස්බෑව</v>
      </c>
      <c r="J197" s="20" t="str">
        <f>IF(B197="","",VLOOKUP(I197,[1]Crt!B:C,2))</f>
        <v>කොළඹ</v>
      </c>
      <c r="K197" s="20">
        <f>IF(B197="","",VLOOKUP(MID(B197,1,1),[1]Crt!D:E,2,FALSE))</f>
        <v>2102</v>
      </c>
    </row>
    <row r="198" spans="1:11" ht="34.5">
      <c r="A198" s="38" t="s">
        <v>27</v>
      </c>
      <c r="B198" s="15" t="s">
        <v>503</v>
      </c>
      <c r="C198" s="76" t="s">
        <v>504</v>
      </c>
      <c r="D198" s="34">
        <v>100000</v>
      </c>
      <c r="E198" s="32" t="s">
        <v>30</v>
      </c>
      <c r="F198" s="32" t="s">
        <v>31</v>
      </c>
      <c r="G198" s="45" t="s">
        <v>32</v>
      </c>
      <c r="H198" s="18" t="str">
        <f>IF(A198="","",VLOOKUP(A198,[1]Crt!F:G,2,FALSE))</f>
        <v>අධ්‍යාපන</v>
      </c>
      <c r="I198" s="19" t="str">
        <f>IF(B198="","",IF(LEN(B198)=12,VLOOKUP(MID(B198,8,2),[1]Crt!A:B,2),VLOOKUP(MID(B198,7,2),[1]Crt!A:B,2)))</f>
        <v>29 - කැස්බෑව</v>
      </c>
      <c r="J198" s="20" t="str">
        <f>IF(B198="","",VLOOKUP(I198,[1]Crt!B:C,2))</f>
        <v>කොළඹ</v>
      </c>
      <c r="K198" s="20">
        <f>IF(B198="","",VLOOKUP(MID(B198,1,1),[1]Crt!D:E,2,FALSE))</f>
        <v>2102</v>
      </c>
    </row>
    <row r="199" spans="1:11" ht="34.5">
      <c r="A199" s="38" t="s">
        <v>27</v>
      </c>
      <c r="B199" s="15" t="s">
        <v>505</v>
      </c>
      <c r="C199" s="76" t="s">
        <v>506</v>
      </c>
      <c r="D199" s="34">
        <v>100000</v>
      </c>
      <c r="E199" s="32" t="s">
        <v>30</v>
      </c>
      <c r="F199" s="32" t="s">
        <v>31</v>
      </c>
      <c r="G199" s="45" t="s">
        <v>32</v>
      </c>
      <c r="H199" s="18" t="str">
        <f>IF(A199="","",VLOOKUP(A199,[1]Crt!F:G,2,FALSE))</f>
        <v>අධ්‍යාපන</v>
      </c>
      <c r="I199" s="19" t="str">
        <f>IF(B199="","",IF(LEN(B199)=12,VLOOKUP(MID(B199,8,2),[1]Crt!A:B,2),VLOOKUP(MID(B199,7,2),[1]Crt!A:B,2)))</f>
        <v>29 - කැස්බෑව</v>
      </c>
      <c r="J199" s="20" t="str">
        <f>IF(B199="","",VLOOKUP(I199,[1]Crt!B:C,2))</f>
        <v>කොළඹ</v>
      </c>
      <c r="K199" s="20">
        <f>IF(B199="","",VLOOKUP(MID(B199,1,1),[1]Crt!D:E,2,FALSE))</f>
        <v>2102</v>
      </c>
    </row>
    <row r="200" spans="1:11" ht="17.25">
      <c r="A200" s="38" t="s">
        <v>27</v>
      </c>
      <c r="B200" s="15" t="s">
        <v>507</v>
      </c>
      <c r="C200" s="76" t="s">
        <v>508</v>
      </c>
      <c r="D200" s="34">
        <v>100000</v>
      </c>
      <c r="E200" s="32" t="s">
        <v>30</v>
      </c>
      <c r="F200" s="32" t="s">
        <v>31</v>
      </c>
      <c r="G200" s="45" t="s">
        <v>32</v>
      </c>
      <c r="H200" s="18" t="str">
        <f>IF(A200="","",VLOOKUP(A200,[1]Crt!F:G,2,FALSE))</f>
        <v>අධ්‍යාපන</v>
      </c>
      <c r="I200" s="19" t="str">
        <f>IF(B200="","",IF(LEN(B200)=12,VLOOKUP(MID(B200,8,2),[1]Crt!A:B,2),VLOOKUP(MID(B200,7,2),[1]Crt!A:B,2)))</f>
        <v>29 - කැස්බෑව</v>
      </c>
      <c r="J200" s="20" t="str">
        <f>IF(B200="","",VLOOKUP(I200,[1]Crt!B:C,2))</f>
        <v>කොළඹ</v>
      </c>
      <c r="K200" s="20">
        <f>IF(B200="","",VLOOKUP(MID(B200,1,1),[1]Crt!D:E,2,FALSE))</f>
        <v>2102</v>
      </c>
    </row>
    <row r="201" spans="1:11" ht="34.5">
      <c r="A201" s="38" t="s">
        <v>27</v>
      </c>
      <c r="B201" s="15" t="s">
        <v>509</v>
      </c>
      <c r="C201" s="76" t="s">
        <v>510</v>
      </c>
      <c r="D201" s="34">
        <v>600000</v>
      </c>
      <c r="E201" s="32" t="s">
        <v>30</v>
      </c>
      <c r="F201" s="32" t="s">
        <v>31</v>
      </c>
      <c r="G201" s="45" t="s">
        <v>32</v>
      </c>
      <c r="H201" s="18" t="str">
        <f>IF(A201="","",VLOOKUP(A201,[1]Crt!F:G,2,FALSE))</f>
        <v>අධ්‍යාපන</v>
      </c>
      <c r="I201" s="19" t="str">
        <f>IF(B201="","",IF(LEN(B201)=12,VLOOKUP(MID(B201,8,2),[1]Crt!A:B,2),VLOOKUP(MID(B201,7,2),[1]Crt!A:B,2)))</f>
        <v>29 - කැස්බෑව</v>
      </c>
      <c r="J201" s="20" t="str">
        <f>IF(B201="","",VLOOKUP(I201,[1]Crt!B:C,2))</f>
        <v>කොළඹ</v>
      </c>
      <c r="K201" s="20">
        <f>IF(B201="","",VLOOKUP(MID(B201,1,1),[1]Crt!D:E,2,FALSE))</f>
        <v>2102</v>
      </c>
    </row>
    <row r="202" spans="1:11" ht="17.25">
      <c r="A202" s="38" t="s">
        <v>27</v>
      </c>
      <c r="B202" s="15" t="s">
        <v>511</v>
      </c>
      <c r="C202" s="76" t="s">
        <v>512</v>
      </c>
      <c r="D202" s="34">
        <v>213817</v>
      </c>
      <c r="E202" s="32" t="s">
        <v>30</v>
      </c>
      <c r="F202" s="32" t="s">
        <v>31</v>
      </c>
      <c r="G202" s="45" t="s">
        <v>32</v>
      </c>
      <c r="H202" s="18" t="str">
        <f>IF(A202="","",VLOOKUP(A202,[1]Crt!F:G,2,FALSE))</f>
        <v>අධ්‍යාපන</v>
      </c>
      <c r="I202" s="19" t="str">
        <f>IF(B202="","",IF(LEN(B202)=12,VLOOKUP(MID(B202,8,2),[1]Crt!A:B,2),VLOOKUP(MID(B202,7,2),[1]Crt!A:B,2)))</f>
        <v>29 - කැස්බෑව</v>
      </c>
      <c r="J202" s="20" t="str">
        <f>IF(B202="","",VLOOKUP(I202,[1]Crt!B:C,2))</f>
        <v>කොළඹ</v>
      </c>
      <c r="K202" s="20">
        <f>IF(B202="","",VLOOKUP(MID(B202,1,1),[1]Crt!D:E,2,FALSE))</f>
        <v>2102</v>
      </c>
    </row>
    <row r="203" spans="1:11" ht="40.5">
      <c r="A203" s="38" t="s">
        <v>11</v>
      </c>
      <c r="B203" s="64" t="s">
        <v>513</v>
      </c>
      <c r="C203" s="13" t="s">
        <v>514</v>
      </c>
      <c r="D203" s="73">
        <v>45400</v>
      </c>
      <c r="E203" s="35" t="s">
        <v>14</v>
      </c>
      <c r="F203" s="16" t="s">
        <v>15</v>
      </c>
      <c r="G203" s="46" t="s">
        <v>368</v>
      </c>
      <c r="H203" s="18" t="str">
        <f>IF(A203="","",VLOOKUP(A203,[1]Crt!F:G,2,FALSE))</f>
        <v>අධ්‍යාපන</v>
      </c>
      <c r="I203" s="19" t="str">
        <f>IF(B203="","",IF(LEN(B203)=12,VLOOKUP(MID(B203,8,2),[1]Crt!A:B,2),VLOOKUP(MID(B203,7,2),[1]Crt!A:B,2)))</f>
        <v>29 - කැස්බෑව</v>
      </c>
      <c r="J203" s="20" t="str">
        <f>IF(B203="","",VLOOKUP(I203,[1]Crt!B:C,2))</f>
        <v>කොළඹ</v>
      </c>
      <c r="K203" s="20">
        <f>IF(B203="","",VLOOKUP(MID(B203,1,1),[1]Crt!D:E,2,FALSE))</f>
        <v>2001</v>
      </c>
    </row>
    <row r="204" spans="1:11" ht="40.5">
      <c r="A204" s="38" t="s">
        <v>11</v>
      </c>
      <c r="B204" s="15" t="s">
        <v>515</v>
      </c>
      <c r="C204" s="53" t="s">
        <v>516</v>
      </c>
      <c r="D204" s="37">
        <v>110834.99</v>
      </c>
      <c r="E204" s="15" t="s">
        <v>42</v>
      </c>
      <c r="F204" s="15" t="s">
        <v>52</v>
      </c>
      <c r="G204" s="46" t="s">
        <v>517</v>
      </c>
      <c r="H204" s="18" t="str">
        <f>IF(A204="","",VLOOKUP(A204,[1]Crt!F:G,2,FALSE))</f>
        <v>අධ්‍යාපන</v>
      </c>
      <c r="I204" s="19" t="str">
        <f>IF(B204="","",IF(LEN(B204)=12,VLOOKUP(MID(B204,8,2),[1]Crt!A:B,2),VLOOKUP(MID(B204,7,2),[1]Crt!A:B,2)))</f>
        <v>29 - කැස්බෑව</v>
      </c>
      <c r="J204" s="20" t="str">
        <f>IF(B204="","",VLOOKUP(I204,[1]Crt!B:C,2))</f>
        <v>කොළඹ</v>
      </c>
      <c r="K204" s="20">
        <f>IF(B204="","",VLOOKUP(MID(B204,1,1),[1]Crt!D:E,2,FALSE))</f>
        <v>2001</v>
      </c>
    </row>
    <row r="205" spans="1:11" ht="40.5">
      <c r="A205" s="38" t="s">
        <v>11</v>
      </c>
      <c r="B205" s="22" t="s">
        <v>518</v>
      </c>
      <c r="C205" s="79" t="s">
        <v>519</v>
      </c>
      <c r="D205" s="34">
        <v>800000</v>
      </c>
      <c r="E205" s="15" t="s">
        <v>14</v>
      </c>
      <c r="F205" s="16" t="s">
        <v>15</v>
      </c>
      <c r="G205" s="46" t="s">
        <v>520</v>
      </c>
      <c r="H205" s="18" t="str">
        <f>IF(A205="","",VLOOKUP(A205,[1]Crt!F:G,2,FALSE))</f>
        <v>අධ්‍යාපන</v>
      </c>
      <c r="I205" s="19" t="str">
        <f>IF(B205="","",IF(LEN(B205)=12,VLOOKUP(MID(B205,8,2),[1]Crt!A:B,2),VLOOKUP(MID(B205,7,2),[1]Crt!A:B,2)))</f>
        <v>30 - හෝමාගම</v>
      </c>
      <c r="J205" s="20" t="str">
        <f>IF(B205="","",VLOOKUP(I205,[1]Crt!B:C,2))</f>
        <v>කොළඹ</v>
      </c>
      <c r="K205" s="20">
        <f>IF(B205="","",VLOOKUP(MID(B205,1,1),[1]Crt!D:E,2,FALSE))</f>
        <v>2001</v>
      </c>
    </row>
    <row r="206" spans="1:11" ht="40.5">
      <c r="A206" s="38" t="s">
        <v>27</v>
      </c>
      <c r="B206" s="22" t="s">
        <v>521</v>
      </c>
      <c r="C206" s="23" t="s">
        <v>522</v>
      </c>
      <c r="D206" s="34">
        <v>492000</v>
      </c>
      <c r="E206" s="15" t="s">
        <v>14</v>
      </c>
      <c r="F206" s="16" t="s">
        <v>15</v>
      </c>
      <c r="G206" s="46" t="s">
        <v>425</v>
      </c>
      <c r="H206" s="18" t="str">
        <f>IF(A206="","",VLOOKUP(A206,[1]Crt!F:G,2,FALSE))</f>
        <v>අධ්‍යාපන</v>
      </c>
      <c r="I206" s="19" t="str">
        <f>IF(B206="","",IF(LEN(B206)=12,VLOOKUP(MID(B206,8,2),[1]Crt!A:B,2),VLOOKUP(MID(B206,7,2),[1]Crt!A:B,2)))</f>
        <v>30 - හෝමාගම</v>
      </c>
      <c r="J206" s="20" t="str">
        <f>IF(B206="","",VLOOKUP(I206,[1]Crt!B:C,2))</f>
        <v>කොළඹ</v>
      </c>
      <c r="K206" s="20">
        <f>IF(B206="","",VLOOKUP(MID(B206,1,1),[1]Crt!D:E,2,FALSE))</f>
        <v>2001</v>
      </c>
    </row>
    <row r="207" spans="1:11" ht="40.5">
      <c r="A207" s="38" t="s">
        <v>27</v>
      </c>
      <c r="B207" s="22" t="s">
        <v>523</v>
      </c>
      <c r="C207" s="23" t="s">
        <v>524</v>
      </c>
      <c r="D207" s="34">
        <v>476000</v>
      </c>
      <c r="E207" s="15" t="s">
        <v>14</v>
      </c>
      <c r="F207" s="16" t="s">
        <v>15</v>
      </c>
      <c r="G207" s="46" t="s">
        <v>525</v>
      </c>
      <c r="H207" s="18" t="str">
        <f>IF(A207="","",VLOOKUP(A207,[1]Crt!F:G,2,FALSE))</f>
        <v>අධ්‍යාපන</v>
      </c>
      <c r="I207" s="19" t="str">
        <f>IF(B207="","",IF(LEN(B207)=12,VLOOKUP(MID(B207,8,2),[1]Crt!A:B,2),VLOOKUP(MID(B207,7,2),[1]Crt!A:B,2)))</f>
        <v>30 - හෝමාගම</v>
      </c>
      <c r="J207" s="20" t="str">
        <f>IF(B207="","",VLOOKUP(I207,[1]Crt!B:C,2))</f>
        <v>කොළඹ</v>
      </c>
      <c r="K207" s="20">
        <f>IF(B207="","",VLOOKUP(MID(B207,1,1),[1]Crt!D:E,2,FALSE))</f>
        <v>2001</v>
      </c>
    </row>
    <row r="208" spans="1:11" ht="34.5">
      <c r="A208" s="38" t="s">
        <v>27</v>
      </c>
      <c r="B208" s="15" t="s">
        <v>526</v>
      </c>
      <c r="C208" s="23" t="s">
        <v>527</v>
      </c>
      <c r="D208" s="34">
        <v>2000000</v>
      </c>
      <c r="E208" s="15" t="s">
        <v>14</v>
      </c>
      <c r="F208" s="16" t="s">
        <v>15</v>
      </c>
      <c r="G208" s="45" t="s">
        <v>32</v>
      </c>
      <c r="H208" s="18" t="str">
        <f>IF(A208="","",VLOOKUP(A208,[1]Crt!F:G,2,FALSE))</f>
        <v>අධ්‍යාපන</v>
      </c>
      <c r="I208" s="19" t="str">
        <f>IF(B208="","",IF(LEN(B208)=12,VLOOKUP(MID(B208,8,2),[1]Crt!A:B,2),VLOOKUP(MID(B208,7,2),[1]Crt!A:B,2)))</f>
        <v>30 - හෝමාගම</v>
      </c>
      <c r="J208" s="20" t="str">
        <f>IF(B208="","",VLOOKUP(I208,[1]Crt!B:C,2))</f>
        <v>කොළඹ</v>
      </c>
      <c r="K208" s="20">
        <f>IF(B208="","",VLOOKUP(MID(B208,1,1),[1]Crt!D:E,2,FALSE))</f>
        <v>2001</v>
      </c>
    </row>
    <row r="209" spans="1:11" ht="34.5">
      <c r="A209" s="38" t="s">
        <v>27</v>
      </c>
      <c r="B209" s="15" t="s">
        <v>528</v>
      </c>
      <c r="C209" s="23" t="s">
        <v>529</v>
      </c>
      <c r="D209" s="34">
        <v>890000</v>
      </c>
      <c r="E209" s="32" t="s">
        <v>30</v>
      </c>
      <c r="F209" s="32" t="s">
        <v>31</v>
      </c>
      <c r="G209" s="45" t="s">
        <v>32</v>
      </c>
      <c r="H209" s="18" t="str">
        <f>IF(A209="","",VLOOKUP(A209,[1]Crt!F:G,2,FALSE))</f>
        <v>අධ්‍යාපන</v>
      </c>
      <c r="I209" s="19" t="str">
        <f>IF(B209="","",IF(LEN(B209)=12,VLOOKUP(MID(B209,8,2),[1]Crt!A:B,2),VLOOKUP(MID(B209,7,2),[1]Crt!A:B,2)))</f>
        <v>30 - හෝමාගම</v>
      </c>
      <c r="J209" s="20" t="str">
        <f>IF(B209="","",VLOOKUP(I209,[1]Crt!B:C,2))</f>
        <v>කොළඹ</v>
      </c>
      <c r="K209" s="20">
        <f>IF(B209="","",VLOOKUP(MID(B209,1,1),[1]Crt!D:E,2,FALSE))</f>
        <v>2102</v>
      </c>
    </row>
    <row r="210" spans="1:11" ht="40.5">
      <c r="A210" s="38" t="s">
        <v>11</v>
      </c>
      <c r="B210" s="15" t="s">
        <v>530</v>
      </c>
      <c r="C210" s="53" t="s">
        <v>531</v>
      </c>
      <c r="D210" s="37">
        <v>524800</v>
      </c>
      <c r="E210" s="15" t="s">
        <v>42</v>
      </c>
      <c r="F210" s="15" t="s">
        <v>52</v>
      </c>
      <c r="G210" s="46" t="s">
        <v>532</v>
      </c>
      <c r="H210" s="18" t="str">
        <f>IF(A210="","",VLOOKUP(A210,[1]Crt!F:G,2,FALSE))</f>
        <v>අධ්‍යාපන</v>
      </c>
      <c r="I210" s="19" t="str">
        <f>IF(B210="","",IF(LEN(B210)=12,VLOOKUP(MID(B210,8,2),[1]Crt!A:B,2),VLOOKUP(MID(B210,7,2),[1]Crt!A:B,2)))</f>
        <v>30 - හෝමාගම</v>
      </c>
      <c r="J210" s="20" t="str">
        <f>IF(B210="","",VLOOKUP(I210,[1]Crt!B:C,2))</f>
        <v>කොළඹ</v>
      </c>
      <c r="K210" s="20">
        <f>IF(B210="","",VLOOKUP(MID(B210,1,1),[1]Crt!D:E,2,FALSE))</f>
        <v>2001</v>
      </c>
    </row>
    <row r="211" spans="1:11" ht="40.5">
      <c r="A211" s="38" t="s">
        <v>11</v>
      </c>
      <c r="B211" s="22" t="s">
        <v>533</v>
      </c>
      <c r="C211" s="36" t="s">
        <v>534</v>
      </c>
      <c r="D211" s="34">
        <v>1637600</v>
      </c>
      <c r="E211" s="35" t="s">
        <v>14</v>
      </c>
      <c r="F211" s="16" t="s">
        <v>15</v>
      </c>
      <c r="G211" s="46" t="s">
        <v>532</v>
      </c>
      <c r="H211" s="18" t="str">
        <f>IF(A211="","",VLOOKUP(A211,[1]Crt!F:G,2,FALSE))</f>
        <v>අධ්‍යාපන</v>
      </c>
      <c r="I211" s="19" t="str">
        <f>IF(B211="","",IF(LEN(B211)=12,VLOOKUP(MID(B211,8,2),[1]Crt!A:B,2),VLOOKUP(MID(B211,7,2),[1]Crt!A:B,2)))</f>
        <v>31 - හංවැල්ල</v>
      </c>
      <c r="J211" s="20" t="str">
        <f>IF(B211="","",VLOOKUP(I211,[1]Crt!B:C,2))</f>
        <v>කොළඹ</v>
      </c>
      <c r="K211" s="20">
        <f>IF(B211="","",VLOOKUP(MID(B211,1,1),[1]Crt!D:E,2,FALSE))</f>
        <v>2001</v>
      </c>
    </row>
    <row r="212" spans="1:11" ht="40.5">
      <c r="A212" s="38" t="s">
        <v>11</v>
      </c>
      <c r="B212" s="64" t="s">
        <v>535</v>
      </c>
      <c r="C212" s="13" t="s">
        <v>536</v>
      </c>
      <c r="D212" s="73">
        <v>231000</v>
      </c>
      <c r="E212" s="62" t="s">
        <v>14</v>
      </c>
      <c r="F212" s="16" t="s">
        <v>15</v>
      </c>
      <c r="G212" s="46" t="s">
        <v>537</v>
      </c>
      <c r="H212" s="18" t="str">
        <f>IF(A212="","",VLOOKUP(A212,[1]Crt!F:G,2,FALSE))</f>
        <v>අධ්‍යාපන</v>
      </c>
      <c r="I212" s="19" t="str">
        <f>IF(B212="","",IF(LEN(B212)=12,VLOOKUP(MID(B212,8,2),[1]Crt!A:B,2),VLOOKUP(MID(B212,7,2),[1]Crt!A:B,2)))</f>
        <v>32 - තිඹිරිගස්යාය</v>
      </c>
      <c r="J212" s="20" t="str">
        <f>IF(B212="","",VLOOKUP(I212,[1]Crt!B:C,2))</f>
        <v>කොළඹ</v>
      </c>
      <c r="K212" s="20">
        <f>IF(B212="","",VLOOKUP(MID(B212,1,1),[1]Crt!D:E,2,FALSE))</f>
        <v>2001</v>
      </c>
    </row>
    <row r="213" spans="1:11" ht="40.5">
      <c r="A213" s="38" t="s">
        <v>11</v>
      </c>
      <c r="B213" s="64" t="s">
        <v>538</v>
      </c>
      <c r="C213" s="13" t="s">
        <v>539</v>
      </c>
      <c r="D213" s="73">
        <v>998000</v>
      </c>
      <c r="E213" s="62" t="s">
        <v>14</v>
      </c>
      <c r="F213" s="16" t="s">
        <v>15</v>
      </c>
      <c r="G213" s="46" t="s">
        <v>368</v>
      </c>
      <c r="H213" s="18" t="str">
        <f>IF(A213="","",VLOOKUP(A213,[1]Crt!F:G,2,FALSE))</f>
        <v>අධ්‍යාපන</v>
      </c>
      <c r="I213" s="19" t="str">
        <f>IF(B213="","",IF(LEN(B213)=12,VLOOKUP(MID(B213,8,2),[1]Crt!A:B,2),VLOOKUP(MID(B213,7,2),[1]Crt!A:B,2)))</f>
        <v>32 - තිඹිරිගස්යාය</v>
      </c>
      <c r="J213" s="20" t="str">
        <f>IF(B213="","",VLOOKUP(I213,[1]Crt!B:C,2))</f>
        <v>කොළඹ</v>
      </c>
      <c r="K213" s="20">
        <f>IF(B213="","",VLOOKUP(MID(B213,1,1),[1]Crt!D:E,2,FALSE))</f>
        <v>2001</v>
      </c>
    </row>
    <row r="214" spans="1:11" ht="40.5">
      <c r="A214" s="38" t="s">
        <v>11</v>
      </c>
      <c r="B214" s="64" t="s">
        <v>540</v>
      </c>
      <c r="C214" s="13" t="s">
        <v>541</v>
      </c>
      <c r="D214" s="73">
        <v>995000</v>
      </c>
      <c r="E214" s="62" t="s">
        <v>14</v>
      </c>
      <c r="F214" s="16" t="s">
        <v>15</v>
      </c>
      <c r="G214" s="46" t="s">
        <v>542</v>
      </c>
      <c r="H214" s="18" t="str">
        <f>IF(A214="","",VLOOKUP(A214,[1]Crt!F:G,2,FALSE))</f>
        <v>අධ්‍යාපන</v>
      </c>
      <c r="I214" s="19" t="str">
        <f>IF(B214="","",IF(LEN(B214)=12,VLOOKUP(MID(B214,8,2),[1]Crt!A:B,2),VLOOKUP(MID(B214,7,2),[1]Crt!A:B,2)))</f>
        <v>32 - තිඹිරිගස්යාය</v>
      </c>
      <c r="J214" s="20" t="str">
        <f>IF(B214="","",VLOOKUP(I214,[1]Crt!B:C,2))</f>
        <v>කොළඹ</v>
      </c>
      <c r="K214" s="20">
        <f>IF(B214="","",VLOOKUP(MID(B214,1,1),[1]Crt!D:E,2,FALSE))</f>
        <v>2001</v>
      </c>
    </row>
    <row r="215" spans="1:11" ht="40.5">
      <c r="A215" s="38" t="s">
        <v>11</v>
      </c>
      <c r="B215" s="22" t="s">
        <v>543</v>
      </c>
      <c r="C215" s="23" t="s">
        <v>544</v>
      </c>
      <c r="D215" s="34">
        <v>1328500</v>
      </c>
      <c r="E215" s="62" t="s">
        <v>14</v>
      </c>
      <c r="F215" s="16" t="s">
        <v>545</v>
      </c>
      <c r="G215" s="46" t="s">
        <v>546</v>
      </c>
      <c r="H215" s="18" t="str">
        <f>IF(A215="","",VLOOKUP(A215,[1]Crt!F:G,2,FALSE))</f>
        <v>අධ්‍යාපන</v>
      </c>
      <c r="I215" s="19" t="str">
        <f>IF(B215="","",IF(LEN(B215)=12,VLOOKUP(MID(B215,8,2),[1]Crt!A:B,2),VLOOKUP(MID(B215,7,2),[1]Crt!A:B,2)))</f>
        <v>32 - තිඹිරිගස්යාය</v>
      </c>
      <c r="J215" s="20" t="str">
        <f>IF(B215="","",VLOOKUP(I215,[1]Crt!B:C,2))</f>
        <v>කොළඹ</v>
      </c>
      <c r="K215" s="20">
        <f>IF(B215="","",VLOOKUP(MID(B215,1,1),[1]Crt!D:E,2,FALSE))</f>
        <v>2001</v>
      </c>
    </row>
    <row r="216" spans="1:11" ht="17.25">
      <c r="A216" s="24" t="s">
        <v>20</v>
      </c>
      <c r="B216" s="25" t="s">
        <v>547</v>
      </c>
      <c r="C216" s="26" t="s">
        <v>548</v>
      </c>
      <c r="D216" s="41">
        <v>1500000</v>
      </c>
      <c r="E216" s="72" t="s">
        <v>14</v>
      </c>
      <c r="F216" s="29" t="s">
        <v>15</v>
      </c>
      <c r="G216" s="47" t="s">
        <v>220</v>
      </c>
      <c r="H216" s="18" t="str">
        <f>IF(A216="","",VLOOKUP(A216,[1]Crt!F:G,2,FALSE))</f>
        <v>අධ්‍යාපන</v>
      </c>
      <c r="I216" s="19" t="str">
        <f>IF(B216="","",IF(LEN(B216)=12,VLOOKUP(MID(B216,8,2),[1]Crt!A:B,2),VLOOKUP(MID(B216,7,2),[1]Crt!A:B,2)))</f>
        <v>33 - පාදුක්ක</v>
      </c>
      <c r="J216" s="20" t="str">
        <f>IF(B216="","",VLOOKUP(I216,[1]Crt!B:C,2))</f>
        <v>කොළඹ</v>
      </c>
      <c r="K216" s="20">
        <f>IF(B216="","",VLOOKUP(MID(B216,1,1),[1]Crt!D:E,2,FALSE))</f>
        <v>2001</v>
      </c>
    </row>
    <row r="217" spans="1:11" ht="40.5">
      <c r="A217" s="38" t="s">
        <v>11</v>
      </c>
      <c r="B217" s="22" t="s">
        <v>549</v>
      </c>
      <c r="C217" s="23" t="s">
        <v>550</v>
      </c>
      <c r="D217" s="34">
        <v>1493300</v>
      </c>
      <c r="E217" s="62" t="s">
        <v>14</v>
      </c>
      <c r="F217" s="16" t="s">
        <v>15</v>
      </c>
      <c r="G217" s="46" t="s">
        <v>151</v>
      </c>
      <c r="H217" s="18" t="str">
        <f>IF(A217="","",VLOOKUP(A217,[1]Crt!F:G,2,FALSE))</f>
        <v>අධ්‍යාපන</v>
      </c>
      <c r="I217" s="19" t="str">
        <f>IF(B217="","",IF(LEN(B217)=12,VLOOKUP(MID(B217,8,2),[1]Crt!A:B,2),VLOOKUP(MID(B217,7,2),[1]Crt!A:B,2)))</f>
        <v>33 - පාදුක්ක</v>
      </c>
      <c r="J217" s="20" t="str">
        <f>IF(B217="","",VLOOKUP(I217,[1]Crt!B:C,2))</f>
        <v>කොළඹ</v>
      </c>
      <c r="K217" s="20">
        <f>IF(B217="","",VLOOKUP(MID(B217,1,1),[1]Crt!D:E,2,FALSE))</f>
        <v>2001</v>
      </c>
    </row>
    <row r="218" spans="1:11" ht="17.25">
      <c r="A218" s="38" t="s">
        <v>27</v>
      </c>
      <c r="B218" s="22" t="s">
        <v>551</v>
      </c>
      <c r="C218" s="23" t="s">
        <v>552</v>
      </c>
      <c r="D218" s="34">
        <v>2775000</v>
      </c>
      <c r="E218" s="62" t="s">
        <v>14</v>
      </c>
      <c r="F218" s="16" t="s">
        <v>15</v>
      </c>
      <c r="G218" s="45" t="s">
        <v>32</v>
      </c>
      <c r="H218" s="18" t="str">
        <f>IF(A218="","",VLOOKUP(A218,[1]Crt!F:G,2,FALSE))</f>
        <v>අධ්‍යාපන</v>
      </c>
      <c r="I218" s="19" t="str">
        <f>IF(B218="","",IF(LEN(B218)=12,VLOOKUP(MID(B218,8,2),[1]Crt!A:B,2),VLOOKUP(MID(B218,7,2),[1]Crt!A:B,2)))</f>
        <v>41 - පානදුර</v>
      </c>
      <c r="J218" s="20" t="str">
        <f>IF(B218="","",VLOOKUP(I218,[1]Crt!B:C,2))</f>
        <v>කළුතර</v>
      </c>
      <c r="K218" s="20">
        <f>IF(B218="","",VLOOKUP(MID(B218,1,1),[1]Crt!D:E,2,FALSE))</f>
        <v>2001</v>
      </c>
    </row>
    <row r="219" spans="1:11" ht="34.5">
      <c r="A219" s="38" t="s">
        <v>11</v>
      </c>
      <c r="B219" s="22" t="s">
        <v>553</v>
      </c>
      <c r="C219" s="23" t="s">
        <v>554</v>
      </c>
      <c r="D219" s="34">
        <v>1200000</v>
      </c>
      <c r="E219" s="62" t="s">
        <v>14</v>
      </c>
      <c r="F219" s="16" t="s">
        <v>15</v>
      </c>
      <c r="G219" s="43" t="s">
        <v>555</v>
      </c>
      <c r="H219" s="18" t="str">
        <f>IF(A219="","",VLOOKUP(A219,[1]Crt!F:G,2,FALSE))</f>
        <v>අධ්‍යාපන</v>
      </c>
      <c r="I219" s="19" t="str">
        <f>IF(B219="","",IF(LEN(B219)=12,VLOOKUP(MID(B219,8,2),[1]Crt!A:B,2),VLOOKUP(MID(B219,7,2),[1]Crt!A:B,2)))</f>
        <v>41 - පානදුර</v>
      </c>
      <c r="J219" s="20" t="str">
        <f>IF(B219="","",VLOOKUP(I219,[1]Crt!B:C,2))</f>
        <v>කළුතර</v>
      </c>
      <c r="K219" s="20">
        <f>IF(B219="","",VLOOKUP(MID(B219,1,1),[1]Crt!D:E,2,FALSE))</f>
        <v>2001</v>
      </c>
    </row>
    <row r="220" spans="1:11" ht="17.25">
      <c r="A220" s="38" t="s">
        <v>27</v>
      </c>
      <c r="B220" s="22" t="s">
        <v>556</v>
      </c>
      <c r="C220" s="23" t="s">
        <v>557</v>
      </c>
      <c r="D220" s="34">
        <v>1200000</v>
      </c>
      <c r="E220" s="62" t="s">
        <v>14</v>
      </c>
      <c r="F220" s="16" t="s">
        <v>15</v>
      </c>
      <c r="G220" s="45" t="s">
        <v>32</v>
      </c>
      <c r="H220" s="18" t="str">
        <f>IF(A220="","",VLOOKUP(A220,[1]Crt!F:G,2,FALSE))</f>
        <v>අධ්‍යාපන</v>
      </c>
      <c r="I220" s="19" t="str">
        <f>IF(B220="","",IF(LEN(B220)=12,VLOOKUP(MID(B220,8,2),[1]Crt!A:B,2),VLOOKUP(MID(B220,7,2),[1]Crt!A:B,2)))</f>
        <v>41 - පානදුර</v>
      </c>
      <c r="J220" s="20" t="str">
        <f>IF(B220="","",VLOOKUP(I220,[1]Crt!B:C,2))</f>
        <v>කළුතර</v>
      </c>
      <c r="K220" s="20">
        <f>IF(B220="","",VLOOKUP(MID(B220,1,1),[1]Crt!D:E,2,FALSE))</f>
        <v>2001</v>
      </c>
    </row>
    <row r="221" spans="1:11" ht="17.25">
      <c r="A221" s="24" t="s">
        <v>20</v>
      </c>
      <c r="B221" s="25" t="s">
        <v>558</v>
      </c>
      <c r="C221" s="26" t="s">
        <v>559</v>
      </c>
      <c r="D221" s="41">
        <v>1000000</v>
      </c>
      <c r="E221" s="72" t="s">
        <v>14</v>
      </c>
      <c r="F221" s="29" t="s">
        <v>15</v>
      </c>
      <c r="G221" s="47" t="s">
        <v>560</v>
      </c>
      <c r="H221" s="18" t="str">
        <f>IF(A221="","",VLOOKUP(A221,[1]Crt!F:G,2,FALSE))</f>
        <v>අධ්‍යාපන</v>
      </c>
      <c r="I221" s="19" t="str">
        <f>IF(B221="","",IF(LEN(B221)=12,VLOOKUP(MID(B221,8,2),[1]Crt!A:B,2),VLOOKUP(MID(B221,7,2),[1]Crt!A:B,2)))</f>
        <v>41 - පානදුර</v>
      </c>
      <c r="J221" s="20" t="str">
        <f>IF(B221="","",VLOOKUP(I221,[1]Crt!B:C,2))</f>
        <v>කළුතර</v>
      </c>
      <c r="K221" s="20">
        <f>IF(B221="","",VLOOKUP(MID(B221,1,1),[1]Crt!D:E,2,FALSE))</f>
        <v>2001</v>
      </c>
    </row>
    <row r="222" spans="1:11" ht="34.5">
      <c r="A222" s="38" t="s">
        <v>27</v>
      </c>
      <c r="B222" s="22" t="s">
        <v>561</v>
      </c>
      <c r="C222" s="23" t="s">
        <v>562</v>
      </c>
      <c r="D222" s="34">
        <v>1000000</v>
      </c>
      <c r="E222" s="62" t="s">
        <v>14</v>
      </c>
      <c r="F222" s="16" t="s">
        <v>15</v>
      </c>
      <c r="G222" s="45" t="s">
        <v>32</v>
      </c>
      <c r="H222" s="18" t="str">
        <f>IF(A222="","",VLOOKUP(A222,[1]Crt!F:G,2,FALSE))</f>
        <v>අධ්‍යාපන</v>
      </c>
      <c r="I222" s="19" t="str">
        <f>IF(B222="","",IF(LEN(B222)=12,VLOOKUP(MID(B222,8,2),[1]Crt!A:B,2),VLOOKUP(MID(B222,7,2),[1]Crt!A:B,2)))</f>
        <v>41 - පානදුර</v>
      </c>
      <c r="J222" s="20" t="str">
        <f>IF(B222="","",VLOOKUP(I222,[1]Crt!B:C,2))</f>
        <v>කළුතර</v>
      </c>
      <c r="K222" s="20">
        <f>IF(B222="","",VLOOKUP(MID(B222,1,1),[1]Crt!D:E,2,FALSE))</f>
        <v>2001</v>
      </c>
    </row>
    <row r="223" spans="1:11" ht="34.5">
      <c r="A223" s="38" t="s">
        <v>27</v>
      </c>
      <c r="B223" s="15" t="s">
        <v>563</v>
      </c>
      <c r="C223" s="53" t="s">
        <v>564</v>
      </c>
      <c r="D223" s="37">
        <v>1400000</v>
      </c>
      <c r="E223" s="15" t="s">
        <v>42</v>
      </c>
      <c r="F223" s="15" t="s">
        <v>52</v>
      </c>
      <c r="G223" s="43" t="s">
        <v>461</v>
      </c>
      <c r="H223" s="18" t="str">
        <f>IF(A223="","",VLOOKUP(A223,[1]Crt!F:G,2,FALSE))</f>
        <v>අධ්‍යාපන</v>
      </c>
      <c r="I223" s="19" t="str">
        <f>IF(B223="","",IF(LEN(B223)=12,VLOOKUP(MID(B223,8,2),[1]Crt!A:B,2),VLOOKUP(MID(B223,7,2),[1]Crt!A:B,2)))</f>
        <v>41 - පානදුර</v>
      </c>
      <c r="J223" s="20" t="str">
        <f>IF(B223="","",VLOOKUP(I223,[1]Crt!B:C,2))</f>
        <v>කළුතර</v>
      </c>
      <c r="K223" s="20">
        <f>IF(B223="","",VLOOKUP(MID(B223,1,1),[1]Crt!D:E,2,FALSE))</f>
        <v>2001</v>
      </c>
    </row>
    <row r="224" spans="1:11" ht="34.5">
      <c r="A224" s="38" t="s">
        <v>27</v>
      </c>
      <c r="B224" s="15" t="s">
        <v>565</v>
      </c>
      <c r="C224" s="53" t="s">
        <v>566</v>
      </c>
      <c r="D224" s="37">
        <v>425000</v>
      </c>
      <c r="E224" s="15" t="s">
        <v>42</v>
      </c>
      <c r="F224" s="15" t="s">
        <v>52</v>
      </c>
      <c r="G224" s="43" t="s">
        <v>461</v>
      </c>
      <c r="H224" s="18" t="str">
        <f>IF(A224="","",VLOOKUP(A224,[1]Crt!F:G,2,FALSE))</f>
        <v>අධ්‍යාපන</v>
      </c>
      <c r="I224" s="19" t="str">
        <f>IF(B224="","",IF(LEN(B224)=12,VLOOKUP(MID(B224,8,2),[1]Crt!A:B,2),VLOOKUP(MID(B224,7,2),[1]Crt!A:B,2)))</f>
        <v>41 - පානදුර</v>
      </c>
      <c r="J224" s="20" t="str">
        <f>IF(B224="","",VLOOKUP(I224,[1]Crt!B:C,2))</f>
        <v>කළුතර</v>
      </c>
      <c r="K224" s="20">
        <f>IF(B224="","",VLOOKUP(MID(B224,1,1),[1]Crt!D:E,2,FALSE))</f>
        <v>2001</v>
      </c>
    </row>
    <row r="225" spans="1:11" ht="40.5">
      <c r="A225" s="38" t="s">
        <v>11</v>
      </c>
      <c r="B225" s="22" t="s">
        <v>567</v>
      </c>
      <c r="C225" s="23" t="s">
        <v>568</v>
      </c>
      <c r="D225" s="34">
        <v>1156748.7</v>
      </c>
      <c r="E225" s="35" t="s">
        <v>14</v>
      </c>
      <c r="F225" s="16" t="s">
        <v>15</v>
      </c>
      <c r="G225" s="46" t="s">
        <v>569</v>
      </c>
      <c r="H225" s="18" t="str">
        <f>IF(A225="","",VLOOKUP(A225,[1]Crt!F:G,2,FALSE))</f>
        <v>අධ්‍යාපන</v>
      </c>
      <c r="I225" s="19" t="str">
        <f>IF(B225="","",IF(LEN(B225)=12,VLOOKUP(MID(B225,8,2),[1]Crt!A:B,2),VLOOKUP(MID(B225,7,2),[1]Crt!A:B,2)))</f>
        <v>42 - කළුතර</v>
      </c>
      <c r="J225" s="20" t="str">
        <f>IF(B225="","",VLOOKUP(I225,[1]Crt!B:C,2))</f>
        <v>කළුතර</v>
      </c>
      <c r="K225" s="20">
        <f>IF(B225="","",VLOOKUP(MID(B225,1,1),[1]Crt!D:E,2,FALSE))</f>
        <v>2001</v>
      </c>
    </row>
    <row r="226" spans="1:11" ht="40.5">
      <c r="A226" s="38" t="s">
        <v>11</v>
      </c>
      <c r="B226" s="15" t="s">
        <v>570</v>
      </c>
      <c r="C226" s="23" t="s">
        <v>571</v>
      </c>
      <c r="D226" s="34">
        <v>1986164</v>
      </c>
      <c r="E226" s="35" t="s">
        <v>14</v>
      </c>
      <c r="F226" s="16" t="s">
        <v>15</v>
      </c>
      <c r="G226" s="46" t="s">
        <v>572</v>
      </c>
      <c r="H226" s="18" t="str">
        <f>IF(A226="","",VLOOKUP(A226,[1]Crt!F:G,2,FALSE))</f>
        <v>අධ්‍යාපන</v>
      </c>
      <c r="I226" s="19" t="str">
        <f>IF(B226="","",IF(LEN(B226)=12,VLOOKUP(MID(B226,8,2),[1]Crt!A:B,2),VLOOKUP(MID(B226,7,2),[1]Crt!A:B,2)))</f>
        <v>42 - කළුතර</v>
      </c>
      <c r="J226" s="20" t="str">
        <f>IF(B226="","",VLOOKUP(I226,[1]Crt!B:C,2))</f>
        <v>කළුතර</v>
      </c>
      <c r="K226" s="20">
        <f>IF(B226="","",VLOOKUP(MID(B226,1,1),[1]Crt!D:E,2,FALSE))</f>
        <v>2001</v>
      </c>
    </row>
    <row r="227" spans="1:11" ht="40.5">
      <c r="A227" s="38" t="s">
        <v>11</v>
      </c>
      <c r="B227" s="15" t="s">
        <v>573</v>
      </c>
      <c r="C227" s="23" t="s">
        <v>574</v>
      </c>
      <c r="D227" s="34">
        <v>1923208</v>
      </c>
      <c r="E227" s="35" t="s">
        <v>14</v>
      </c>
      <c r="F227" s="16" t="s">
        <v>15</v>
      </c>
      <c r="G227" s="46" t="s">
        <v>572</v>
      </c>
      <c r="H227" s="18" t="str">
        <f>IF(A227="","",VLOOKUP(A227,[1]Crt!F:G,2,FALSE))</f>
        <v>අධ්‍යාපන</v>
      </c>
      <c r="I227" s="19" t="str">
        <f>IF(B227="","",IF(LEN(B227)=12,VLOOKUP(MID(B227,8,2),[1]Crt!A:B,2),VLOOKUP(MID(B227,7,2),[1]Crt!A:B,2)))</f>
        <v>42 - කළුතර</v>
      </c>
      <c r="J227" s="20" t="str">
        <f>IF(B227="","",VLOOKUP(I227,[1]Crt!B:C,2))</f>
        <v>කළුතර</v>
      </c>
      <c r="K227" s="20">
        <f>IF(B227="","",VLOOKUP(MID(B227,1,1),[1]Crt!D:E,2,FALSE))</f>
        <v>2001</v>
      </c>
    </row>
    <row r="228" spans="1:11" ht="40.5">
      <c r="A228" s="38" t="s">
        <v>11</v>
      </c>
      <c r="B228" s="80" t="s">
        <v>575</v>
      </c>
      <c r="C228" s="23" t="s">
        <v>576</v>
      </c>
      <c r="D228" s="34">
        <v>2005300</v>
      </c>
      <c r="E228" s="35" t="s">
        <v>14</v>
      </c>
      <c r="F228" s="16" t="s">
        <v>15</v>
      </c>
      <c r="G228" s="46" t="s">
        <v>577</v>
      </c>
      <c r="H228" s="18" t="str">
        <f>IF(A228="","",VLOOKUP(A228,[1]Crt!F:G,2,FALSE))</f>
        <v>අධ්‍යාපන</v>
      </c>
      <c r="I228" s="19" t="str">
        <f>IF(B228="","",IF(LEN(B228)=12,VLOOKUP(MID(B228,8,2),[1]Crt!A:B,2),VLOOKUP(MID(B228,7,2),[1]Crt!A:B,2)))</f>
        <v>42 - කළුතර</v>
      </c>
      <c r="J228" s="20" t="str">
        <f>IF(B228="","",VLOOKUP(I228,[1]Crt!B:C,2))</f>
        <v>කළුතර</v>
      </c>
      <c r="K228" s="20">
        <f>IF(B228="","",VLOOKUP(MID(B228,1,1),[1]Crt!D:E,2,FALSE))</f>
        <v>2001</v>
      </c>
    </row>
    <row r="229" spans="1:11" ht="40.5">
      <c r="A229" s="38" t="s">
        <v>11</v>
      </c>
      <c r="B229" s="22" t="s">
        <v>578</v>
      </c>
      <c r="C229" s="23" t="s">
        <v>579</v>
      </c>
      <c r="D229" s="34">
        <v>701487.2</v>
      </c>
      <c r="E229" s="35" t="s">
        <v>14</v>
      </c>
      <c r="F229" s="16" t="s">
        <v>15</v>
      </c>
      <c r="G229" s="46" t="s">
        <v>569</v>
      </c>
      <c r="H229" s="18" t="str">
        <f>IF(A229="","",VLOOKUP(A229,[1]Crt!F:G,2,FALSE))</f>
        <v>අධ්‍යාපන</v>
      </c>
      <c r="I229" s="19" t="str">
        <f>IF(B229="","",IF(LEN(B229)=12,VLOOKUP(MID(B229,8,2),[1]Crt!A:B,2),VLOOKUP(MID(B229,7,2),[1]Crt!A:B,2)))</f>
        <v>42 - කළුතර</v>
      </c>
      <c r="J229" s="20" t="str">
        <f>IF(B229="","",VLOOKUP(I229,[1]Crt!B:C,2))</f>
        <v>කළුතර</v>
      </c>
      <c r="K229" s="20">
        <f>IF(B229="","",VLOOKUP(MID(B229,1,1),[1]Crt!D:E,2,FALSE))</f>
        <v>2001</v>
      </c>
    </row>
    <row r="230" spans="1:11" ht="34.5">
      <c r="A230" s="24" t="s">
        <v>20</v>
      </c>
      <c r="B230" s="25" t="s">
        <v>580</v>
      </c>
      <c r="C230" s="26" t="s">
        <v>581</v>
      </c>
      <c r="D230" s="41">
        <v>900000</v>
      </c>
      <c r="E230" s="28" t="s">
        <v>14</v>
      </c>
      <c r="F230" s="29" t="s">
        <v>15</v>
      </c>
      <c r="G230" s="47" t="s">
        <v>582</v>
      </c>
      <c r="H230" s="18" t="str">
        <f>IF(A230="","",VLOOKUP(A230,[1]Crt!F:G,2,FALSE))</f>
        <v>අධ්‍යාපන</v>
      </c>
      <c r="I230" s="19" t="str">
        <f>IF(B230="","",IF(LEN(B230)=12,VLOOKUP(MID(B230,8,2),[1]Crt!A:B,2),VLOOKUP(MID(B230,7,2),[1]Crt!A:B,2)))</f>
        <v>43 - බණ්ඩාරගම</v>
      </c>
      <c r="J230" s="20" t="str">
        <f>IF(B230="","",VLOOKUP(I230,[1]Crt!B:C,2))</f>
        <v>කළුතර</v>
      </c>
      <c r="K230" s="20">
        <f>IF(B230="","",VLOOKUP(MID(B230,1,1),[1]Crt!D:E,2,FALSE))</f>
        <v>2001</v>
      </c>
    </row>
    <row r="231" spans="1:11" ht="34.5">
      <c r="A231" s="24" t="s">
        <v>20</v>
      </c>
      <c r="B231" s="25" t="s">
        <v>583</v>
      </c>
      <c r="C231" s="71" t="s">
        <v>584</v>
      </c>
      <c r="D231" s="41">
        <v>320000</v>
      </c>
      <c r="E231" s="28" t="s">
        <v>14</v>
      </c>
      <c r="F231" s="29" t="s">
        <v>15</v>
      </c>
      <c r="G231" s="47" t="s">
        <v>97</v>
      </c>
      <c r="H231" s="18" t="str">
        <f>IF(A231="","",VLOOKUP(A231,[1]Crt!F:G,2,FALSE))</f>
        <v>අධ්‍යාපන</v>
      </c>
      <c r="I231" s="19" t="str">
        <f>IF(B231="","",IF(LEN(B231)=12,VLOOKUP(MID(B231,8,2),[1]Crt!A:B,2),VLOOKUP(MID(B231,7,2),[1]Crt!A:B,2)))</f>
        <v>43 - බණ්ඩාරගම</v>
      </c>
      <c r="J231" s="20" t="str">
        <f>IF(B231="","",VLOOKUP(I231,[1]Crt!B:C,2))</f>
        <v>කළුතර</v>
      </c>
      <c r="K231" s="20">
        <f>IF(B231="","",VLOOKUP(MID(B231,1,1),[1]Crt!D:E,2,FALSE))</f>
        <v>2001</v>
      </c>
    </row>
    <row r="232" spans="1:11" ht="34.5">
      <c r="A232" s="38" t="s">
        <v>27</v>
      </c>
      <c r="B232" s="15" t="s">
        <v>585</v>
      </c>
      <c r="C232" s="76" t="s">
        <v>586</v>
      </c>
      <c r="D232" s="34">
        <v>200000</v>
      </c>
      <c r="E232" s="35" t="s">
        <v>14</v>
      </c>
      <c r="F232" s="16" t="s">
        <v>15</v>
      </c>
      <c r="G232" s="45" t="s">
        <v>32</v>
      </c>
      <c r="H232" s="18" t="str">
        <f>IF(A232="","",VLOOKUP(A232,[1]Crt!F:G,2,FALSE))</f>
        <v>අධ්‍යාපන</v>
      </c>
      <c r="I232" s="19" t="str">
        <f>IF(B232="","",IF(LEN(B232)=12,VLOOKUP(MID(B232,8,2),[1]Crt!A:B,2),VLOOKUP(MID(B232,7,2),[1]Crt!A:B,2)))</f>
        <v>43 - බණ්ඩාරගම</v>
      </c>
      <c r="J232" s="20" t="str">
        <f>IF(B232="","",VLOOKUP(I232,[1]Crt!B:C,2))</f>
        <v>කළුතර</v>
      </c>
      <c r="K232" s="20">
        <f>IF(B232="","",VLOOKUP(MID(B232,1,1),[1]Crt!D:E,2,FALSE))</f>
        <v>2001</v>
      </c>
    </row>
    <row r="233" spans="1:11" ht="34.5">
      <c r="A233" s="38" t="s">
        <v>11</v>
      </c>
      <c r="B233" s="35" t="s">
        <v>587</v>
      </c>
      <c r="C233" s="76" t="s">
        <v>588</v>
      </c>
      <c r="D233" s="34">
        <v>195000</v>
      </c>
      <c r="E233" s="35" t="s">
        <v>14</v>
      </c>
      <c r="F233" s="16" t="s">
        <v>15</v>
      </c>
      <c r="G233" s="43" t="s">
        <v>91</v>
      </c>
      <c r="H233" s="18" t="str">
        <f>IF(A233="","",VLOOKUP(A233,[1]Crt!F:G,2,FALSE))</f>
        <v>අධ්‍යාපන</v>
      </c>
      <c r="I233" s="19" t="str">
        <f>IF(B233="","",IF(LEN(B233)=12,VLOOKUP(MID(B233,8,2),[1]Crt!A:B,2),VLOOKUP(MID(B233,7,2),[1]Crt!A:B,2)))</f>
        <v>43 - බණ්ඩාරගම</v>
      </c>
      <c r="J233" s="20" t="str">
        <f>IF(B233="","",VLOOKUP(I233,[1]Crt!B:C,2))</f>
        <v>කළුතර</v>
      </c>
      <c r="K233" s="20">
        <f>IF(B233="","",VLOOKUP(MID(B233,1,1),[1]Crt!D:E,2,FALSE))</f>
        <v>2001</v>
      </c>
    </row>
    <row r="234" spans="1:11" ht="34.5">
      <c r="A234" s="38" t="s">
        <v>27</v>
      </c>
      <c r="B234" s="35" t="s">
        <v>589</v>
      </c>
      <c r="C234" s="76" t="s">
        <v>590</v>
      </c>
      <c r="D234" s="34">
        <v>300000</v>
      </c>
      <c r="E234" s="35" t="s">
        <v>14</v>
      </c>
      <c r="F234" s="16" t="s">
        <v>15</v>
      </c>
      <c r="G234" s="45" t="s">
        <v>32</v>
      </c>
      <c r="H234" s="18" t="str">
        <f>IF(A234="","",VLOOKUP(A234,[1]Crt!F:G,2,FALSE))</f>
        <v>අධ්‍යාපන</v>
      </c>
      <c r="I234" s="19" t="str">
        <f>IF(B234="","",IF(LEN(B234)=12,VLOOKUP(MID(B234,8,2),[1]Crt!A:B,2),VLOOKUP(MID(B234,7,2),[1]Crt!A:B,2)))</f>
        <v>43 - බණ්ඩාරගම</v>
      </c>
      <c r="J234" s="20" t="str">
        <f>IF(B234="","",VLOOKUP(I234,[1]Crt!B:C,2))</f>
        <v>කළුතර</v>
      </c>
      <c r="K234" s="20">
        <f>IF(B234="","",VLOOKUP(MID(B234,1,1),[1]Crt!D:E,2,FALSE))</f>
        <v>2001</v>
      </c>
    </row>
    <row r="235" spans="1:11" ht="17.25">
      <c r="A235" s="38" t="s">
        <v>27</v>
      </c>
      <c r="B235" s="15" t="s">
        <v>591</v>
      </c>
      <c r="C235" s="76" t="s">
        <v>592</v>
      </c>
      <c r="D235" s="34">
        <v>100000</v>
      </c>
      <c r="E235" s="32" t="s">
        <v>30</v>
      </c>
      <c r="F235" s="32" t="s">
        <v>31</v>
      </c>
      <c r="G235" s="45" t="s">
        <v>32</v>
      </c>
      <c r="H235" s="18" t="str">
        <f>IF(A235="","",VLOOKUP(A235,[1]Crt!F:G,2,FALSE))</f>
        <v>අධ්‍යාපන</v>
      </c>
      <c r="I235" s="19" t="str">
        <f>IF(B235="","",IF(LEN(B235)=12,VLOOKUP(MID(B235,8,2),[1]Crt!A:B,2),VLOOKUP(MID(B235,7,2),[1]Crt!A:B,2)))</f>
        <v>43 - බණ්ඩාරගම</v>
      </c>
      <c r="J235" s="20" t="str">
        <f>IF(B235="","",VLOOKUP(I235,[1]Crt!B:C,2))</f>
        <v>කළුතර</v>
      </c>
      <c r="K235" s="20">
        <f>IF(B235="","",VLOOKUP(MID(B235,1,1),[1]Crt!D:E,2,FALSE))</f>
        <v>2102</v>
      </c>
    </row>
    <row r="236" spans="1:11" ht="40.5">
      <c r="A236" s="38" t="s">
        <v>11</v>
      </c>
      <c r="B236" s="22" t="s">
        <v>593</v>
      </c>
      <c r="C236" s="76" t="s">
        <v>594</v>
      </c>
      <c r="D236" s="34">
        <v>498305</v>
      </c>
      <c r="E236" s="35" t="s">
        <v>14</v>
      </c>
      <c r="F236" s="16" t="s">
        <v>15</v>
      </c>
      <c r="G236" s="46" t="s">
        <v>595</v>
      </c>
      <c r="H236" s="18" t="str">
        <f>IF(A236="","",VLOOKUP(A236,[1]Crt!F:G,2,FALSE))</f>
        <v>අධ්‍යාපන</v>
      </c>
      <c r="I236" s="19" t="str">
        <f>IF(B236="","",IF(LEN(B236)=12,VLOOKUP(MID(B236,8,2),[1]Crt!A:B,2),VLOOKUP(MID(B236,7,2),[1]Crt!A:B,2)))</f>
        <v>44 - හොරණ</v>
      </c>
      <c r="J236" s="20" t="str">
        <f>IF(B236="","",VLOOKUP(I236,[1]Crt!B:C,2))</f>
        <v>කළුතර</v>
      </c>
      <c r="K236" s="20">
        <f>IF(B236="","",VLOOKUP(MID(B236,1,1),[1]Crt!D:E,2,FALSE))</f>
        <v>2001</v>
      </c>
    </row>
    <row r="237" spans="1:11" ht="40.5">
      <c r="A237" s="38" t="s">
        <v>11</v>
      </c>
      <c r="B237" s="22" t="s">
        <v>596</v>
      </c>
      <c r="C237" s="76" t="s">
        <v>597</v>
      </c>
      <c r="D237" s="34">
        <v>62000</v>
      </c>
      <c r="E237" s="35" t="s">
        <v>14</v>
      </c>
      <c r="F237" s="16" t="s">
        <v>15</v>
      </c>
      <c r="G237" s="46" t="s">
        <v>446</v>
      </c>
      <c r="H237" s="18" t="str">
        <f>IF(A237="","",VLOOKUP(A237,[1]Crt!F:G,2,FALSE))</f>
        <v>අධ්‍යාපන</v>
      </c>
      <c r="I237" s="19" t="str">
        <f>IF(B237="","",IF(LEN(B237)=12,VLOOKUP(MID(B237,8,2),[1]Crt!A:B,2),VLOOKUP(MID(B237,7,2),[1]Crt!A:B,2)))</f>
        <v>44 - හොරණ</v>
      </c>
      <c r="J237" s="20" t="str">
        <f>IF(B237="","",VLOOKUP(I237,[1]Crt!B:C,2))</f>
        <v>කළුතර</v>
      </c>
      <c r="K237" s="20">
        <f>IF(B237="","",VLOOKUP(MID(B237,1,1),[1]Crt!D:E,2,FALSE))</f>
        <v>2001</v>
      </c>
    </row>
    <row r="238" spans="1:11" ht="34.5">
      <c r="A238" s="24" t="s">
        <v>20</v>
      </c>
      <c r="B238" s="25" t="s">
        <v>598</v>
      </c>
      <c r="C238" s="26" t="s">
        <v>599</v>
      </c>
      <c r="D238" s="41">
        <v>100000</v>
      </c>
      <c r="E238" s="28" t="s">
        <v>14</v>
      </c>
      <c r="F238" s="29" t="s">
        <v>15</v>
      </c>
      <c r="G238" s="47" t="s">
        <v>60</v>
      </c>
      <c r="H238" s="18" t="str">
        <f>IF(A238="","",VLOOKUP(A238,[1]Crt!F:G,2,FALSE))</f>
        <v>අධ්‍යාපන</v>
      </c>
      <c r="I238" s="19" t="str">
        <f>IF(B238="","",IF(LEN(B238)=12,VLOOKUP(MID(B238,8,2),[1]Crt!A:B,2),VLOOKUP(MID(B238,7,2),[1]Crt!A:B,2)))</f>
        <v>44 - හොරණ</v>
      </c>
      <c r="J238" s="20" t="str">
        <f>IF(B238="","",VLOOKUP(I238,[1]Crt!B:C,2))</f>
        <v>කළුතර</v>
      </c>
      <c r="K238" s="20">
        <f>IF(B238="","",VLOOKUP(MID(B238,1,1),[1]Crt!D:E,2,FALSE))</f>
        <v>2001</v>
      </c>
    </row>
    <row r="239" spans="1:11" ht="40.5">
      <c r="A239" s="38" t="s">
        <v>11</v>
      </c>
      <c r="B239" s="80" t="s">
        <v>600</v>
      </c>
      <c r="C239" s="13" t="s">
        <v>601</v>
      </c>
      <c r="D239" s="34">
        <v>1190700</v>
      </c>
      <c r="E239" s="35" t="s">
        <v>14</v>
      </c>
      <c r="F239" s="16" t="s">
        <v>15</v>
      </c>
      <c r="G239" s="46" t="s">
        <v>179</v>
      </c>
      <c r="H239" s="18" t="str">
        <f>IF(A239="","",VLOOKUP(A239,[1]Crt!F:G,2,FALSE))</f>
        <v>අධ්‍යාපන</v>
      </c>
      <c r="I239" s="19" t="str">
        <f>IF(B239="","",IF(LEN(B239)=12,VLOOKUP(MID(B239,8,2),[1]Crt!A:B,2),VLOOKUP(MID(B239,7,2),[1]Crt!A:B,2)))</f>
        <v>44 - හොරණ</v>
      </c>
      <c r="J239" s="20" t="str">
        <f>IF(B239="","",VLOOKUP(I239,[1]Crt!B:C,2))</f>
        <v>කළුතර</v>
      </c>
      <c r="K239" s="20">
        <f>IF(B239="","",VLOOKUP(MID(B239,1,1),[1]Crt!D:E,2,FALSE))</f>
        <v>2001</v>
      </c>
    </row>
    <row r="240" spans="1:11" ht="17.25">
      <c r="A240" s="38" t="s">
        <v>27</v>
      </c>
      <c r="B240" s="15" t="s">
        <v>602</v>
      </c>
      <c r="C240" s="76" t="s">
        <v>603</v>
      </c>
      <c r="D240" s="34">
        <v>100000</v>
      </c>
      <c r="E240" s="32" t="s">
        <v>30</v>
      </c>
      <c r="F240" s="32" t="s">
        <v>31</v>
      </c>
      <c r="G240" s="45" t="s">
        <v>32</v>
      </c>
      <c r="H240" s="18" t="str">
        <f>IF(A240="","",VLOOKUP(A240,[1]Crt!F:G,2,FALSE))</f>
        <v>අධ්‍යාපන</v>
      </c>
      <c r="I240" s="19" t="str">
        <f>IF(B240="","",IF(LEN(B240)=12,VLOOKUP(MID(B240,8,2),[1]Crt!A:B,2),VLOOKUP(MID(B240,7,2),[1]Crt!A:B,2)))</f>
        <v>44 - හොරණ</v>
      </c>
      <c r="J240" s="20" t="str">
        <f>IF(B240="","",VLOOKUP(I240,[1]Crt!B:C,2))</f>
        <v>කළුතර</v>
      </c>
      <c r="K240" s="20">
        <f>IF(B240="","",VLOOKUP(MID(B240,1,1),[1]Crt!D:E,2,FALSE))</f>
        <v>2102</v>
      </c>
    </row>
    <row r="241" spans="1:11" ht="34.5">
      <c r="A241" s="38" t="s">
        <v>27</v>
      </c>
      <c r="B241" s="15" t="s">
        <v>604</v>
      </c>
      <c r="C241" s="76" t="s">
        <v>605</v>
      </c>
      <c r="D241" s="34">
        <v>88500</v>
      </c>
      <c r="E241" s="32" t="s">
        <v>30</v>
      </c>
      <c r="F241" s="32" t="s">
        <v>31</v>
      </c>
      <c r="G241" s="45" t="s">
        <v>32</v>
      </c>
      <c r="H241" s="18" t="str">
        <f>IF(A241="","",VLOOKUP(A241,[1]Crt!F:G,2,FALSE))</f>
        <v>අධ්‍යාපන</v>
      </c>
      <c r="I241" s="19" t="str">
        <f>IF(B241="","",IF(LEN(B241)=12,VLOOKUP(MID(B241,8,2),[1]Crt!A:B,2),VLOOKUP(MID(B241,7,2),[1]Crt!A:B,2)))</f>
        <v>44 - හොරණ</v>
      </c>
      <c r="J241" s="20" t="str">
        <f>IF(B241="","",VLOOKUP(I241,[1]Crt!B:C,2))</f>
        <v>කළුතර</v>
      </c>
      <c r="K241" s="20">
        <f>IF(B241="","",VLOOKUP(MID(B241,1,1),[1]Crt!D:E,2,FALSE))</f>
        <v>2102</v>
      </c>
    </row>
    <row r="242" spans="1:11" ht="40.5">
      <c r="A242" s="38" t="s">
        <v>11</v>
      </c>
      <c r="B242" s="15" t="s">
        <v>606</v>
      </c>
      <c r="C242" s="76" t="s">
        <v>607</v>
      </c>
      <c r="D242" s="34">
        <v>1498235</v>
      </c>
      <c r="E242" s="35" t="s">
        <v>14</v>
      </c>
      <c r="F242" s="16" t="s">
        <v>15</v>
      </c>
      <c r="G242" s="46" t="s">
        <v>446</v>
      </c>
      <c r="H242" s="18" t="str">
        <f>IF(A242="","",VLOOKUP(A242,[1]Crt!F:G,2,FALSE))</f>
        <v>අධ්‍යාපන</v>
      </c>
      <c r="I242" s="19" t="str">
        <f>IF(B242="","",IF(LEN(B242)=12,VLOOKUP(MID(B242,8,2),[1]Crt!A:B,2),VLOOKUP(MID(B242,7,2),[1]Crt!A:B,2)))</f>
        <v>45 - මදුරාවල</v>
      </c>
      <c r="J242" s="20" t="str">
        <f>IF(B242="","",VLOOKUP(I242,[1]Crt!B:C,2))</f>
        <v>කළුතර</v>
      </c>
      <c r="K242" s="20">
        <f>IF(B242="","",VLOOKUP(MID(B242,1,1),[1]Crt!D:E,2,FALSE))</f>
        <v>2001</v>
      </c>
    </row>
    <row r="243" spans="1:11" ht="34.5">
      <c r="A243" s="24" t="s">
        <v>20</v>
      </c>
      <c r="B243" s="28" t="s">
        <v>608</v>
      </c>
      <c r="C243" s="26" t="s">
        <v>609</v>
      </c>
      <c r="D243" s="41">
        <v>419000</v>
      </c>
      <c r="E243" s="28" t="s">
        <v>14</v>
      </c>
      <c r="F243" s="29" t="s">
        <v>15</v>
      </c>
      <c r="G243" s="47" t="s">
        <v>60</v>
      </c>
      <c r="H243" s="18" t="str">
        <f>IF(A243="","",VLOOKUP(A243,[1]Crt!F:G,2,FALSE))</f>
        <v>අධ්‍යාපන</v>
      </c>
      <c r="I243" s="19" t="str">
        <f>IF(B243="","",IF(LEN(B243)=12,VLOOKUP(MID(B243,8,2),[1]Crt!A:B,2),VLOOKUP(MID(B243,7,2),[1]Crt!A:B,2)))</f>
        <v>45 - මදුරාවල</v>
      </c>
      <c r="J243" s="20" t="str">
        <f>IF(B243="","",VLOOKUP(I243,[1]Crt!B:C,2))</f>
        <v>කළුතර</v>
      </c>
      <c r="K243" s="20">
        <f>IF(B243="","",VLOOKUP(MID(B243,1,1),[1]Crt!D:E,2,FALSE))</f>
        <v>2001</v>
      </c>
    </row>
    <row r="244" spans="1:11" ht="36">
      <c r="A244" s="24" t="s">
        <v>20</v>
      </c>
      <c r="B244" s="28" t="s">
        <v>610</v>
      </c>
      <c r="C244" s="81" t="s">
        <v>611</v>
      </c>
      <c r="D244" s="41">
        <v>656667</v>
      </c>
      <c r="E244" s="28" t="s">
        <v>14</v>
      </c>
      <c r="F244" s="29" t="s">
        <v>15</v>
      </c>
      <c r="G244" s="61" t="s">
        <v>612</v>
      </c>
      <c r="H244" s="18" t="str">
        <f>IF(A244="","",VLOOKUP(A244,[1]Crt!F:G,2,FALSE))</f>
        <v>අධ්‍යාපන</v>
      </c>
      <c r="I244" s="19" t="str">
        <f>IF(B244="","",IF(LEN(B244)=12,VLOOKUP(MID(B244,8,2),[1]Crt!A:B,2),VLOOKUP(MID(B244,7,2),[1]Crt!A:B,2)))</f>
        <v>45 - මදුරාවල</v>
      </c>
      <c r="J244" s="20" t="str">
        <f>IF(B244="","",VLOOKUP(I244,[1]Crt!B:C,2))</f>
        <v>කළුතර</v>
      </c>
      <c r="K244" s="20">
        <f>IF(B244="","",VLOOKUP(MID(B244,1,1),[1]Crt!D:E,2,FALSE))</f>
        <v>2001</v>
      </c>
    </row>
    <row r="245" spans="1:11" ht="17.25">
      <c r="A245" s="38" t="s">
        <v>27</v>
      </c>
      <c r="B245" s="15" t="s">
        <v>613</v>
      </c>
      <c r="C245" s="76" t="s">
        <v>614</v>
      </c>
      <c r="D245" s="14">
        <v>50000</v>
      </c>
      <c r="E245" s="40" t="s">
        <v>30</v>
      </c>
      <c r="F245" s="52" t="s">
        <v>31</v>
      </c>
      <c r="G245" s="45" t="s">
        <v>32</v>
      </c>
      <c r="H245" s="18" t="str">
        <f>IF(A245="","",VLOOKUP(A245,[1]Crt!F:G,2,FALSE))</f>
        <v>අධ්‍යාපන</v>
      </c>
      <c r="I245" s="19" t="str">
        <f>IF(B245="","",IF(LEN(B245)=12,VLOOKUP(MID(B245,8,2),[1]Crt!A:B,2),VLOOKUP(MID(B245,7,2),[1]Crt!A:B,2)))</f>
        <v>45 - මදුරාවල</v>
      </c>
      <c r="J245" s="20" t="str">
        <f>IF(B245="","",VLOOKUP(I245,[1]Crt!B:C,2))</f>
        <v>කළුතර</v>
      </c>
      <c r="K245" s="20">
        <f>IF(B245="","",VLOOKUP(MID(B245,1,1),[1]Crt!D:E,2,FALSE))</f>
        <v>2103</v>
      </c>
    </row>
    <row r="246" spans="1:11" ht="34.5">
      <c r="A246" s="38" t="s">
        <v>27</v>
      </c>
      <c r="B246" s="15" t="s">
        <v>615</v>
      </c>
      <c r="C246" s="76" t="s">
        <v>616</v>
      </c>
      <c r="D246" s="34">
        <v>60000</v>
      </c>
      <c r="E246" s="32" t="s">
        <v>30</v>
      </c>
      <c r="F246" s="32" t="s">
        <v>31</v>
      </c>
      <c r="G246" s="45" t="s">
        <v>32</v>
      </c>
      <c r="H246" s="18" t="str">
        <f>IF(A246="","",VLOOKUP(A246,[1]Crt!F:G,2,FALSE))</f>
        <v>අධ්‍යාපන</v>
      </c>
      <c r="I246" s="19" t="str">
        <f>IF(B246="","",IF(LEN(B246)=12,VLOOKUP(MID(B246,8,2),[1]Crt!A:B,2),VLOOKUP(MID(B246,7,2),[1]Crt!A:B,2)))</f>
        <v>45 - මදුරාවල</v>
      </c>
      <c r="J246" s="20" t="str">
        <f>IF(B246="","",VLOOKUP(I246,[1]Crt!B:C,2))</f>
        <v>කළුතර</v>
      </c>
      <c r="K246" s="20">
        <f>IF(B246="","",VLOOKUP(MID(B246,1,1),[1]Crt!D:E,2,FALSE))</f>
        <v>2102</v>
      </c>
    </row>
    <row r="247" spans="1:11" ht="40.5">
      <c r="A247" s="38" t="s">
        <v>11</v>
      </c>
      <c r="B247" s="80" t="s">
        <v>617</v>
      </c>
      <c r="C247" s="76" t="s">
        <v>618</v>
      </c>
      <c r="D247" s="34">
        <v>1754980</v>
      </c>
      <c r="E247" s="62" t="s">
        <v>14</v>
      </c>
      <c r="F247" s="16" t="s">
        <v>15</v>
      </c>
      <c r="G247" s="46" t="s">
        <v>446</v>
      </c>
      <c r="H247" s="18" t="str">
        <f>IF(A247="","",VLOOKUP(A247,[1]Crt!F:G,2,FALSE))</f>
        <v>අධ්‍යාපන</v>
      </c>
      <c r="I247" s="19" t="str">
        <f>IF(B247="","",IF(LEN(B247)=12,VLOOKUP(MID(B247,8,2),[1]Crt!A:B,2),VLOOKUP(MID(B247,7,2),[1]Crt!A:B,2)))</f>
        <v>46 - බුලත්සිංහල</v>
      </c>
      <c r="J247" s="20" t="str">
        <f>IF(B247="","",VLOOKUP(I247,[1]Crt!B:C,2))</f>
        <v>කළුතර</v>
      </c>
      <c r="K247" s="20">
        <f>IF(B247="","",VLOOKUP(MID(B247,1,1),[1]Crt!D:E,2,FALSE))</f>
        <v>2001</v>
      </c>
    </row>
    <row r="248" spans="1:11" ht="17.25">
      <c r="A248" s="38" t="s">
        <v>27</v>
      </c>
      <c r="B248" s="15" t="s">
        <v>619</v>
      </c>
      <c r="C248" s="76" t="s">
        <v>620</v>
      </c>
      <c r="D248" s="34">
        <v>50000</v>
      </c>
      <c r="E248" s="32" t="s">
        <v>30</v>
      </c>
      <c r="F248" s="52" t="s">
        <v>31</v>
      </c>
      <c r="G248" s="45" t="s">
        <v>32</v>
      </c>
      <c r="H248" s="18" t="str">
        <f>IF(A248="","",VLOOKUP(A248,[1]Crt!F:G,2,FALSE))</f>
        <v>අධ්‍යාපන</v>
      </c>
      <c r="I248" s="19" t="str">
        <f>IF(B248="","",IF(LEN(B248)=12,VLOOKUP(MID(B248,8,2),[1]Crt!A:B,2),VLOOKUP(MID(B248,7,2),[1]Crt!A:B,2)))</f>
        <v>46 - බුලත්සිංහල</v>
      </c>
      <c r="J248" s="20" t="str">
        <f>IF(B248="","",VLOOKUP(I248,[1]Crt!B:C,2))</f>
        <v>කළුතර</v>
      </c>
      <c r="K248" s="20">
        <f>IF(B248="","",VLOOKUP(MID(B248,1,1),[1]Crt!D:E,2,FALSE))</f>
        <v>2103</v>
      </c>
    </row>
    <row r="249" spans="1:11" ht="40.5">
      <c r="A249" s="38" t="s">
        <v>11</v>
      </c>
      <c r="B249" s="64" t="s">
        <v>621</v>
      </c>
      <c r="C249" s="13" t="s">
        <v>622</v>
      </c>
      <c r="D249" s="73">
        <v>1051102.45</v>
      </c>
      <c r="E249" s="35" t="s">
        <v>14</v>
      </c>
      <c r="F249" s="16" t="s">
        <v>15</v>
      </c>
      <c r="G249" s="46" t="s">
        <v>623</v>
      </c>
      <c r="H249" s="18" t="str">
        <f>IF(A249="","",VLOOKUP(A249,[1]Crt!F:G,2,FALSE))</f>
        <v>අධ්‍යාපන</v>
      </c>
      <c r="I249" s="19" t="str">
        <f>IF(B249="","",IF(LEN(B249)=12,VLOOKUP(MID(B249,8,2),[1]Crt!A:B,2),VLOOKUP(MID(B249,7,2),[1]Crt!A:B,2)))</f>
        <v>47 - දොඩන්ගොඩ</v>
      </c>
      <c r="J249" s="20" t="str">
        <f>IF(B249="","",VLOOKUP(I249,[1]Crt!B:C,2))</f>
        <v>කළුතර</v>
      </c>
      <c r="K249" s="20">
        <f>IF(B249="","",VLOOKUP(MID(B249,1,1),[1]Crt!D:E,2,FALSE))</f>
        <v>2001</v>
      </c>
    </row>
    <row r="250" spans="1:11" ht="17.25">
      <c r="A250" s="24" t="s">
        <v>20</v>
      </c>
      <c r="B250" s="25" t="s">
        <v>624</v>
      </c>
      <c r="C250" s="26" t="s">
        <v>625</v>
      </c>
      <c r="D250" s="41">
        <v>1100000</v>
      </c>
      <c r="E250" s="28" t="s">
        <v>14</v>
      </c>
      <c r="F250" s="29" t="s">
        <v>15</v>
      </c>
      <c r="G250" s="47" t="s">
        <v>626</v>
      </c>
      <c r="H250" s="18" t="str">
        <f>IF(A250="","",VLOOKUP(A250,[1]Crt!F:G,2,FALSE))</f>
        <v>අධ්‍යාපන</v>
      </c>
      <c r="I250" s="19" t="str">
        <f>IF(B250="","",IF(LEN(B250)=12,VLOOKUP(MID(B250,8,2),[1]Crt!A:B,2),VLOOKUP(MID(B250,7,2),[1]Crt!A:B,2)))</f>
        <v>48 - බේරුවල</v>
      </c>
      <c r="J250" s="20" t="str">
        <f>IF(B250="","",VLOOKUP(I250,[1]Crt!B:C,2))</f>
        <v>කළුතර</v>
      </c>
      <c r="K250" s="20">
        <f>IF(B250="","",VLOOKUP(MID(B250,1,1),[1]Crt!D:E,2,FALSE))</f>
        <v>2001</v>
      </c>
    </row>
    <row r="251" spans="1:11" ht="40.5">
      <c r="A251" s="38" t="s">
        <v>11</v>
      </c>
      <c r="B251" s="15" t="s">
        <v>627</v>
      </c>
      <c r="C251" s="13" t="s">
        <v>628</v>
      </c>
      <c r="D251" s="14">
        <v>523700</v>
      </c>
      <c r="E251" s="35" t="s">
        <v>14</v>
      </c>
      <c r="F251" s="16" t="s">
        <v>15</v>
      </c>
      <c r="G251" s="46" t="s">
        <v>74</v>
      </c>
      <c r="H251" s="18" t="str">
        <f>IF(A251="","",VLOOKUP(A251,[1]Crt!F:G,2,FALSE))</f>
        <v>අධ්‍යාපන</v>
      </c>
      <c r="I251" s="19" t="str">
        <f>IF(B251="","",IF(LEN(B251)=12,VLOOKUP(MID(B251,8,2),[1]Crt!A:B,2),VLOOKUP(MID(B251,7,2),[1]Crt!A:B,2)))</f>
        <v>49 - මතුගම</v>
      </c>
      <c r="J251" s="20" t="str">
        <f>IF(B251="","",VLOOKUP(I251,[1]Crt!B:C,2))</f>
        <v>කළුතර</v>
      </c>
      <c r="K251" s="20">
        <f>IF(B251="","",VLOOKUP(MID(B251,1,1),[1]Crt!D:E,2,FALSE))</f>
        <v>2001</v>
      </c>
    </row>
    <row r="252" spans="1:11" ht="34.5">
      <c r="A252" s="38" t="s">
        <v>27</v>
      </c>
      <c r="B252" s="22" t="s">
        <v>629</v>
      </c>
      <c r="C252" s="82" t="s">
        <v>630</v>
      </c>
      <c r="D252" s="14">
        <v>2000000</v>
      </c>
      <c r="E252" s="35" t="s">
        <v>14</v>
      </c>
      <c r="F252" s="16" t="s">
        <v>15</v>
      </c>
      <c r="G252" s="45" t="s">
        <v>32</v>
      </c>
      <c r="H252" s="18" t="str">
        <f>IF(A252="","",VLOOKUP(A252,[1]Crt!F:G,2,FALSE))</f>
        <v>අධ්‍යාපන</v>
      </c>
      <c r="I252" s="19" t="str">
        <f>IF(B252="","",IF(LEN(B252)=12,VLOOKUP(MID(B252,8,2),[1]Crt!A:B,2),VLOOKUP(MID(B252,7,2),[1]Crt!A:B,2)))</f>
        <v>49 - මතුගම</v>
      </c>
      <c r="J252" s="20" t="str">
        <f>IF(B252="","",VLOOKUP(I252,[1]Crt!B:C,2))</f>
        <v>කළුතර</v>
      </c>
      <c r="K252" s="20">
        <f>IF(B252="","",VLOOKUP(MID(B252,1,1),[1]Crt!D:E,2,FALSE))</f>
        <v>2001</v>
      </c>
    </row>
    <row r="253" spans="1:11" ht="40.5">
      <c r="A253" s="38" t="s">
        <v>11</v>
      </c>
      <c r="B253" s="22" t="s">
        <v>631</v>
      </c>
      <c r="C253" s="13" t="s">
        <v>632</v>
      </c>
      <c r="D253" s="14">
        <v>1460500</v>
      </c>
      <c r="E253" s="35" t="s">
        <v>14</v>
      </c>
      <c r="F253" s="16" t="s">
        <v>15</v>
      </c>
      <c r="G253" s="46" t="s">
        <v>74</v>
      </c>
      <c r="H253" s="18" t="str">
        <f>IF(A253="","",VLOOKUP(A253,[1]Crt!F:G,2,FALSE))</f>
        <v>අධ්‍යාපන</v>
      </c>
      <c r="I253" s="19" t="str">
        <f>IF(B253="","",IF(LEN(B253)=12,VLOOKUP(MID(B253,8,2),[1]Crt!A:B,2),VLOOKUP(MID(B253,7,2),[1]Crt!A:B,2)))</f>
        <v>49 - මතුගම</v>
      </c>
      <c r="J253" s="20" t="str">
        <f>IF(B253="","",VLOOKUP(I253,[1]Crt!B:C,2))</f>
        <v>කළුතර</v>
      </c>
      <c r="K253" s="20">
        <f>IF(B253="","",VLOOKUP(MID(B253,1,1),[1]Crt!D:E,2,FALSE))</f>
        <v>2001</v>
      </c>
    </row>
    <row r="254" spans="1:11" ht="40.5">
      <c r="A254" s="38" t="s">
        <v>11</v>
      </c>
      <c r="B254" s="15" t="s">
        <v>633</v>
      </c>
      <c r="C254" s="82" t="s">
        <v>634</v>
      </c>
      <c r="D254" s="14">
        <v>2140700</v>
      </c>
      <c r="E254" s="35" t="s">
        <v>14</v>
      </c>
      <c r="F254" s="16" t="s">
        <v>15</v>
      </c>
      <c r="G254" s="46" t="s">
        <v>74</v>
      </c>
      <c r="H254" s="18" t="str">
        <f>IF(A254="","",VLOOKUP(A254,[1]Crt!F:G,2,FALSE))</f>
        <v>අධ්‍යාපන</v>
      </c>
      <c r="I254" s="19" t="str">
        <f>IF(B254="","",IF(LEN(B254)=12,VLOOKUP(MID(B254,8,2),[1]Crt!A:B,2),VLOOKUP(MID(B254,7,2),[1]Crt!A:B,2)))</f>
        <v>49 - මතුගම</v>
      </c>
      <c r="J254" s="20" t="str">
        <f>IF(B254="","",VLOOKUP(I254,[1]Crt!B:C,2))</f>
        <v>කළුතර</v>
      </c>
      <c r="K254" s="20">
        <f>IF(B254="","",VLOOKUP(MID(B254,1,1),[1]Crt!D:E,2,FALSE))</f>
        <v>2001</v>
      </c>
    </row>
    <row r="255" spans="1:11" ht="17.25">
      <c r="A255" s="38" t="s">
        <v>27</v>
      </c>
      <c r="B255" s="15" t="s">
        <v>635</v>
      </c>
      <c r="C255" s="23" t="s">
        <v>636</v>
      </c>
      <c r="D255" s="37">
        <v>50000</v>
      </c>
      <c r="E255" s="15" t="s">
        <v>42</v>
      </c>
      <c r="F255" s="15" t="s">
        <v>52</v>
      </c>
      <c r="G255" s="43" t="s">
        <v>97</v>
      </c>
      <c r="H255" s="18" t="str">
        <f>IF(A255="","",VLOOKUP(A255,[1]Crt!F:G,2,FALSE))</f>
        <v>අධ්‍යාපන</v>
      </c>
      <c r="I255" s="19" t="str">
        <f>IF(B255="","",IF(LEN(B255)=12,VLOOKUP(MID(B255,8,2),[1]Crt!A:B,2),VLOOKUP(MID(B255,7,2),[1]Crt!A:B,2)))</f>
        <v>49 - මතුගම</v>
      </c>
      <c r="J255" s="20" t="str">
        <f>IF(B255="","",VLOOKUP(I255,[1]Crt!B:C,2))</f>
        <v>කළුතර</v>
      </c>
      <c r="K255" s="20">
        <f>IF(B255="","",VLOOKUP(MID(B255,1,1),[1]Crt!D:E,2,FALSE))</f>
        <v>2001</v>
      </c>
    </row>
    <row r="256" spans="1:11" ht="40.5">
      <c r="A256" s="38" t="s">
        <v>11</v>
      </c>
      <c r="B256" s="15" t="s">
        <v>637</v>
      </c>
      <c r="C256" s="23" t="s">
        <v>638</v>
      </c>
      <c r="D256" s="37">
        <v>45600</v>
      </c>
      <c r="E256" s="15" t="s">
        <v>42</v>
      </c>
      <c r="F256" s="15" t="s">
        <v>52</v>
      </c>
      <c r="G256" s="46" t="s">
        <v>639</v>
      </c>
      <c r="H256" s="18" t="str">
        <f>IF(A256="","",VLOOKUP(A256,[1]Crt!F:G,2,FALSE))</f>
        <v>අධ්‍යාපන</v>
      </c>
      <c r="I256" s="19" t="str">
        <f>IF(B256="","",IF(LEN(B256)=12,VLOOKUP(MID(B256,8,2),[1]Crt!A:B,2),VLOOKUP(MID(B256,7,2),[1]Crt!A:B,2)))</f>
        <v>49 - මතුගම</v>
      </c>
      <c r="J256" s="20" t="str">
        <f>IF(B256="","",VLOOKUP(I256,[1]Crt!B:C,2))</f>
        <v>කළුතර</v>
      </c>
      <c r="K256" s="20">
        <f>IF(B256="","",VLOOKUP(MID(B256,1,1),[1]Crt!D:E,2,FALSE))</f>
        <v>2001</v>
      </c>
    </row>
    <row r="257" spans="1:11" ht="34.5">
      <c r="A257" s="38" t="s">
        <v>27</v>
      </c>
      <c r="B257" s="15" t="s">
        <v>640</v>
      </c>
      <c r="C257" s="53" t="s">
        <v>641</v>
      </c>
      <c r="D257" s="37">
        <v>100000</v>
      </c>
      <c r="E257" s="15" t="s">
        <v>42</v>
      </c>
      <c r="F257" s="15" t="s">
        <v>52</v>
      </c>
      <c r="G257" s="43" t="s">
        <v>97</v>
      </c>
      <c r="H257" s="18" t="str">
        <f>IF(A257="","",VLOOKUP(A257,[1]Crt!F:G,2,FALSE))</f>
        <v>අධ්‍යාපන</v>
      </c>
      <c r="I257" s="19" t="str">
        <f>IF(B257="","",IF(LEN(B257)=12,VLOOKUP(MID(B257,8,2),[1]Crt!A:B,2),VLOOKUP(MID(B257,7,2),[1]Crt!A:B,2)))</f>
        <v>50 - අගලවත්ත</v>
      </c>
      <c r="J257" s="20" t="str">
        <f>IF(B257="","",VLOOKUP(I257,[1]Crt!B:C,2))</f>
        <v>කළුතර</v>
      </c>
      <c r="K257" s="20">
        <f>IF(B257="","",VLOOKUP(MID(B257,1,1),[1]Crt!D:E,2,FALSE))</f>
        <v>2001</v>
      </c>
    </row>
    <row r="258" spans="1:11" ht="40.5">
      <c r="A258" s="38" t="s">
        <v>11</v>
      </c>
      <c r="B258" s="15" t="s">
        <v>642</v>
      </c>
      <c r="C258" s="23" t="s">
        <v>643</v>
      </c>
      <c r="D258" s="37">
        <v>20000</v>
      </c>
      <c r="E258" s="15" t="s">
        <v>42</v>
      </c>
      <c r="F258" s="15" t="s">
        <v>52</v>
      </c>
      <c r="G258" s="46" t="s">
        <v>644</v>
      </c>
      <c r="H258" s="18" t="str">
        <f>IF(A258="","",VLOOKUP(A258,[1]Crt!F:G,2,FALSE))</f>
        <v>අධ්‍යාපන</v>
      </c>
      <c r="I258" s="19" t="str">
        <f>IF(B258="","",IF(LEN(B258)=12,VLOOKUP(MID(B258,8,2),[1]Crt!A:B,2),VLOOKUP(MID(B258,7,2),[1]Crt!A:B,2)))</f>
        <v>51 - වලල්ලාවිට</v>
      </c>
      <c r="J258" s="20" t="str">
        <f>IF(B258="","",VLOOKUP(I258,[1]Crt!B:C,2))</f>
        <v>කළුතර</v>
      </c>
      <c r="K258" s="20">
        <f>IF(B258="","",VLOOKUP(MID(B258,1,1),[1]Crt!D:E,2,FALSE))</f>
        <v>2001</v>
      </c>
    </row>
    <row r="259" spans="1:11" ht="34.5">
      <c r="A259" s="24" t="s">
        <v>20</v>
      </c>
      <c r="B259" s="29" t="s">
        <v>645</v>
      </c>
      <c r="C259" s="67" t="s">
        <v>646</v>
      </c>
      <c r="D259" s="60">
        <v>75000</v>
      </c>
      <c r="E259" s="29" t="s">
        <v>42</v>
      </c>
      <c r="F259" s="29" t="s">
        <v>647</v>
      </c>
      <c r="G259" s="61" t="s">
        <v>648</v>
      </c>
      <c r="H259" s="18" t="str">
        <f>IF(A259="","",VLOOKUP(A259,[1]Crt!F:G,2,FALSE))</f>
        <v>අධ්‍යාපන</v>
      </c>
      <c r="I259" s="19" t="str">
        <f>IF(B259="","",IF(LEN(B259)=12,VLOOKUP(MID(B259,8,2),[1]Crt!A:B,2),VLOOKUP(MID(B259,7,2),[1]Crt!A:B,2)))</f>
        <v>51 - වලල්ලාවිට</v>
      </c>
      <c r="J259" s="20" t="str">
        <f>IF(B259="","",VLOOKUP(I259,[1]Crt!B:C,2))</f>
        <v>කළුතර</v>
      </c>
      <c r="K259" s="20">
        <f>IF(B259="","",VLOOKUP(MID(B259,1,1),[1]Crt!D:E,2,FALSE))</f>
        <v>2001</v>
      </c>
    </row>
    <row r="260" spans="1:11" ht="34.5">
      <c r="A260" s="38" t="s">
        <v>27</v>
      </c>
      <c r="B260" s="15" t="s">
        <v>649</v>
      </c>
      <c r="C260" s="76" t="s">
        <v>650</v>
      </c>
      <c r="D260" s="34">
        <v>300000</v>
      </c>
      <c r="E260" s="35" t="s">
        <v>14</v>
      </c>
      <c r="F260" s="16" t="s">
        <v>15</v>
      </c>
      <c r="G260" s="45" t="s">
        <v>32</v>
      </c>
      <c r="H260" s="18" t="str">
        <f>IF(A260="","",VLOOKUP(A260,[1]Crt!F:G,2,FALSE))</f>
        <v>අධ්‍යාපන</v>
      </c>
      <c r="I260" s="19" t="str">
        <f>IF(B260="","",IF(LEN(B260)=12,VLOOKUP(MID(B260,8,2),[1]Crt!A:B,2),VLOOKUP(MID(B260,7,2),[1]Crt!A:B,2)))</f>
        <v>53 - මිල්ලනිය</v>
      </c>
      <c r="J260" s="20" t="str">
        <f>IF(B260="","",VLOOKUP(I260,[1]Crt!B:C,2))</f>
        <v>කළුතර</v>
      </c>
      <c r="K260" s="20">
        <f>IF(B260="","",VLOOKUP(MID(B260,1,1),[1]Crt!D:E,2,FALSE))</f>
        <v>2001</v>
      </c>
    </row>
    <row r="261" spans="1:11" ht="34.5">
      <c r="A261" s="38" t="s">
        <v>27</v>
      </c>
      <c r="B261" s="35" t="s">
        <v>651</v>
      </c>
      <c r="C261" s="76" t="s">
        <v>652</v>
      </c>
      <c r="D261" s="34">
        <v>300000</v>
      </c>
      <c r="E261" s="35" t="s">
        <v>14</v>
      </c>
      <c r="F261" s="16" t="s">
        <v>15</v>
      </c>
      <c r="G261" s="45" t="s">
        <v>32</v>
      </c>
      <c r="H261" s="18" t="str">
        <f>IF(A261="","",VLOOKUP(A261,[1]Crt!F:G,2,FALSE))</f>
        <v>අධ්‍යාපන</v>
      </c>
      <c r="I261" s="19" t="str">
        <f>IF(B261="","",IF(LEN(B261)=12,VLOOKUP(MID(B261,8,2),[1]Crt!A:B,2),VLOOKUP(MID(B261,7,2),[1]Crt!A:B,2)))</f>
        <v>53 - මිල්ලනිය</v>
      </c>
      <c r="J261" s="20" t="str">
        <f>IF(B261="","",VLOOKUP(I261,[1]Crt!B:C,2))</f>
        <v>කළුතර</v>
      </c>
      <c r="K261" s="20">
        <f>IF(B261="","",VLOOKUP(MID(B261,1,1),[1]Crt!D:E,2,FALSE))</f>
        <v>2001</v>
      </c>
    </row>
    <row r="262" spans="1:11" ht="17.25">
      <c r="A262" s="38" t="s">
        <v>27</v>
      </c>
      <c r="B262" s="35" t="s">
        <v>653</v>
      </c>
      <c r="C262" s="76" t="s">
        <v>654</v>
      </c>
      <c r="D262" s="34">
        <v>226666</v>
      </c>
      <c r="E262" s="35" t="s">
        <v>14</v>
      </c>
      <c r="F262" s="16" t="s">
        <v>15</v>
      </c>
      <c r="G262" s="45" t="s">
        <v>32</v>
      </c>
      <c r="H262" s="18" t="str">
        <f>IF(A262="","",VLOOKUP(A262,[1]Crt!F:G,2,FALSE))</f>
        <v>අධ්‍යාපන</v>
      </c>
      <c r="I262" s="19" t="str">
        <f>IF(B262="","",IF(LEN(B262)=12,VLOOKUP(MID(B262,8,2),[1]Crt!A:B,2),VLOOKUP(MID(B262,7,2),[1]Crt!A:B,2)))</f>
        <v>53 - මිල්ලනිය</v>
      </c>
      <c r="J262" s="20" t="str">
        <f>IF(B262="","",VLOOKUP(I262,[1]Crt!B:C,2))</f>
        <v>කළුතර</v>
      </c>
      <c r="K262" s="20">
        <f>IF(B262="","",VLOOKUP(MID(B262,1,1),[1]Crt!D:E,2,FALSE))</f>
        <v>2001</v>
      </c>
    </row>
    <row r="263" spans="1:11" ht="40.5">
      <c r="A263" s="38" t="s">
        <v>11</v>
      </c>
      <c r="B263" s="22" t="s">
        <v>655</v>
      </c>
      <c r="C263" s="76" t="s">
        <v>656</v>
      </c>
      <c r="D263" s="34">
        <v>223400</v>
      </c>
      <c r="E263" s="35" t="s">
        <v>14</v>
      </c>
      <c r="F263" s="16" t="s">
        <v>15</v>
      </c>
      <c r="G263" s="46" t="s">
        <v>446</v>
      </c>
      <c r="H263" s="18" t="str">
        <f>IF(A263="","",VLOOKUP(A263,[1]Crt!F:G,2,FALSE))</f>
        <v>අධ්‍යාපන</v>
      </c>
      <c r="I263" s="19" t="str">
        <f>IF(B263="","",IF(LEN(B263)=12,VLOOKUP(MID(B263,8,2),[1]Crt!A:B,2),VLOOKUP(MID(B263,7,2),[1]Crt!A:B,2)))</f>
        <v>54 - ඉංගිරිය</v>
      </c>
      <c r="J263" s="20" t="str">
        <f>IF(B263="","",VLOOKUP(I263,[1]Crt!B:C,2))</f>
        <v>කළුතර</v>
      </c>
      <c r="K263" s="20">
        <f>IF(B263="","",VLOOKUP(MID(B263,1,1),[1]Crt!D:E,2,FALSE))</f>
        <v>2001</v>
      </c>
    </row>
    <row r="264" spans="1:11" ht="17.25">
      <c r="A264" s="24" t="s">
        <v>20</v>
      </c>
      <c r="B264" s="25" t="s">
        <v>657</v>
      </c>
      <c r="C264" s="26" t="s">
        <v>658</v>
      </c>
      <c r="D264" s="41">
        <v>300000</v>
      </c>
      <c r="E264" s="28" t="s">
        <v>14</v>
      </c>
      <c r="F264" s="29" t="s">
        <v>15</v>
      </c>
      <c r="G264" s="47" t="s">
        <v>60</v>
      </c>
      <c r="H264" s="18" t="str">
        <f>IF(A264="","",VLOOKUP(A264,[1]Crt!F:G,2,FALSE))</f>
        <v>අධ්‍යාපන</v>
      </c>
      <c r="I264" s="19" t="str">
        <f>IF(B264="","",IF(LEN(B264)=12,VLOOKUP(MID(B264,8,2),[1]Crt!A:B,2),VLOOKUP(MID(B264,7,2),[1]Crt!A:B,2)))</f>
        <v>54 - ඉංගිරිය</v>
      </c>
      <c r="J264" s="20" t="str">
        <f>IF(B264="","",VLOOKUP(I264,[1]Crt!B:C,2))</f>
        <v>කළුතර</v>
      </c>
      <c r="K264" s="20">
        <f>IF(B264="","",VLOOKUP(MID(B264,1,1),[1]Crt!D:E,2,FALSE))</f>
        <v>2001</v>
      </c>
    </row>
    <row r="265" spans="1:11" ht="40.5">
      <c r="A265" s="38" t="s">
        <v>11</v>
      </c>
      <c r="B265" s="22" t="s">
        <v>659</v>
      </c>
      <c r="C265" s="76" t="s">
        <v>660</v>
      </c>
      <c r="D265" s="34">
        <v>285150</v>
      </c>
      <c r="E265" s="35" t="s">
        <v>14</v>
      </c>
      <c r="F265" s="16" t="s">
        <v>15</v>
      </c>
      <c r="G265" s="46" t="s">
        <v>446</v>
      </c>
      <c r="H265" s="18" t="str">
        <f>IF(A265="","",VLOOKUP(A265,[1]Crt!F:G,2,FALSE))</f>
        <v>අධ්‍යාපන</v>
      </c>
      <c r="I265" s="19" t="str">
        <f>IF(B265="","",IF(LEN(B265)=12,VLOOKUP(MID(B265,8,2),[1]Crt!A:B,2),VLOOKUP(MID(B265,7,2),[1]Crt!A:B,2)))</f>
        <v>54 - ඉංගිරිය</v>
      </c>
      <c r="J265" s="20" t="str">
        <f>IF(B265="","",VLOOKUP(I265,[1]Crt!B:C,2))</f>
        <v>කළුතර</v>
      </c>
      <c r="K265" s="20">
        <f>IF(B265="","",VLOOKUP(MID(B265,1,1),[1]Crt!D:E,2,FALSE))</f>
        <v>2001</v>
      </c>
    </row>
    <row r="266" spans="1:11" ht="17.25">
      <c r="A266" s="38" t="s">
        <v>27</v>
      </c>
      <c r="B266" s="15" t="s">
        <v>661</v>
      </c>
      <c r="C266" s="76" t="s">
        <v>662</v>
      </c>
      <c r="D266" s="34">
        <v>50000</v>
      </c>
      <c r="E266" s="40" t="s">
        <v>30</v>
      </c>
      <c r="F266" s="52" t="s">
        <v>31</v>
      </c>
      <c r="G266" s="45" t="s">
        <v>32</v>
      </c>
      <c r="H266" s="18" t="str">
        <f>IF(A266="","",VLOOKUP(A266,[1]Crt!F:G,2,FALSE))</f>
        <v>අධ්‍යාපන</v>
      </c>
      <c r="I266" s="19" t="str">
        <f>IF(B266="","",IF(LEN(B266)=12,VLOOKUP(MID(B266,8,2),[1]Crt!A:B,2),VLOOKUP(MID(B266,7,2),[1]Crt!A:B,2)))</f>
        <v>54 - ඉංගිරිය</v>
      </c>
      <c r="J266" s="20" t="str">
        <f>IF(B266="","",VLOOKUP(I266,[1]Crt!B:C,2))</f>
        <v>කළුතර</v>
      </c>
      <c r="K266" s="20">
        <f>IF(B266="","",VLOOKUP(MID(B266,1,1),[1]Crt!D:E,2,FALSE))</f>
        <v>2103</v>
      </c>
    </row>
    <row r="267" spans="1:11" ht="17.25">
      <c r="A267" s="38" t="s">
        <v>27</v>
      </c>
      <c r="B267" s="15" t="s">
        <v>663</v>
      </c>
      <c r="C267" s="76" t="s">
        <v>664</v>
      </c>
      <c r="D267" s="34">
        <v>20000</v>
      </c>
      <c r="E267" s="40" t="s">
        <v>30</v>
      </c>
      <c r="F267" s="52" t="s">
        <v>31</v>
      </c>
      <c r="G267" s="45" t="s">
        <v>32</v>
      </c>
      <c r="H267" s="18" t="str">
        <f>IF(A267="","",VLOOKUP(A267,[1]Crt!F:G,2,FALSE))</f>
        <v>අධ්‍යාපන</v>
      </c>
      <c r="I267" s="19" t="str">
        <f>IF(B267="","",IF(LEN(B267)=12,VLOOKUP(MID(B267,8,2),[1]Crt!A:B,2),VLOOKUP(MID(B267,7,2),[1]Crt!A:B,2)))</f>
        <v>54 - ඉංගිරිය</v>
      </c>
      <c r="J267" s="20" t="str">
        <f>IF(B267="","",VLOOKUP(I267,[1]Crt!B:C,2))</f>
        <v>කළුතර</v>
      </c>
      <c r="K267" s="20">
        <f>IF(B267="","",VLOOKUP(MID(B267,1,1),[1]Crt!D:E,2,FALSE))</f>
        <v>2103</v>
      </c>
    </row>
    <row r="268" spans="1:11" ht="34.5">
      <c r="A268" s="38" t="s">
        <v>27</v>
      </c>
      <c r="B268" s="15" t="s">
        <v>665</v>
      </c>
      <c r="C268" s="76" t="s">
        <v>666</v>
      </c>
      <c r="D268" s="34">
        <v>86667</v>
      </c>
      <c r="E268" s="32" t="s">
        <v>30</v>
      </c>
      <c r="F268" s="32" t="s">
        <v>31</v>
      </c>
      <c r="G268" s="45" t="s">
        <v>32</v>
      </c>
      <c r="H268" s="18" t="str">
        <f>IF(A268="","",VLOOKUP(A268,[1]Crt!F:G,2,FALSE))</f>
        <v>අධ්‍යාපන</v>
      </c>
      <c r="I268" s="19" t="str">
        <f>IF(B268="","",IF(LEN(B268)=12,VLOOKUP(MID(B268,8,2),[1]Crt!A:B,2),VLOOKUP(MID(B268,7,2),[1]Crt!A:B,2)))</f>
        <v>54 - ඉංගිරිය</v>
      </c>
      <c r="J268" s="20" t="str">
        <f>IF(B268="","",VLOOKUP(I268,[1]Crt!B:C,2))</f>
        <v>කළුතර</v>
      </c>
      <c r="K268" s="20">
        <f>IF(B268="","",VLOOKUP(MID(B268,1,1),[1]Crt!D:E,2,FALSE))</f>
        <v>2102</v>
      </c>
    </row>
    <row r="269" spans="1:11" ht="34.5">
      <c r="A269" s="38" t="s">
        <v>27</v>
      </c>
      <c r="B269" s="15" t="s">
        <v>667</v>
      </c>
      <c r="C269" s="76" t="s">
        <v>668</v>
      </c>
      <c r="D269" s="34">
        <v>80000</v>
      </c>
      <c r="E269" s="32" t="s">
        <v>30</v>
      </c>
      <c r="F269" s="32" t="s">
        <v>31</v>
      </c>
      <c r="G269" s="45" t="s">
        <v>32</v>
      </c>
      <c r="H269" s="18" t="str">
        <f>IF(A269="","",VLOOKUP(A269,[1]Crt!F:G,2,FALSE))</f>
        <v>අධ්‍යාපන</v>
      </c>
      <c r="I269" s="19" t="str">
        <f>IF(B269="","",IF(LEN(B269)=12,VLOOKUP(MID(B269,8,2),[1]Crt!A:B,2),VLOOKUP(MID(B269,7,2),[1]Crt!A:B,2)))</f>
        <v>54 - ඉංගිරිය</v>
      </c>
      <c r="J269" s="20" t="str">
        <f>IF(B269="","",VLOOKUP(I269,[1]Crt!B:C,2))</f>
        <v>කළුතර</v>
      </c>
      <c r="K269" s="20">
        <f>IF(B269="","",VLOOKUP(MID(B269,1,1),[1]Crt!D:E,2,FALSE))</f>
        <v>2102</v>
      </c>
    </row>
    <row r="270" spans="1:11" ht="34.5">
      <c r="A270" s="24" t="s">
        <v>20</v>
      </c>
      <c r="B270" s="29" t="s">
        <v>669</v>
      </c>
      <c r="C270" s="26" t="s">
        <v>670</v>
      </c>
      <c r="D270" s="41">
        <v>50000</v>
      </c>
      <c r="E270" s="29" t="s">
        <v>30</v>
      </c>
      <c r="F270" s="29" t="s">
        <v>30</v>
      </c>
      <c r="G270" s="47" t="s">
        <v>365</v>
      </c>
      <c r="H270" s="18" t="str">
        <f>IF(A270="","",VLOOKUP(A270,[1]Crt!F:G,2,FALSE))</f>
        <v>අධ්‍යාපන</v>
      </c>
      <c r="I270" s="19" t="str">
        <f>IF(B270="","",IF(LEN(B270)=12,VLOOKUP(MID(B270,8,2),[1]Crt!A:B,2),VLOOKUP(MID(B270,7,2),[1]Crt!A:B,2)))</f>
        <v>62 - පළාත් පොදු</v>
      </c>
      <c r="J270" s="20" t="str">
        <f>IF(B270="","",VLOOKUP(I270,[1]Crt!B:C,2))</f>
        <v>පළාත් පොදු</v>
      </c>
      <c r="K270" s="20">
        <f>IF(B270="","",VLOOKUP(MID(B270,1,1),[1]Crt!D:E,2,FALSE))</f>
        <v>2001</v>
      </c>
    </row>
    <row r="271" spans="1:11" ht="34.5">
      <c r="A271" s="24" t="s">
        <v>20</v>
      </c>
      <c r="B271" s="29" t="s">
        <v>671</v>
      </c>
      <c r="C271" s="26" t="s">
        <v>672</v>
      </c>
      <c r="D271" s="41">
        <v>1200000</v>
      </c>
      <c r="E271" s="28" t="s">
        <v>14</v>
      </c>
      <c r="F271" s="29" t="s">
        <v>15</v>
      </c>
      <c r="G271" s="47" t="s">
        <v>381</v>
      </c>
      <c r="H271" s="18" t="str">
        <f>IF(A271="","",VLOOKUP(A271,[1]Crt!F:G,2,FALSE))</f>
        <v>අධ්‍යාපන</v>
      </c>
      <c r="I271" s="19" t="str">
        <f>IF(B271="","",IF(LEN(B271)=12,VLOOKUP(MID(B271,8,2),[1]Crt!A:B,2),VLOOKUP(MID(B271,7,2),[1]Crt!A:B,2)))</f>
        <v>62 - පළාත් පොදු</v>
      </c>
      <c r="J271" s="20" t="str">
        <f>IF(B271="","",VLOOKUP(I271,[1]Crt!B:C,2))</f>
        <v>පළාත් පොදු</v>
      </c>
      <c r="K271" s="20">
        <f>IF(B271="","",VLOOKUP(MID(B271,1,1),[1]Crt!D:E,2,FALSE))</f>
        <v>2001</v>
      </c>
    </row>
    <row r="272" spans="1:11" ht="17.25">
      <c r="A272" s="38" t="s">
        <v>27</v>
      </c>
      <c r="B272" s="15" t="s">
        <v>673</v>
      </c>
      <c r="C272" s="70" t="s">
        <v>674</v>
      </c>
      <c r="D272" s="34">
        <v>2000000</v>
      </c>
      <c r="E272" s="32" t="s">
        <v>30</v>
      </c>
      <c r="F272" s="32" t="s">
        <v>30</v>
      </c>
      <c r="G272" s="45" t="s">
        <v>32</v>
      </c>
      <c r="H272" s="18" t="str">
        <f>IF(A272="","",VLOOKUP(A272,[1]Crt!F:G,2,FALSE))</f>
        <v>අධ්‍යාපන</v>
      </c>
      <c r="I272" s="19" t="str">
        <f>IF(B272="","",IF(LEN(B272)=12,VLOOKUP(MID(B272,8,2),[1]Crt!A:B,2),VLOOKUP(MID(B272,7,2),[1]Crt!A:B,2)))</f>
        <v>62 - පළාත් පොදු</v>
      </c>
      <c r="J272" s="20" t="str">
        <f>IF(B272="","",VLOOKUP(I272,[1]Crt!B:C,2))</f>
        <v>පළාත් පොදු</v>
      </c>
      <c r="K272" s="20">
        <f>IF(B272="","",VLOOKUP(MID(B272,1,1),[1]Crt!D:E,2,FALSE))</f>
        <v>2102</v>
      </c>
    </row>
    <row r="273" spans="1:11" ht="40.5">
      <c r="A273" s="38" t="s">
        <v>11</v>
      </c>
      <c r="B273" s="15" t="s">
        <v>675</v>
      </c>
      <c r="C273" s="70" t="s">
        <v>676</v>
      </c>
      <c r="D273" s="34">
        <v>949375</v>
      </c>
      <c r="E273" s="32" t="s">
        <v>30</v>
      </c>
      <c r="F273" s="32" t="s">
        <v>30</v>
      </c>
      <c r="G273" s="46" t="s">
        <v>74</v>
      </c>
      <c r="H273" s="18" t="str">
        <f>IF(A273="","",VLOOKUP(A273,[1]Crt!F:G,2,FALSE))</f>
        <v>අධ්‍යාපන</v>
      </c>
      <c r="I273" s="19" t="str">
        <f>IF(B273="","",IF(LEN(B273)=12,VLOOKUP(MID(B273,8,2),[1]Crt!A:B,2),VLOOKUP(MID(B273,7,2),[1]Crt!A:B,2)))</f>
        <v>62 - පළාත් පොදු</v>
      </c>
      <c r="J273" s="20" t="str">
        <f>IF(B273="","",VLOOKUP(I273,[1]Crt!B:C,2))</f>
        <v>පළාත් පොදු</v>
      </c>
      <c r="K273" s="20">
        <f>IF(B273="","",VLOOKUP(MID(B273,1,1),[1]Crt!D:E,2,FALSE))</f>
        <v>2102</v>
      </c>
    </row>
    <row r="274" spans="1:11" ht="17.25">
      <c r="A274" s="24" t="s">
        <v>20</v>
      </c>
      <c r="B274" s="29" t="s">
        <v>677</v>
      </c>
      <c r="C274" s="83" t="s">
        <v>678</v>
      </c>
      <c r="D274" s="41">
        <v>100000</v>
      </c>
      <c r="E274" s="84" t="s">
        <v>30</v>
      </c>
      <c r="F274" s="84" t="s">
        <v>30</v>
      </c>
      <c r="G274" s="47" t="s">
        <v>68</v>
      </c>
      <c r="H274" s="18" t="str">
        <f>IF(A274="","",VLOOKUP(A274,[1]Crt!F:G,2,FALSE))</f>
        <v>අධ්‍යාපන</v>
      </c>
      <c r="I274" s="19" t="str">
        <f>IF(B274="","",IF(LEN(B274)=12,VLOOKUP(MID(B274,8,2),[1]Crt!A:B,2),VLOOKUP(MID(B274,7,2),[1]Crt!A:B,2)))</f>
        <v>62 - පළාත් පොදු</v>
      </c>
      <c r="J274" s="20" t="str">
        <f>IF(B274="","",VLOOKUP(I274,[1]Crt!B:C,2))</f>
        <v>පළාත් පොදු</v>
      </c>
      <c r="K274" s="20">
        <f>IF(B274="","",VLOOKUP(MID(B274,1,1),[1]Crt!D:E,2,FALSE))</f>
        <v>2103</v>
      </c>
    </row>
    <row r="275" spans="1:11" ht="17.25">
      <c r="A275" s="38" t="s">
        <v>27</v>
      </c>
      <c r="B275" s="15" t="s">
        <v>679</v>
      </c>
      <c r="C275" s="49" t="s">
        <v>680</v>
      </c>
      <c r="D275" s="34">
        <v>2000000</v>
      </c>
      <c r="E275" s="32" t="s">
        <v>30</v>
      </c>
      <c r="F275" s="32" t="s">
        <v>30</v>
      </c>
      <c r="G275" s="45" t="s">
        <v>32</v>
      </c>
      <c r="H275" s="18" t="str">
        <f>IF(A275="","",VLOOKUP(A275,[1]Crt!F:G,2,FALSE))</f>
        <v>අධ්‍යාපන</v>
      </c>
      <c r="I275" s="19" t="str">
        <f>IF(B275="","",IF(LEN(B275)=12,VLOOKUP(MID(B275,8,2),[1]Crt!A:B,2),VLOOKUP(MID(B275,7,2),[1]Crt!A:B,2)))</f>
        <v>62 - පළාත් පොදු</v>
      </c>
      <c r="J275" s="20" t="str">
        <f>IF(B275="","",VLOOKUP(I275,[1]Crt!B:C,2))</f>
        <v>පළාත් පොදු</v>
      </c>
      <c r="K275" s="20">
        <f>IF(B275="","",VLOOKUP(MID(B275,1,1),[1]Crt!D:E,2,FALSE))</f>
        <v>2103</v>
      </c>
    </row>
    <row r="276" spans="1:11" ht="45">
      <c r="A276" s="38" t="s">
        <v>681</v>
      </c>
      <c r="B276" s="85">
        <v>26161106058</v>
      </c>
      <c r="C276" s="48" t="s">
        <v>682</v>
      </c>
      <c r="D276" s="86">
        <v>58169.35</v>
      </c>
      <c r="E276" s="15" t="s">
        <v>14</v>
      </c>
      <c r="F276" s="16" t="s">
        <v>15</v>
      </c>
      <c r="G276" s="39" t="s">
        <v>683</v>
      </c>
      <c r="H276" s="18" t="str">
        <f>IF(A276="","",VLOOKUP(A276,[1]Crt!F:G,2,FALSE))</f>
        <v>අධ්‍යාපන</v>
      </c>
      <c r="I276" s="19" t="str">
        <f>IF(B276="","",IF(LEN(B276)=12,VLOOKUP(MID(B276,8,2),[1]Crt!A:B,2),VLOOKUP(MID(B276,7,2),[1]Crt!A:B,2)))</f>
        <v>06 - අත්තනගල්ල</v>
      </c>
      <c r="J276" s="20" t="str">
        <f>IF(B276="","",VLOOKUP(I276,[1]Crt!B:C,2))</f>
        <v>ගම්පහ</v>
      </c>
      <c r="K276" s="20">
        <v>2001</v>
      </c>
    </row>
    <row r="277" spans="1:11" ht="17.25">
      <c r="A277" s="38" t="s">
        <v>681</v>
      </c>
      <c r="B277" s="85">
        <v>26161105042</v>
      </c>
      <c r="C277" s="87" t="s">
        <v>684</v>
      </c>
      <c r="D277" s="86">
        <v>622223.87</v>
      </c>
      <c r="E277" s="79"/>
      <c r="F277" s="79"/>
      <c r="G277" s="38" t="s">
        <v>32</v>
      </c>
      <c r="H277" s="18" t="str">
        <f>IF(A277="","",VLOOKUP(A277,[1]Crt!F:G,2,FALSE))</f>
        <v>අධ්‍යාපන</v>
      </c>
      <c r="I277" s="19" t="str">
        <f>IF(B277="","",IF(LEN(B277)=12,VLOOKUP(MID(B277,8,2),[1]Crt!A:B,2),VLOOKUP(MID(B277,7,2),[1]Crt!A:B,2)))</f>
        <v>05 - මීරිගම</v>
      </c>
      <c r="J277" s="20" t="str">
        <f>IF(B277="","",VLOOKUP(I277,[1]Crt!B:C,2))</f>
        <v>ගම්පහ</v>
      </c>
      <c r="K277" s="20">
        <v>2001</v>
      </c>
    </row>
    <row r="278" spans="1:11" ht="34.5">
      <c r="A278" s="38" t="s">
        <v>681</v>
      </c>
      <c r="B278" s="85">
        <v>26161101033</v>
      </c>
      <c r="C278" s="48" t="s">
        <v>685</v>
      </c>
      <c r="D278" s="86">
        <v>70044.63</v>
      </c>
      <c r="E278" s="79"/>
      <c r="F278" s="79"/>
      <c r="G278" s="38" t="s">
        <v>32</v>
      </c>
      <c r="H278" s="18" t="str">
        <f>IF(A278="","",VLOOKUP(A278,[1]Crt!F:G,2,FALSE))</f>
        <v>අධ්‍යාපන</v>
      </c>
      <c r="I278" s="19" t="str">
        <f>IF(B278="","",IF(LEN(B278)=12,VLOOKUP(MID(B278,8,2),[1]Crt!A:B,2),VLOOKUP(MID(B278,7,2),[1]Crt!A:B,2)))</f>
        <v>01 - දිවුලපිටිය</v>
      </c>
      <c r="J278" s="20" t="str">
        <f>IF(B278="","",VLOOKUP(I278,[1]Crt!B:C,2))</f>
        <v>ගම්පහ</v>
      </c>
      <c r="K278" s="20">
        <v>2001</v>
      </c>
    </row>
    <row r="279" spans="1:11" ht="17.25">
      <c r="A279" s="38" t="s">
        <v>681</v>
      </c>
      <c r="B279" s="85">
        <v>26161101034</v>
      </c>
      <c r="C279" s="48" t="s">
        <v>686</v>
      </c>
      <c r="D279" s="86">
        <v>449776.2</v>
      </c>
      <c r="E279" s="79"/>
      <c r="F279" s="79"/>
      <c r="G279" s="38" t="s">
        <v>32</v>
      </c>
      <c r="H279" s="18" t="str">
        <f>IF(A279="","",VLOOKUP(A279,[1]Crt!F:G,2,FALSE))</f>
        <v>අධ්‍යාපන</v>
      </c>
      <c r="I279" s="19" t="str">
        <f>IF(B279="","",IF(LEN(B279)=12,VLOOKUP(MID(B279,8,2),[1]Crt!A:B,2),VLOOKUP(MID(B279,7,2),[1]Crt!A:B,2)))</f>
        <v>01 - දිවුලපිටිය</v>
      </c>
      <c r="J279" s="20" t="str">
        <f>IF(B279="","",VLOOKUP(I279,[1]Crt!B:C,2))</f>
        <v>ගම්පහ</v>
      </c>
      <c r="K279" s="20">
        <v>2001</v>
      </c>
    </row>
    <row r="280" spans="1:11" ht="34.5">
      <c r="A280" s="38" t="s">
        <v>681</v>
      </c>
      <c r="B280" s="85">
        <v>26171108040</v>
      </c>
      <c r="C280" s="48" t="s">
        <v>687</v>
      </c>
      <c r="D280" s="86">
        <v>100000</v>
      </c>
      <c r="E280" s="79"/>
      <c r="F280" s="79"/>
      <c r="G280" s="38" t="s">
        <v>32</v>
      </c>
      <c r="H280" s="18" t="str">
        <f>IF(A280="","",VLOOKUP(A280,[1]Crt!F:G,2,FALSE))</f>
        <v>අධ්‍යාපන</v>
      </c>
      <c r="I280" s="19" t="str">
        <f>IF(B280="","",IF(LEN(B280)=12,VLOOKUP(MID(B280,8,2),[1]Crt!A:B,2),VLOOKUP(MID(B280,7,2),[1]Crt!A:B,2)))</f>
        <v>08 - ජා ඇල</v>
      </c>
      <c r="J280" s="20" t="str">
        <f>IF(B280="","",VLOOKUP(I280,[1]Crt!B:C,2))</f>
        <v>ගම්පහ</v>
      </c>
      <c r="K280" s="20">
        <v>2001</v>
      </c>
    </row>
    <row r="281" spans="1:11" ht="34.5">
      <c r="A281" s="38" t="s">
        <v>681</v>
      </c>
      <c r="B281" s="85">
        <v>26161103020</v>
      </c>
      <c r="C281" s="48" t="s">
        <v>688</v>
      </c>
      <c r="D281" s="86">
        <v>813905.82</v>
      </c>
      <c r="E281" s="79"/>
      <c r="F281" s="79"/>
      <c r="G281" s="38" t="s">
        <v>32</v>
      </c>
      <c r="H281" s="18" t="str">
        <f>IF(A281="","",VLOOKUP(A281,[1]Crt!F:G,2,FALSE))</f>
        <v>අධ්‍යාපන</v>
      </c>
      <c r="I281" s="19" t="str">
        <f>IF(B281="","",IF(LEN(B281)=12,VLOOKUP(MID(B281,8,2),[1]Crt!A:B,2),VLOOKUP(MID(B281,7,2),[1]Crt!A:B,2)))</f>
        <v>03 - මීගමුව</v>
      </c>
      <c r="J281" s="20" t="str">
        <f>IF(B281="","",VLOOKUP(I281,[1]Crt!B:C,2))</f>
        <v>ගම්පහ</v>
      </c>
      <c r="K281" s="20">
        <v>2001</v>
      </c>
    </row>
    <row r="282" spans="1:11" ht="34.5">
      <c r="A282" s="38" t="s">
        <v>681</v>
      </c>
      <c r="B282" s="85">
        <v>26161103018</v>
      </c>
      <c r="C282" s="48" t="s">
        <v>689</v>
      </c>
      <c r="D282" s="86">
        <v>826480.3</v>
      </c>
      <c r="E282" s="79"/>
      <c r="F282" s="79"/>
      <c r="G282" s="38" t="s">
        <v>32</v>
      </c>
      <c r="H282" s="18" t="str">
        <f>IF(A282="","",VLOOKUP(A282,[1]Crt!F:G,2,FALSE))</f>
        <v>අධ්‍යාපන</v>
      </c>
      <c r="I282" s="19" t="str">
        <f>IF(B282="","",IF(LEN(B282)=12,VLOOKUP(MID(B282,8,2),[1]Crt!A:B,2),VLOOKUP(MID(B282,7,2),[1]Crt!A:B,2)))</f>
        <v>03 - මීගමුව</v>
      </c>
      <c r="J282" s="20" t="str">
        <f>IF(B282="","",VLOOKUP(I282,[1]Crt!B:C,2))</f>
        <v>ගම්පහ</v>
      </c>
      <c r="K282" s="20">
        <v>2001</v>
      </c>
    </row>
    <row r="283" spans="1:11" ht="45">
      <c r="A283" s="38" t="s">
        <v>681</v>
      </c>
      <c r="B283" s="85">
        <v>26161128011</v>
      </c>
      <c r="C283" s="48" t="s">
        <v>690</v>
      </c>
      <c r="D283" s="86">
        <v>31380.92</v>
      </c>
      <c r="E283" s="15" t="s">
        <v>14</v>
      </c>
      <c r="F283" s="16" t="s">
        <v>15</v>
      </c>
      <c r="G283" s="39" t="s">
        <v>572</v>
      </c>
      <c r="H283" s="18" t="str">
        <f>IF(A283="","",VLOOKUP(A283,[1]Crt!F:G,2,FALSE))</f>
        <v>අධ්‍යාපන</v>
      </c>
      <c r="I283" s="19" t="str">
        <f>IF(B283="","",IF(LEN(B283)=12,VLOOKUP(MID(B283,8,2),[1]Crt!A:B,2),VLOOKUP(MID(B283,7,2),[1]Crt!A:B,2)))</f>
        <v>28 - මොරටුව</v>
      </c>
      <c r="J283" s="20" t="str">
        <f>IF(B283="","",VLOOKUP(I283,[1]Crt!B:C,2))</f>
        <v>කොළඹ</v>
      </c>
      <c r="K283" s="20">
        <v>2001</v>
      </c>
    </row>
    <row r="284" spans="1:11" ht="45">
      <c r="A284" s="38" t="s">
        <v>681</v>
      </c>
      <c r="B284" s="85">
        <v>26161128010</v>
      </c>
      <c r="C284" s="48" t="s">
        <v>691</v>
      </c>
      <c r="D284" s="86">
        <v>48060.35</v>
      </c>
      <c r="E284" s="15" t="s">
        <v>14</v>
      </c>
      <c r="F284" s="16" t="s">
        <v>15</v>
      </c>
      <c r="G284" s="39" t="s">
        <v>572</v>
      </c>
      <c r="H284" s="18" t="str">
        <f>IF(A284="","",VLOOKUP(A284,[1]Crt!F:G,2,FALSE))</f>
        <v>අධ්‍යාපන</v>
      </c>
      <c r="I284" s="19" t="str">
        <f>IF(B284="","",IF(LEN(B284)=12,VLOOKUP(MID(B284,8,2),[1]Crt!A:B,2),VLOOKUP(MID(B284,7,2),[1]Crt!A:B,2)))</f>
        <v>28 - මොරටුව</v>
      </c>
      <c r="J284" s="20" t="str">
        <f>IF(B284="","",VLOOKUP(I284,[1]Crt!B:C,2))</f>
        <v>කොළඹ</v>
      </c>
      <c r="K284" s="20">
        <v>2001</v>
      </c>
    </row>
    <row r="285" spans="1:11" ht="45">
      <c r="A285" s="38" t="s">
        <v>681</v>
      </c>
      <c r="B285" s="85">
        <v>26161128005</v>
      </c>
      <c r="C285" s="48" t="s">
        <v>692</v>
      </c>
      <c r="D285" s="86">
        <v>78793.45</v>
      </c>
      <c r="E285" s="15" t="s">
        <v>14</v>
      </c>
      <c r="F285" s="16" t="s">
        <v>15</v>
      </c>
      <c r="G285" s="39" t="s">
        <v>572</v>
      </c>
      <c r="H285" s="18" t="str">
        <f>IF(A285="","",VLOOKUP(A285,[1]Crt!F:G,2,FALSE))</f>
        <v>අධ්‍යාපන</v>
      </c>
      <c r="I285" s="19" t="str">
        <f>IF(B285="","",IF(LEN(B285)=12,VLOOKUP(MID(B285,8,2),[1]Crt!A:B,2),VLOOKUP(MID(B285,7,2),[1]Crt!A:B,2)))</f>
        <v>28 - මොරටුව</v>
      </c>
      <c r="J285" s="20" t="str">
        <f>IF(B285="","",VLOOKUP(I285,[1]Crt!B:C,2))</f>
        <v>කොළඹ</v>
      </c>
      <c r="K285" s="20">
        <v>2001</v>
      </c>
    </row>
    <row r="286" spans="1:11" ht="45">
      <c r="A286" s="38" t="s">
        <v>681</v>
      </c>
      <c r="B286" s="85">
        <v>26161127013</v>
      </c>
      <c r="C286" s="48" t="s">
        <v>693</v>
      </c>
      <c r="D286" s="88">
        <v>4438.22</v>
      </c>
      <c r="E286" s="15" t="s">
        <v>14</v>
      </c>
      <c r="F286" s="16" t="s">
        <v>15</v>
      </c>
      <c r="G286" s="39" t="s">
        <v>572</v>
      </c>
      <c r="H286" s="18" t="str">
        <f>IF(A286="","",VLOOKUP(A286,[1]Crt!F:G,2,FALSE))</f>
        <v>අධ්‍යාපන</v>
      </c>
      <c r="I286" s="19" t="str">
        <f>IF(B286="","",IF(LEN(B286)=12,VLOOKUP(MID(B286,8,2),[1]Crt!A:B,2),VLOOKUP(MID(B286,7,2),[1]Crt!A:B,2)))</f>
        <v>27 - දෙහිවල</v>
      </c>
      <c r="J286" s="20" t="str">
        <f>IF(B286="","",VLOOKUP(I286,[1]Crt!B:C,2))</f>
        <v>කොළඹ</v>
      </c>
      <c r="K286" s="20">
        <v>2001</v>
      </c>
    </row>
    <row r="287" spans="1:11" ht="45">
      <c r="A287" s="38" t="s">
        <v>681</v>
      </c>
      <c r="B287" s="89">
        <v>26161129021</v>
      </c>
      <c r="C287" s="90" t="s">
        <v>694</v>
      </c>
      <c r="D287" s="91">
        <v>307903</v>
      </c>
      <c r="E287" s="15" t="s">
        <v>14</v>
      </c>
      <c r="F287" s="16" t="s">
        <v>15</v>
      </c>
      <c r="G287" s="39" t="s">
        <v>695</v>
      </c>
      <c r="H287" s="18" t="str">
        <f>IF(A287="","",VLOOKUP(A287,[1]Crt!F:G,2,FALSE))</f>
        <v>අධ්‍යාපන</v>
      </c>
      <c r="I287" s="19" t="str">
        <f>IF(B287="","",IF(LEN(B287)=12,VLOOKUP(MID(B287,8,2),[1]Crt!A:B,2),VLOOKUP(MID(B287,7,2),[1]Crt!A:B,2)))</f>
        <v>29 - කැස්බෑව</v>
      </c>
      <c r="J287" s="20" t="str">
        <f>IF(B287="","",VLOOKUP(I287,[1]Crt!B:C,2))</f>
        <v>කොළඹ</v>
      </c>
      <c r="K287" s="20">
        <v>2001</v>
      </c>
    </row>
    <row r="288" spans="1:11" ht="34.5">
      <c r="A288" s="38" t="s">
        <v>681</v>
      </c>
      <c r="B288" s="92">
        <v>26161128006</v>
      </c>
      <c r="C288" s="93" t="s">
        <v>696</v>
      </c>
      <c r="D288" s="94">
        <v>206106.88</v>
      </c>
      <c r="E288" s="79"/>
      <c r="F288" s="79"/>
      <c r="G288" s="38" t="s">
        <v>697</v>
      </c>
      <c r="H288" s="18" t="str">
        <f>IF(A288="","",VLOOKUP(A288,[1]Crt!F:G,2,FALSE))</f>
        <v>අධ්‍යාපන</v>
      </c>
      <c r="I288" s="19" t="str">
        <f>IF(B288="","",IF(LEN(B288)=12,VLOOKUP(MID(B288,8,2),[1]Crt!A:B,2),VLOOKUP(MID(B288,7,2),[1]Crt!A:B,2)))</f>
        <v>28 - මොරටුව</v>
      </c>
      <c r="J288" s="20" t="str">
        <f>IF(B288="","",VLOOKUP(I288,[1]Crt!B:C,2))</f>
        <v>කොළඹ</v>
      </c>
      <c r="K288" s="20">
        <v>2001</v>
      </c>
    </row>
    <row r="289" spans="1:11" ht="51.75">
      <c r="A289" s="38" t="s">
        <v>698</v>
      </c>
      <c r="B289" s="95" t="s">
        <v>699</v>
      </c>
      <c r="C289" s="96" t="s">
        <v>700</v>
      </c>
      <c r="D289" s="97">
        <v>499065</v>
      </c>
      <c r="E289" s="95" t="s">
        <v>701</v>
      </c>
      <c r="F289" s="95" t="s">
        <v>702</v>
      </c>
      <c r="G289" s="46" t="s">
        <v>703</v>
      </c>
      <c r="H289" s="18" t="str">
        <f>IF(A289="","",VLOOKUP(A289,[1]Crt!F:G,2,FALSE))</f>
        <v>පළාත් පාලන මාර්ග</v>
      </c>
      <c r="I289" s="19" t="str">
        <f>IF(B289="","",IF(LEN(B289)=12,VLOOKUP(MID(B289,8,2),[1]Crt!A:B,2),VLOOKUP(MID(B289,7,2),[1]Crt!A:B,2)))</f>
        <v>01 - දිවුලපිටිය</v>
      </c>
      <c r="J289" s="20" t="str">
        <f>IF(B289="","",VLOOKUP(I289,[1]Crt!B:C,2))</f>
        <v>ගම්පහ</v>
      </c>
      <c r="K289" s="20">
        <v>2004</v>
      </c>
    </row>
    <row r="290" spans="1:11" ht="40.5">
      <c r="A290" s="38" t="s">
        <v>698</v>
      </c>
      <c r="B290" s="95" t="s">
        <v>704</v>
      </c>
      <c r="C290" s="96" t="s">
        <v>705</v>
      </c>
      <c r="D290" s="97">
        <v>499490</v>
      </c>
      <c r="E290" s="95" t="s">
        <v>701</v>
      </c>
      <c r="F290" s="95" t="s">
        <v>702</v>
      </c>
      <c r="G290" s="46" t="s">
        <v>706</v>
      </c>
      <c r="H290" s="18" t="str">
        <f>IF(A290="","",VLOOKUP(A290,[1]Crt!F:G,2,FALSE))</f>
        <v>පළාත් පාලන මාර්ග</v>
      </c>
      <c r="I290" s="19" t="str">
        <f>IF(B290="","",IF(LEN(B290)=12,VLOOKUP(MID(B290,8,2),[1]Crt!A:B,2),VLOOKUP(MID(B290,7,2),[1]Crt!A:B,2)))</f>
        <v>01 - දිවුලපිටිය</v>
      </c>
      <c r="J290" s="20" t="str">
        <f>IF(B290="","",VLOOKUP(I290,[1]Crt!B:C,2))</f>
        <v>ගම්පහ</v>
      </c>
      <c r="K290" s="20">
        <v>2004</v>
      </c>
    </row>
    <row r="291" spans="1:11" ht="51.75">
      <c r="A291" s="38" t="s">
        <v>698</v>
      </c>
      <c r="B291" s="95" t="s">
        <v>707</v>
      </c>
      <c r="C291" s="96" t="s">
        <v>708</v>
      </c>
      <c r="D291" s="97">
        <v>987690</v>
      </c>
      <c r="E291" s="95" t="s">
        <v>701</v>
      </c>
      <c r="F291" s="95" t="s">
        <v>702</v>
      </c>
      <c r="G291" s="46" t="s">
        <v>703</v>
      </c>
      <c r="H291" s="18" t="str">
        <f>IF(A291="","",VLOOKUP(A291,[1]Crt!F:G,2,FALSE))</f>
        <v>පළාත් පාලන මාර්ග</v>
      </c>
      <c r="I291" s="19" t="str">
        <f>IF(B291="","",IF(LEN(B291)=12,VLOOKUP(MID(B291,8,2),[1]Crt!A:B,2),VLOOKUP(MID(B291,7,2),[1]Crt!A:B,2)))</f>
        <v>01 - දිවුලපිටිය</v>
      </c>
      <c r="J291" s="20" t="str">
        <f>IF(B291="","",VLOOKUP(I291,[1]Crt!B:C,2))</f>
        <v>ගම්පහ</v>
      </c>
      <c r="K291" s="20">
        <v>2004</v>
      </c>
    </row>
    <row r="292" spans="1:11" ht="40.5">
      <c r="A292" s="38" t="s">
        <v>698</v>
      </c>
      <c r="B292" s="95" t="s">
        <v>709</v>
      </c>
      <c r="C292" s="96" t="s">
        <v>710</v>
      </c>
      <c r="D292" s="97">
        <v>480875</v>
      </c>
      <c r="E292" s="95" t="s">
        <v>701</v>
      </c>
      <c r="F292" s="95" t="s">
        <v>702</v>
      </c>
      <c r="G292" s="46" t="s">
        <v>703</v>
      </c>
      <c r="H292" s="18" t="str">
        <f>IF(A292="","",VLOOKUP(A292,[1]Crt!F:G,2,FALSE))</f>
        <v>පළාත් පාලන මාර්ග</v>
      </c>
      <c r="I292" s="19" t="str">
        <f>IF(B292="","",IF(LEN(B292)=12,VLOOKUP(MID(B292,8,2),[1]Crt!A:B,2),VLOOKUP(MID(B292,7,2),[1]Crt!A:B,2)))</f>
        <v>01 - දිවුලපිටිය</v>
      </c>
      <c r="J292" s="20" t="str">
        <f>IF(B292="","",VLOOKUP(I292,[1]Crt!B:C,2))</f>
        <v>ගම්පහ</v>
      </c>
      <c r="K292" s="20">
        <v>2004</v>
      </c>
    </row>
    <row r="293" spans="1:11" ht="51.75">
      <c r="A293" s="38" t="s">
        <v>711</v>
      </c>
      <c r="B293" s="95" t="s">
        <v>712</v>
      </c>
      <c r="C293" s="96" t="s">
        <v>713</v>
      </c>
      <c r="D293" s="97">
        <v>500000</v>
      </c>
      <c r="E293" s="95" t="s">
        <v>701</v>
      </c>
      <c r="F293" s="95" t="s">
        <v>702</v>
      </c>
      <c r="G293" s="45" t="s">
        <v>168</v>
      </c>
      <c r="H293" s="18" t="str">
        <f>IF(A293="","",VLOOKUP(A293,[1]Crt!F:G,2,FALSE))</f>
        <v>පළාත් පාලන මාර්ග</v>
      </c>
      <c r="I293" s="19" t="str">
        <f>IF(B293="","",IF(LEN(B293)=12,VLOOKUP(MID(B293,8,2),[1]Crt!A:B,2),VLOOKUP(MID(B293,7,2),[1]Crt!A:B,2)))</f>
        <v>01 - දිවුලපිටිය</v>
      </c>
      <c r="J293" s="20" t="str">
        <f>IF(B293="","",VLOOKUP(I293,[1]Crt!B:C,2))</f>
        <v>ගම්පහ</v>
      </c>
      <c r="K293" s="20">
        <v>2004</v>
      </c>
    </row>
    <row r="294" spans="1:11" ht="40.5">
      <c r="A294" s="38" t="s">
        <v>698</v>
      </c>
      <c r="B294" s="95" t="s">
        <v>714</v>
      </c>
      <c r="C294" s="96" t="s">
        <v>715</v>
      </c>
      <c r="D294" s="97">
        <v>482290</v>
      </c>
      <c r="E294" s="95" t="s">
        <v>701</v>
      </c>
      <c r="F294" s="95" t="s">
        <v>702</v>
      </c>
      <c r="G294" s="46" t="s">
        <v>703</v>
      </c>
      <c r="H294" s="18" t="str">
        <f>IF(A294="","",VLOOKUP(A294,[1]Crt!F:G,2,FALSE))</f>
        <v>පළාත් පාලන මාර්ග</v>
      </c>
      <c r="I294" s="19" t="str">
        <f>IF(B294="","",IF(LEN(B294)=12,VLOOKUP(MID(B294,8,2),[1]Crt!A:B,2),VLOOKUP(MID(B294,7,2),[1]Crt!A:B,2)))</f>
        <v>01 - දිවුලපිටිය</v>
      </c>
      <c r="J294" s="20" t="str">
        <f>IF(B294="","",VLOOKUP(I294,[1]Crt!B:C,2))</f>
        <v>ගම්පහ</v>
      </c>
      <c r="K294" s="20">
        <v>2004</v>
      </c>
    </row>
    <row r="295" spans="1:11" ht="40.5">
      <c r="A295" s="38" t="s">
        <v>698</v>
      </c>
      <c r="B295" s="64" t="s">
        <v>716</v>
      </c>
      <c r="C295" s="13" t="s">
        <v>717</v>
      </c>
      <c r="D295" s="98">
        <v>243145</v>
      </c>
      <c r="E295" s="95" t="s">
        <v>701</v>
      </c>
      <c r="F295" s="95" t="s">
        <v>702</v>
      </c>
      <c r="G295" s="46" t="s">
        <v>718</v>
      </c>
      <c r="H295" s="18" t="str">
        <f>IF(A295="","",VLOOKUP(A295,[1]Crt!F:G,2,FALSE))</f>
        <v>පළාත් පාලන මාර්ග</v>
      </c>
      <c r="I295" s="19" t="str">
        <f>IF(B295="","",IF(LEN(B295)=12,VLOOKUP(MID(B295,8,2),[1]Crt!A:B,2),VLOOKUP(MID(B295,7,2),[1]Crt!A:B,2)))</f>
        <v>01 - දිවුලපිටිය</v>
      </c>
      <c r="J295" s="20" t="str">
        <f>IF(B295="","",VLOOKUP(I295,[1]Crt!B:C,2))</f>
        <v>ගම්පහ</v>
      </c>
      <c r="K295" s="20">
        <v>2004</v>
      </c>
    </row>
    <row r="296" spans="1:11" ht="51.75">
      <c r="A296" s="38" t="s">
        <v>698</v>
      </c>
      <c r="B296" s="95" t="s">
        <v>719</v>
      </c>
      <c r="C296" s="96" t="s">
        <v>720</v>
      </c>
      <c r="D296" s="97">
        <v>479815</v>
      </c>
      <c r="E296" s="95" t="s">
        <v>701</v>
      </c>
      <c r="F296" s="95" t="s">
        <v>721</v>
      </c>
      <c r="G296" s="46" t="s">
        <v>703</v>
      </c>
      <c r="H296" s="18" t="str">
        <f>IF(A296="","",VLOOKUP(A296,[1]Crt!F:G,2,FALSE))</f>
        <v>පළාත් පාලන මාර්ග</v>
      </c>
      <c r="I296" s="19" t="str">
        <f>IF(B296="","",IF(LEN(B296)=12,VLOOKUP(MID(B296,8,2),[1]Crt!A:B,2),VLOOKUP(MID(B296,7,2),[1]Crt!A:B,2)))</f>
        <v>02 - කටාන</v>
      </c>
      <c r="J296" s="20" t="str">
        <f>IF(B296="","",VLOOKUP(I296,[1]Crt!B:C,2))</f>
        <v>ගම්පහ</v>
      </c>
      <c r="K296" s="20">
        <v>2004</v>
      </c>
    </row>
    <row r="297" spans="1:11" ht="51.75">
      <c r="A297" s="38" t="s">
        <v>711</v>
      </c>
      <c r="B297" s="95" t="s">
        <v>722</v>
      </c>
      <c r="C297" s="96" t="s">
        <v>723</v>
      </c>
      <c r="D297" s="97">
        <v>500000</v>
      </c>
      <c r="E297" s="95" t="s">
        <v>701</v>
      </c>
      <c r="F297" s="95" t="s">
        <v>721</v>
      </c>
      <c r="G297" s="45" t="s">
        <v>168</v>
      </c>
      <c r="H297" s="18" t="str">
        <f>IF(A297="","",VLOOKUP(A297,[1]Crt!F:G,2,FALSE))</f>
        <v>පළාත් පාලන මාර්ග</v>
      </c>
      <c r="I297" s="19" t="str">
        <f>IF(B297="","",IF(LEN(B297)=12,VLOOKUP(MID(B297,8,2),[1]Crt!A:B,2),VLOOKUP(MID(B297,7,2),[1]Crt!A:B,2)))</f>
        <v>02 - කටාන</v>
      </c>
      <c r="J297" s="20" t="str">
        <f>IF(B297="","",VLOOKUP(I297,[1]Crt!B:C,2))</f>
        <v>ගම්පහ</v>
      </c>
      <c r="K297" s="20">
        <v>2004</v>
      </c>
    </row>
    <row r="298" spans="1:11" ht="51.75">
      <c r="A298" s="38" t="s">
        <v>698</v>
      </c>
      <c r="B298" s="95" t="s">
        <v>724</v>
      </c>
      <c r="C298" s="96" t="s">
        <v>725</v>
      </c>
      <c r="D298" s="97">
        <v>498120</v>
      </c>
      <c r="E298" s="95" t="s">
        <v>701</v>
      </c>
      <c r="F298" s="95" t="s">
        <v>726</v>
      </c>
      <c r="G298" s="46" t="s">
        <v>706</v>
      </c>
      <c r="H298" s="18" t="str">
        <f>IF(A298="","",VLOOKUP(A298,[1]Crt!F:G,2,FALSE))</f>
        <v>පළාත් පාලන මාර්ග</v>
      </c>
      <c r="I298" s="19" t="str">
        <f>IF(B298="","",IF(LEN(B298)=12,VLOOKUP(MID(B298,8,2),[1]Crt!A:B,2),VLOOKUP(MID(B298,7,2),[1]Crt!A:B,2)))</f>
        <v>03 - මීගමුව</v>
      </c>
      <c r="J298" s="20" t="str">
        <f>IF(B298="","",VLOOKUP(I298,[1]Crt!B:C,2))</f>
        <v>ගම්පහ</v>
      </c>
      <c r="K298" s="20">
        <v>2004</v>
      </c>
    </row>
    <row r="299" spans="1:11" ht="40.5">
      <c r="A299" s="38" t="s">
        <v>698</v>
      </c>
      <c r="B299" s="95" t="s">
        <v>727</v>
      </c>
      <c r="C299" s="96" t="s">
        <v>728</v>
      </c>
      <c r="D299" s="97">
        <v>994600</v>
      </c>
      <c r="E299" s="95" t="s">
        <v>701</v>
      </c>
      <c r="F299" s="95" t="s">
        <v>726</v>
      </c>
      <c r="G299" s="46" t="s">
        <v>703</v>
      </c>
      <c r="H299" s="18" t="str">
        <f>IF(A299="","",VLOOKUP(A299,[1]Crt!F:G,2,FALSE))</f>
        <v>පළාත් පාලන මාර්ග</v>
      </c>
      <c r="I299" s="19" t="str">
        <f>IF(B299="","",IF(LEN(B299)=12,VLOOKUP(MID(B299,8,2),[1]Crt!A:B,2),VLOOKUP(MID(B299,7,2),[1]Crt!A:B,2)))</f>
        <v>03 - මීගමුව</v>
      </c>
      <c r="J299" s="20" t="str">
        <f>IF(B299="","",VLOOKUP(I299,[1]Crt!B:C,2))</f>
        <v>ගම්පහ</v>
      </c>
      <c r="K299" s="20">
        <v>2004</v>
      </c>
    </row>
    <row r="300" spans="1:11" ht="40.5">
      <c r="A300" s="38" t="s">
        <v>698</v>
      </c>
      <c r="B300" s="95" t="s">
        <v>729</v>
      </c>
      <c r="C300" s="96" t="s">
        <v>730</v>
      </c>
      <c r="D300" s="97">
        <v>439995</v>
      </c>
      <c r="E300" s="95" t="s">
        <v>701</v>
      </c>
      <c r="F300" s="95" t="s">
        <v>726</v>
      </c>
      <c r="G300" s="46" t="s">
        <v>703</v>
      </c>
      <c r="H300" s="18" t="str">
        <f>IF(A300="","",VLOOKUP(A300,[1]Crt!F:G,2,FALSE))</f>
        <v>පළාත් පාලන මාර්ග</v>
      </c>
      <c r="I300" s="19" t="str">
        <f>IF(B300="","",IF(LEN(B300)=12,VLOOKUP(MID(B300,8,2),[1]Crt!A:B,2),VLOOKUP(MID(B300,7,2),[1]Crt!A:B,2)))</f>
        <v>03 - මීගමුව</v>
      </c>
      <c r="J300" s="20" t="str">
        <f>IF(B300="","",VLOOKUP(I300,[1]Crt!B:C,2))</f>
        <v>ගම්පහ</v>
      </c>
      <c r="K300" s="20">
        <v>2004</v>
      </c>
    </row>
    <row r="301" spans="1:11" ht="51.75">
      <c r="A301" s="38" t="s">
        <v>698</v>
      </c>
      <c r="B301" s="95" t="s">
        <v>731</v>
      </c>
      <c r="C301" s="96" t="s">
        <v>732</v>
      </c>
      <c r="D301" s="97">
        <v>288215</v>
      </c>
      <c r="E301" s="95" t="s">
        <v>701</v>
      </c>
      <c r="F301" s="95" t="s">
        <v>726</v>
      </c>
      <c r="G301" s="46" t="s">
        <v>703</v>
      </c>
      <c r="H301" s="18" t="str">
        <f>IF(A301="","",VLOOKUP(A301,[1]Crt!F:G,2,FALSE))</f>
        <v>පළාත් පාලන මාර්ග</v>
      </c>
      <c r="I301" s="19" t="str">
        <f>IF(B301="","",IF(LEN(B301)=12,VLOOKUP(MID(B301,8,2),[1]Crt!A:B,2),VLOOKUP(MID(B301,7,2),[1]Crt!A:B,2)))</f>
        <v>03 - මීගමුව</v>
      </c>
      <c r="J301" s="20" t="str">
        <f>IF(B301="","",VLOOKUP(I301,[1]Crt!B:C,2))</f>
        <v>ගම්පහ</v>
      </c>
      <c r="K301" s="20">
        <v>2004</v>
      </c>
    </row>
    <row r="302" spans="1:11" ht="40.5">
      <c r="A302" s="38" t="s">
        <v>698</v>
      </c>
      <c r="B302" s="95" t="s">
        <v>733</v>
      </c>
      <c r="C302" s="96" t="s">
        <v>734</v>
      </c>
      <c r="D302" s="97">
        <v>142375</v>
      </c>
      <c r="E302" s="95" t="s">
        <v>701</v>
      </c>
      <c r="F302" s="95" t="s">
        <v>726</v>
      </c>
      <c r="G302" s="46" t="s">
        <v>703</v>
      </c>
      <c r="H302" s="18" t="str">
        <f>IF(A302="","",VLOOKUP(A302,[1]Crt!F:G,2,FALSE))</f>
        <v>පළාත් පාලන මාර්ග</v>
      </c>
      <c r="I302" s="19" t="str">
        <f>IF(B302="","",IF(LEN(B302)=12,VLOOKUP(MID(B302,8,2),[1]Crt!A:B,2),VLOOKUP(MID(B302,7,2),[1]Crt!A:B,2)))</f>
        <v>03 - මීගමුව</v>
      </c>
      <c r="J302" s="20" t="str">
        <f>IF(B302="","",VLOOKUP(I302,[1]Crt!B:C,2))</f>
        <v>ගම්පහ</v>
      </c>
      <c r="K302" s="20">
        <v>2004</v>
      </c>
    </row>
    <row r="303" spans="1:11" ht="40.5">
      <c r="A303" s="38" t="s">
        <v>711</v>
      </c>
      <c r="B303" s="95" t="s">
        <v>735</v>
      </c>
      <c r="C303" s="96" t="s">
        <v>736</v>
      </c>
      <c r="D303" s="97">
        <v>249914</v>
      </c>
      <c r="E303" s="95" t="s">
        <v>701</v>
      </c>
      <c r="F303" s="95" t="s">
        <v>737</v>
      </c>
      <c r="G303" s="46" t="s">
        <v>703</v>
      </c>
      <c r="H303" s="18" t="str">
        <f>IF(A303="","",VLOOKUP(A303,[1]Crt!F:G,2,FALSE))</f>
        <v>පළාත් පාලන මාර්ග</v>
      </c>
      <c r="I303" s="19" t="str">
        <f>IF(B303="","",IF(LEN(B303)=12,VLOOKUP(MID(B303,8,2),[1]Crt!A:B,2),VLOOKUP(MID(B303,7,2),[1]Crt!A:B,2)))</f>
        <v>04 - මිනුවන්ගොඩ</v>
      </c>
      <c r="J303" s="20" t="str">
        <f>IF(B303="","",VLOOKUP(I303,[1]Crt!B:C,2))</f>
        <v>ගම්පහ</v>
      </c>
      <c r="K303" s="20">
        <v>2004</v>
      </c>
    </row>
    <row r="304" spans="1:11" ht="40.5">
      <c r="A304" s="38" t="s">
        <v>711</v>
      </c>
      <c r="B304" s="95" t="s">
        <v>738</v>
      </c>
      <c r="C304" s="96" t="s">
        <v>739</v>
      </c>
      <c r="D304" s="97">
        <v>249914</v>
      </c>
      <c r="E304" s="95" t="s">
        <v>701</v>
      </c>
      <c r="F304" s="95" t="s">
        <v>737</v>
      </c>
      <c r="G304" s="46" t="s">
        <v>703</v>
      </c>
      <c r="H304" s="18" t="str">
        <f>IF(A304="","",VLOOKUP(A304,[1]Crt!F:G,2,FALSE))</f>
        <v>පළාත් පාලන මාර්ග</v>
      </c>
      <c r="I304" s="19" t="str">
        <f>IF(B304="","",IF(LEN(B304)=12,VLOOKUP(MID(B304,8,2),[1]Crt!A:B,2),VLOOKUP(MID(B304,7,2),[1]Crt!A:B,2)))</f>
        <v>04 - මිනුවන්ගොඩ</v>
      </c>
      <c r="J304" s="20" t="str">
        <f>IF(B304="","",VLOOKUP(I304,[1]Crt!B:C,2))</f>
        <v>ගම්පහ</v>
      </c>
      <c r="K304" s="20">
        <v>2004</v>
      </c>
    </row>
    <row r="305" spans="1:11" ht="40.5">
      <c r="A305" s="38" t="s">
        <v>711</v>
      </c>
      <c r="B305" s="95" t="s">
        <v>740</v>
      </c>
      <c r="C305" s="96" t="s">
        <v>741</v>
      </c>
      <c r="D305" s="97">
        <v>249914</v>
      </c>
      <c r="E305" s="95" t="s">
        <v>701</v>
      </c>
      <c r="F305" s="95" t="s">
        <v>737</v>
      </c>
      <c r="G305" s="46" t="s">
        <v>703</v>
      </c>
      <c r="H305" s="18" t="str">
        <f>IF(A305="","",VLOOKUP(A305,[1]Crt!F:G,2,FALSE))</f>
        <v>පළාත් පාලන මාර්ග</v>
      </c>
      <c r="I305" s="19" t="str">
        <f>IF(B305="","",IF(LEN(B305)=12,VLOOKUP(MID(B305,8,2),[1]Crt!A:B,2),VLOOKUP(MID(B305,7,2),[1]Crt!A:B,2)))</f>
        <v>04 - මිනුවන්ගොඩ</v>
      </c>
      <c r="J305" s="20" t="str">
        <f>IF(B305="","",VLOOKUP(I305,[1]Crt!B:C,2))</f>
        <v>ගම්පහ</v>
      </c>
      <c r="K305" s="20">
        <f>IF(B305="","",VLOOKUP(MID(B305,1,1),[1]Crt!D:E,2,FALSE))</f>
        <v>2004</v>
      </c>
    </row>
    <row r="306" spans="1:11" ht="40.5">
      <c r="A306" s="38" t="s">
        <v>711</v>
      </c>
      <c r="B306" s="95" t="s">
        <v>742</v>
      </c>
      <c r="C306" s="96" t="s">
        <v>743</v>
      </c>
      <c r="D306" s="97">
        <v>249914</v>
      </c>
      <c r="E306" s="95" t="s">
        <v>701</v>
      </c>
      <c r="F306" s="95" t="s">
        <v>737</v>
      </c>
      <c r="G306" s="46" t="s">
        <v>703</v>
      </c>
      <c r="H306" s="18" t="str">
        <f>IF(A306="","",VLOOKUP(A306,[1]Crt!F:G,2,FALSE))</f>
        <v>පළාත් පාලන මාර්ග</v>
      </c>
      <c r="I306" s="19" t="str">
        <f>IF(B306="","",IF(LEN(B306)=12,VLOOKUP(MID(B306,8,2),[1]Crt!A:B,2),VLOOKUP(MID(B306,7,2),[1]Crt!A:B,2)))</f>
        <v>04 - මිනුවන්ගොඩ</v>
      </c>
      <c r="J306" s="20" t="str">
        <f>IF(B306="","",VLOOKUP(I306,[1]Crt!B:C,2))</f>
        <v>ගම්පහ</v>
      </c>
      <c r="K306" s="20">
        <f>IF(B306="","",VLOOKUP(MID(B306,1,1),[1]Crt!D:E,2,FALSE))</f>
        <v>2004</v>
      </c>
    </row>
    <row r="307" spans="1:11" ht="40.5">
      <c r="A307" s="38" t="s">
        <v>711</v>
      </c>
      <c r="B307" s="95" t="s">
        <v>744</v>
      </c>
      <c r="C307" s="96" t="s">
        <v>745</v>
      </c>
      <c r="D307" s="97">
        <v>249914</v>
      </c>
      <c r="E307" s="95" t="s">
        <v>701</v>
      </c>
      <c r="F307" s="95" t="s">
        <v>737</v>
      </c>
      <c r="G307" s="46" t="s">
        <v>703</v>
      </c>
      <c r="H307" s="18" t="str">
        <f>IF(A307="","",VLOOKUP(A307,[1]Crt!F:G,2,FALSE))</f>
        <v>පළාත් පාලන මාර්ග</v>
      </c>
      <c r="I307" s="19" t="str">
        <f>IF(B307="","",IF(LEN(B307)=12,VLOOKUP(MID(B307,8,2),[1]Crt!A:B,2),VLOOKUP(MID(B307,7,2),[1]Crt!A:B,2)))</f>
        <v>04 - මිනුවන්ගොඩ</v>
      </c>
      <c r="J307" s="20" t="str">
        <f>IF(B307="","",VLOOKUP(I307,[1]Crt!B:C,2))</f>
        <v>ගම්පහ</v>
      </c>
      <c r="K307" s="20">
        <f>IF(B307="","",VLOOKUP(MID(B307,1,1),[1]Crt!D:E,2,FALSE))</f>
        <v>2004</v>
      </c>
    </row>
    <row r="308" spans="1:11" ht="34.5">
      <c r="A308" s="24" t="s">
        <v>746</v>
      </c>
      <c r="B308" s="29" t="s">
        <v>747</v>
      </c>
      <c r="C308" s="59" t="s">
        <v>717</v>
      </c>
      <c r="D308" s="99">
        <v>250000</v>
      </c>
      <c r="E308" s="29" t="s">
        <v>701</v>
      </c>
      <c r="F308" s="29" t="s">
        <v>737</v>
      </c>
      <c r="G308" s="61" t="s">
        <v>748</v>
      </c>
      <c r="H308" s="18" t="str">
        <f>IF(A308="","",VLOOKUP(A308,[1]Crt!F:G,2,FALSE))</f>
        <v>පළාත් පාලන මාර්ග</v>
      </c>
      <c r="I308" s="19" t="str">
        <f>IF(B308="","",IF(LEN(B308)=12,VLOOKUP(MID(B308,8,2),[1]Crt!A:B,2),VLOOKUP(MID(B308,7,2),[1]Crt!A:B,2)))</f>
        <v>04 - මිනුවන්ගොඩ</v>
      </c>
      <c r="J308" s="20" t="str">
        <f>IF(B308="","",VLOOKUP(I308,[1]Crt!B:C,2))</f>
        <v>ගම්පහ</v>
      </c>
      <c r="K308" s="20">
        <f>IF(B308="","",VLOOKUP(MID(B308,1,1),[1]Crt!D:E,2,FALSE))</f>
        <v>2004</v>
      </c>
    </row>
    <row r="309" spans="1:11" ht="40.5">
      <c r="A309" s="38" t="s">
        <v>711</v>
      </c>
      <c r="B309" s="95" t="s">
        <v>749</v>
      </c>
      <c r="C309" s="96" t="s">
        <v>750</v>
      </c>
      <c r="D309" s="97">
        <v>499544</v>
      </c>
      <c r="E309" s="95" t="s">
        <v>701</v>
      </c>
      <c r="F309" s="95" t="s">
        <v>737</v>
      </c>
      <c r="G309" s="46" t="s">
        <v>703</v>
      </c>
      <c r="H309" s="18" t="str">
        <f>IF(A309="","",VLOOKUP(A309,[1]Crt!F:G,2,FALSE))</f>
        <v>පළාත් පාලන මාර්ග</v>
      </c>
      <c r="I309" s="19" t="str">
        <f>IF(B309="","",IF(LEN(B309)=12,VLOOKUP(MID(B309,8,2),[1]Crt!A:B,2),VLOOKUP(MID(B309,7,2),[1]Crt!A:B,2)))</f>
        <v>04 - මිනුවන්ගොඩ</v>
      </c>
      <c r="J309" s="20" t="str">
        <f>IF(B309="","",VLOOKUP(I309,[1]Crt!B:C,2))</f>
        <v>ගම්පහ</v>
      </c>
      <c r="K309" s="20">
        <f>IF(B309="","",VLOOKUP(MID(B309,1,1),[1]Crt!D:E,2,FALSE))</f>
        <v>2004</v>
      </c>
    </row>
    <row r="310" spans="1:11" ht="40.5">
      <c r="A310" s="38" t="s">
        <v>711</v>
      </c>
      <c r="B310" s="95" t="s">
        <v>751</v>
      </c>
      <c r="C310" s="96" t="s">
        <v>752</v>
      </c>
      <c r="D310" s="97">
        <v>499544</v>
      </c>
      <c r="E310" s="95" t="s">
        <v>701</v>
      </c>
      <c r="F310" s="95" t="s">
        <v>737</v>
      </c>
      <c r="G310" s="46" t="s">
        <v>703</v>
      </c>
      <c r="H310" s="18" t="str">
        <f>IF(A310="","",VLOOKUP(A310,[1]Crt!F:G,2,FALSE))</f>
        <v>පළාත් පාලන මාර්ග</v>
      </c>
      <c r="I310" s="19" t="str">
        <f>IF(B310="","",IF(LEN(B310)=12,VLOOKUP(MID(B310,8,2),[1]Crt!A:B,2),VLOOKUP(MID(B310,7,2),[1]Crt!A:B,2)))</f>
        <v>04 - මිනුවන්ගොඩ</v>
      </c>
      <c r="J310" s="20" t="str">
        <f>IF(B310="","",VLOOKUP(I310,[1]Crt!B:C,2))</f>
        <v>ගම්පහ</v>
      </c>
      <c r="K310" s="20">
        <f>IF(B310="","",VLOOKUP(MID(B310,1,1),[1]Crt!D:E,2,FALSE))</f>
        <v>2004</v>
      </c>
    </row>
    <row r="311" spans="1:11" ht="40.5">
      <c r="A311" s="38" t="s">
        <v>711</v>
      </c>
      <c r="B311" s="95" t="s">
        <v>753</v>
      </c>
      <c r="C311" s="96" t="s">
        <v>754</v>
      </c>
      <c r="D311" s="97">
        <v>499815</v>
      </c>
      <c r="E311" s="95" t="s">
        <v>701</v>
      </c>
      <c r="F311" s="95" t="s">
        <v>755</v>
      </c>
      <c r="G311" s="46" t="s">
        <v>703</v>
      </c>
      <c r="H311" s="18" t="str">
        <f>IF(A311="","",VLOOKUP(A311,[1]Crt!F:G,2,FALSE))</f>
        <v>පළාත් පාලන මාර්ග</v>
      </c>
      <c r="I311" s="19" t="str">
        <f>IF(B311="","",IF(LEN(B311)=12,VLOOKUP(MID(B311,8,2),[1]Crt!A:B,2),VLOOKUP(MID(B311,7,2),[1]Crt!A:B,2)))</f>
        <v>05 - මීරිගම</v>
      </c>
      <c r="J311" s="20" t="str">
        <f>IF(B311="","",VLOOKUP(I311,[1]Crt!B:C,2))</f>
        <v>ගම්පහ</v>
      </c>
      <c r="K311" s="20">
        <f>IF(B311="","",VLOOKUP(MID(B311,1,1),[1]Crt!D:E,2,FALSE))</f>
        <v>2004</v>
      </c>
    </row>
    <row r="312" spans="1:11" ht="40.5">
      <c r="A312" s="38" t="s">
        <v>711</v>
      </c>
      <c r="B312" s="95" t="s">
        <v>756</v>
      </c>
      <c r="C312" s="96" t="s">
        <v>757</v>
      </c>
      <c r="D312" s="97">
        <v>499670</v>
      </c>
      <c r="E312" s="95" t="s">
        <v>701</v>
      </c>
      <c r="F312" s="95" t="s">
        <v>755</v>
      </c>
      <c r="G312" s="46" t="s">
        <v>703</v>
      </c>
      <c r="H312" s="18" t="str">
        <f>IF(A312="","",VLOOKUP(A312,[1]Crt!F:G,2,FALSE))</f>
        <v>පළාත් පාලන මාර්ග</v>
      </c>
      <c r="I312" s="19" t="str">
        <f>IF(B312="","",IF(LEN(B312)=12,VLOOKUP(MID(B312,8,2),[1]Crt!A:B,2),VLOOKUP(MID(B312,7,2),[1]Crt!A:B,2)))</f>
        <v>05 - මීරිගම</v>
      </c>
      <c r="J312" s="20" t="str">
        <f>IF(B312="","",VLOOKUP(I312,[1]Crt!B:C,2))</f>
        <v>ගම්පහ</v>
      </c>
      <c r="K312" s="20">
        <f>IF(B312="","",VLOOKUP(MID(B312,1,1),[1]Crt!D:E,2,FALSE))</f>
        <v>2004</v>
      </c>
    </row>
    <row r="313" spans="1:11" ht="51.75">
      <c r="A313" s="38" t="s">
        <v>711</v>
      </c>
      <c r="B313" s="95" t="s">
        <v>758</v>
      </c>
      <c r="C313" s="96" t="s">
        <v>759</v>
      </c>
      <c r="D313" s="97">
        <v>498156</v>
      </c>
      <c r="E313" s="95" t="s">
        <v>701</v>
      </c>
      <c r="F313" s="95" t="s">
        <v>755</v>
      </c>
      <c r="G313" s="46" t="s">
        <v>703</v>
      </c>
      <c r="H313" s="18" t="str">
        <f>IF(A313="","",VLOOKUP(A313,[1]Crt!F:G,2,FALSE))</f>
        <v>පළාත් පාලන මාර්ග</v>
      </c>
      <c r="I313" s="19" t="str">
        <f>IF(B313="","",IF(LEN(B313)=12,VLOOKUP(MID(B313,8,2),[1]Crt!A:B,2),VLOOKUP(MID(B313,7,2),[1]Crt!A:B,2)))</f>
        <v>05 - මීරිගම</v>
      </c>
      <c r="J313" s="20" t="str">
        <f>IF(B313="","",VLOOKUP(I313,[1]Crt!B:C,2))</f>
        <v>ගම්පහ</v>
      </c>
      <c r="K313" s="20">
        <f>IF(B313="","",VLOOKUP(MID(B313,1,1),[1]Crt!D:E,2,FALSE))</f>
        <v>2004</v>
      </c>
    </row>
    <row r="314" spans="1:11" ht="40.5">
      <c r="A314" s="38" t="s">
        <v>711</v>
      </c>
      <c r="B314" s="95" t="s">
        <v>760</v>
      </c>
      <c r="C314" s="96" t="s">
        <v>761</v>
      </c>
      <c r="D314" s="97">
        <v>297860</v>
      </c>
      <c r="E314" s="95" t="s">
        <v>701</v>
      </c>
      <c r="F314" s="95" t="s">
        <v>762</v>
      </c>
      <c r="G314" s="46" t="s">
        <v>703</v>
      </c>
      <c r="H314" s="18" t="str">
        <f>IF(A314="","",VLOOKUP(A314,[1]Crt!F:G,2,FALSE))</f>
        <v>පළාත් පාලන මාර්ග</v>
      </c>
      <c r="I314" s="19" t="str">
        <f>IF(B314="","",IF(LEN(B314)=12,VLOOKUP(MID(B314,8,2),[1]Crt!A:B,2),VLOOKUP(MID(B314,7,2),[1]Crt!A:B,2)))</f>
        <v>06 - අත්තනගල්ල</v>
      </c>
      <c r="J314" s="20" t="str">
        <f>IF(B314="","",VLOOKUP(I314,[1]Crt!B:C,2))</f>
        <v>ගම්පහ</v>
      </c>
      <c r="K314" s="20">
        <f>IF(B314="","",VLOOKUP(MID(B314,1,1),[1]Crt!D:E,2,FALSE))</f>
        <v>2004</v>
      </c>
    </row>
    <row r="315" spans="1:11" ht="40.5">
      <c r="A315" s="38" t="s">
        <v>711</v>
      </c>
      <c r="B315" s="95" t="s">
        <v>763</v>
      </c>
      <c r="C315" s="96" t="s">
        <v>764</v>
      </c>
      <c r="D315" s="97">
        <v>295010</v>
      </c>
      <c r="E315" s="95" t="s">
        <v>701</v>
      </c>
      <c r="F315" s="95" t="s">
        <v>762</v>
      </c>
      <c r="G315" s="46" t="s">
        <v>703</v>
      </c>
      <c r="H315" s="18" t="str">
        <f>IF(A315="","",VLOOKUP(A315,[1]Crt!F:G,2,FALSE))</f>
        <v>පළාත් පාලන මාර්ග</v>
      </c>
      <c r="I315" s="19" t="str">
        <f>IF(B315="","",IF(LEN(B315)=12,VLOOKUP(MID(B315,8,2),[1]Crt!A:B,2),VLOOKUP(MID(B315,7,2),[1]Crt!A:B,2)))</f>
        <v>06 - අත්තනගල්ල</v>
      </c>
      <c r="J315" s="20" t="str">
        <f>IF(B315="","",VLOOKUP(I315,[1]Crt!B:C,2))</f>
        <v>ගම්පහ</v>
      </c>
      <c r="K315" s="20">
        <f>IF(B315="","",VLOOKUP(MID(B315,1,1),[1]Crt!D:E,2,FALSE))</f>
        <v>2004</v>
      </c>
    </row>
    <row r="316" spans="1:11" ht="30">
      <c r="A316" s="38" t="s">
        <v>711</v>
      </c>
      <c r="B316" s="95" t="s">
        <v>765</v>
      </c>
      <c r="C316" s="96" t="s">
        <v>766</v>
      </c>
      <c r="D316" s="97">
        <v>300000</v>
      </c>
      <c r="E316" s="95" t="s">
        <v>701</v>
      </c>
      <c r="F316" s="95" t="s">
        <v>762</v>
      </c>
      <c r="G316" s="45" t="s">
        <v>168</v>
      </c>
      <c r="H316" s="18" t="str">
        <f>IF(A316="","",VLOOKUP(A316,[1]Crt!F:G,2,FALSE))</f>
        <v>පළාත් පාලන මාර්ග</v>
      </c>
      <c r="I316" s="19" t="str">
        <f>IF(B316="","",IF(LEN(B316)=12,VLOOKUP(MID(B316,8,2),[1]Crt!A:B,2),VLOOKUP(MID(B316,7,2),[1]Crt!A:B,2)))</f>
        <v>06 - අත්තනගල්ල</v>
      </c>
      <c r="J316" s="20" t="str">
        <f>IF(B316="","",VLOOKUP(I316,[1]Crt!B:C,2))</f>
        <v>ගම්පහ</v>
      </c>
      <c r="K316" s="20">
        <f>IF(B316="","",VLOOKUP(MID(B316,1,1),[1]Crt!D:E,2,FALSE))</f>
        <v>2004</v>
      </c>
    </row>
    <row r="317" spans="1:11" ht="40.5">
      <c r="A317" s="38" t="s">
        <v>711</v>
      </c>
      <c r="B317" s="95" t="s">
        <v>767</v>
      </c>
      <c r="C317" s="96" t="s">
        <v>768</v>
      </c>
      <c r="D317" s="97">
        <v>298920</v>
      </c>
      <c r="E317" s="95" t="s">
        <v>701</v>
      </c>
      <c r="F317" s="95" t="s">
        <v>762</v>
      </c>
      <c r="G317" s="46" t="s">
        <v>703</v>
      </c>
      <c r="H317" s="18" t="str">
        <f>IF(A317="","",VLOOKUP(A317,[1]Crt!F:G,2,FALSE))</f>
        <v>පළාත් පාලන මාර්ග</v>
      </c>
      <c r="I317" s="19" t="str">
        <f>IF(B317="","",IF(LEN(B317)=12,VLOOKUP(MID(B317,8,2),[1]Crt!A:B,2),VLOOKUP(MID(B317,7,2),[1]Crt!A:B,2)))</f>
        <v>06 - අත්තනගල්ල</v>
      </c>
      <c r="J317" s="20" t="str">
        <f>IF(B317="","",VLOOKUP(I317,[1]Crt!B:C,2))</f>
        <v>ගම්පහ</v>
      </c>
      <c r="K317" s="20">
        <f>IF(B317="","",VLOOKUP(MID(B317,1,1),[1]Crt!D:E,2,FALSE))</f>
        <v>2004</v>
      </c>
    </row>
    <row r="318" spans="1:11" ht="40.5">
      <c r="A318" s="38" t="s">
        <v>711</v>
      </c>
      <c r="B318" s="95" t="s">
        <v>769</v>
      </c>
      <c r="C318" s="96" t="s">
        <v>770</v>
      </c>
      <c r="D318" s="97">
        <v>299690</v>
      </c>
      <c r="E318" s="95" t="s">
        <v>701</v>
      </c>
      <c r="F318" s="95" t="s">
        <v>762</v>
      </c>
      <c r="G318" s="46" t="s">
        <v>703</v>
      </c>
      <c r="H318" s="18" t="str">
        <f>IF(A318="","",VLOOKUP(A318,[1]Crt!F:G,2,FALSE))</f>
        <v>පළාත් පාලන මාර්ග</v>
      </c>
      <c r="I318" s="19" t="str">
        <f>IF(B318="","",IF(LEN(B318)=12,VLOOKUP(MID(B318,8,2),[1]Crt!A:B,2),VLOOKUP(MID(B318,7,2),[1]Crt!A:B,2)))</f>
        <v>06 - අත්තනගල්ල</v>
      </c>
      <c r="J318" s="20" t="str">
        <f>IF(B318="","",VLOOKUP(I318,[1]Crt!B:C,2))</f>
        <v>ගම්පහ</v>
      </c>
      <c r="K318" s="20">
        <f>IF(B318="","",VLOOKUP(MID(B318,1,1),[1]Crt!D:E,2,FALSE))</f>
        <v>2004</v>
      </c>
    </row>
    <row r="319" spans="1:11" ht="40.5">
      <c r="A319" s="38" t="s">
        <v>711</v>
      </c>
      <c r="B319" s="95" t="s">
        <v>771</v>
      </c>
      <c r="C319" s="96" t="s">
        <v>772</v>
      </c>
      <c r="D319" s="97">
        <v>489210</v>
      </c>
      <c r="E319" s="95" t="s">
        <v>701</v>
      </c>
      <c r="F319" s="95" t="s">
        <v>762</v>
      </c>
      <c r="G319" s="46" t="s">
        <v>703</v>
      </c>
      <c r="H319" s="18" t="str">
        <f>IF(A319="","",VLOOKUP(A319,[1]Crt!F:G,2,FALSE))</f>
        <v>පළාත් පාලන මාර්ග</v>
      </c>
      <c r="I319" s="19" t="str">
        <f>IF(B319="","",IF(LEN(B319)=12,VLOOKUP(MID(B319,8,2),[1]Crt!A:B,2),VLOOKUP(MID(B319,7,2),[1]Crt!A:B,2)))</f>
        <v>06 - අත්තනගල්ල</v>
      </c>
      <c r="J319" s="20" t="str">
        <f>IF(B319="","",VLOOKUP(I319,[1]Crt!B:C,2))</f>
        <v>ගම්පහ</v>
      </c>
      <c r="K319" s="20">
        <f>IF(B319="","",VLOOKUP(MID(B319,1,1),[1]Crt!D:E,2,FALSE))</f>
        <v>2004</v>
      </c>
    </row>
    <row r="320" spans="1:11" ht="40.5">
      <c r="A320" s="38" t="s">
        <v>711</v>
      </c>
      <c r="B320" s="95" t="s">
        <v>773</v>
      </c>
      <c r="C320" s="96" t="s">
        <v>774</v>
      </c>
      <c r="D320" s="97">
        <v>491935</v>
      </c>
      <c r="E320" s="95" t="s">
        <v>701</v>
      </c>
      <c r="F320" s="95" t="s">
        <v>762</v>
      </c>
      <c r="G320" s="46" t="s">
        <v>703</v>
      </c>
      <c r="H320" s="18" t="str">
        <f>IF(A320="","",VLOOKUP(A320,[1]Crt!F:G,2,FALSE))</f>
        <v>පළාත් පාලන මාර්ග</v>
      </c>
      <c r="I320" s="19" t="str">
        <f>IF(B320="","",IF(LEN(B320)=12,VLOOKUP(MID(B320,8,2),[1]Crt!A:B,2),VLOOKUP(MID(B320,7,2),[1]Crt!A:B,2)))</f>
        <v>06 - අත්තනගල්ල</v>
      </c>
      <c r="J320" s="20" t="str">
        <f>IF(B320="","",VLOOKUP(I320,[1]Crt!B:C,2))</f>
        <v>ගම්පහ</v>
      </c>
      <c r="K320" s="20">
        <f>IF(B320="","",VLOOKUP(MID(B320,1,1),[1]Crt!D:E,2,FALSE))</f>
        <v>2004</v>
      </c>
    </row>
    <row r="321" spans="1:11" ht="40.5">
      <c r="A321" s="38" t="s">
        <v>711</v>
      </c>
      <c r="B321" s="95" t="s">
        <v>775</v>
      </c>
      <c r="C321" s="96" t="s">
        <v>776</v>
      </c>
      <c r="D321" s="97">
        <v>499755</v>
      </c>
      <c r="E321" s="95" t="s">
        <v>701</v>
      </c>
      <c r="F321" s="95" t="s">
        <v>762</v>
      </c>
      <c r="G321" s="46" t="s">
        <v>703</v>
      </c>
      <c r="H321" s="18" t="str">
        <f>IF(A321="","",VLOOKUP(A321,[1]Crt!F:G,2,FALSE))</f>
        <v>පළාත් පාලන මාර්ග</v>
      </c>
      <c r="I321" s="19" t="str">
        <f>IF(B321="","",IF(LEN(B321)=12,VLOOKUP(MID(B321,8,2),[1]Crt!A:B,2),VLOOKUP(MID(B321,7,2),[1]Crt!A:B,2)))</f>
        <v>06 - අත්තනගල්ල</v>
      </c>
      <c r="J321" s="20" t="str">
        <f>IF(B321="","",VLOOKUP(I321,[1]Crt!B:C,2))</f>
        <v>ගම්පහ</v>
      </c>
      <c r="K321" s="20">
        <f>IF(B321="","",VLOOKUP(MID(B321,1,1),[1]Crt!D:E,2,FALSE))</f>
        <v>2004</v>
      </c>
    </row>
    <row r="322" spans="1:11" ht="40.5">
      <c r="A322" s="38" t="s">
        <v>698</v>
      </c>
      <c r="B322" s="95" t="s">
        <v>777</v>
      </c>
      <c r="C322" s="13" t="s">
        <v>778</v>
      </c>
      <c r="D322" s="97">
        <v>499790</v>
      </c>
      <c r="E322" s="95" t="s">
        <v>701</v>
      </c>
      <c r="F322" s="95" t="s">
        <v>762</v>
      </c>
      <c r="G322" s="46" t="s">
        <v>779</v>
      </c>
      <c r="H322" s="18" t="str">
        <f>IF(A322="","",VLOOKUP(A322,[1]Crt!F:G,2,FALSE))</f>
        <v>පළාත් පාලන මාර්ග</v>
      </c>
      <c r="I322" s="19" t="str">
        <f>IF(B322="","",IF(LEN(B322)=12,VLOOKUP(MID(B322,8,2),[1]Crt!A:B,2),VLOOKUP(MID(B322,7,2),[1]Crt!A:B,2)))</f>
        <v>06 - අත්තනගල්ල</v>
      </c>
      <c r="J322" s="20" t="str">
        <f>IF(B322="","",VLOOKUP(I322,[1]Crt!B:C,2))</f>
        <v>ගම්පහ</v>
      </c>
      <c r="K322" s="20">
        <f>IF(B322="","",VLOOKUP(MID(B322,1,1),[1]Crt!D:E,2,FALSE))</f>
        <v>2004</v>
      </c>
    </row>
    <row r="323" spans="1:11" ht="34.5">
      <c r="A323" s="38" t="s">
        <v>698</v>
      </c>
      <c r="B323" s="95" t="s">
        <v>780</v>
      </c>
      <c r="C323" s="96" t="s">
        <v>781</v>
      </c>
      <c r="D323" s="97">
        <v>250000</v>
      </c>
      <c r="E323" s="95" t="s">
        <v>701</v>
      </c>
      <c r="F323" s="95" t="s">
        <v>782</v>
      </c>
      <c r="G323" s="43" t="s">
        <v>626</v>
      </c>
      <c r="H323" s="18" t="str">
        <f>IF(A323="","",VLOOKUP(A323,[1]Crt!F:G,2,FALSE))</f>
        <v>පළාත් පාලන මාර්ග</v>
      </c>
      <c r="I323" s="19" t="str">
        <f>IF(B323="","",IF(LEN(B323)=12,VLOOKUP(MID(B323,8,2),[1]Crt!A:B,2),VLOOKUP(MID(B323,7,2),[1]Crt!A:B,2)))</f>
        <v>07 - ගම්පහ</v>
      </c>
      <c r="J323" s="20" t="str">
        <f>IF(B323="","",VLOOKUP(I323,[1]Crt!B:C,2))</f>
        <v>ගම්පහ</v>
      </c>
      <c r="K323" s="20">
        <f>IF(B323="","",VLOOKUP(MID(B323,1,1),[1]Crt!D:E,2,FALSE))</f>
        <v>2004</v>
      </c>
    </row>
    <row r="324" spans="1:11" ht="40.5">
      <c r="A324" s="38" t="s">
        <v>698</v>
      </c>
      <c r="B324" s="95" t="s">
        <v>783</v>
      </c>
      <c r="C324" s="96" t="s">
        <v>784</v>
      </c>
      <c r="D324" s="97">
        <v>479460</v>
      </c>
      <c r="E324" s="95" t="s">
        <v>701</v>
      </c>
      <c r="F324" s="95" t="s">
        <v>785</v>
      </c>
      <c r="G324" s="46" t="s">
        <v>786</v>
      </c>
      <c r="H324" s="18" t="str">
        <f>IF(A324="","",VLOOKUP(A324,[1]Crt!F:G,2,FALSE))</f>
        <v>පළාත් පාලන මාර්ග</v>
      </c>
      <c r="I324" s="19" t="str">
        <f>IF(B324="","",IF(LEN(B324)=12,VLOOKUP(MID(B324,8,2),[1]Crt!A:B,2),VLOOKUP(MID(B324,7,2),[1]Crt!A:B,2)))</f>
        <v>07 - ගම්පහ</v>
      </c>
      <c r="J324" s="20" t="str">
        <f>IF(B324="","",VLOOKUP(I324,[1]Crt!B:C,2))</f>
        <v>ගම්පහ</v>
      </c>
      <c r="K324" s="20">
        <f>IF(B324="","",VLOOKUP(MID(B324,1,1),[1]Crt!D:E,2,FALSE))</f>
        <v>2004</v>
      </c>
    </row>
    <row r="325" spans="1:11" ht="34.5">
      <c r="A325" s="38" t="s">
        <v>698</v>
      </c>
      <c r="B325" s="95" t="s">
        <v>787</v>
      </c>
      <c r="C325" s="13" t="s">
        <v>788</v>
      </c>
      <c r="D325" s="97">
        <v>500000</v>
      </c>
      <c r="E325" s="95" t="s">
        <v>701</v>
      </c>
      <c r="F325" s="95" t="s">
        <v>785</v>
      </c>
      <c r="G325" s="43" t="s">
        <v>789</v>
      </c>
      <c r="H325" s="18" t="str">
        <f>IF(A325="","",VLOOKUP(A325,[1]Crt!F:G,2,FALSE))</f>
        <v>පළාත් පාලන මාර්ග</v>
      </c>
      <c r="I325" s="19" t="str">
        <f>IF(B325="","",IF(LEN(B325)=12,VLOOKUP(MID(B325,8,2),[1]Crt!A:B,2),VLOOKUP(MID(B325,7,2),[1]Crt!A:B,2)))</f>
        <v>07 - ගම්පහ</v>
      </c>
      <c r="J325" s="20" t="str">
        <f>IF(B325="","",VLOOKUP(I325,[1]Crt!B:C,2))</f>
        <v>ගම්පහ</v>
      </c>
      <c r="K325" s="20">
        <f>IF(B325="","",VLOOKUP(MID(B325,1,1),[1]Crt!D:E,2,FALSE))</f>
        <v>2004</v>
      </c>
    </row>
    <row r="326" spans="1:11" ht="40.5">
      <c r="A326" s="38" t="s">
        <v>711</v>
      </c>
      <c r="B326" s="95" t="s">
        <v>790</v>
      </c>
      <c r="C326" s="96" t="s">
        <v>791</v>
      </c>
      <c r="D326" s="97">
        <v>489440</v>
      </c>
      <c r="E326" s="95" t="s">
        <v>701</v>
      </c>
      <c r="F326" s="95" t="s">
        <v>782</v>
      </c>
      <c r="G326" s="46" t="s">
        <v>703</v>
      </c>
      <c r="H326" s="18" t="str">
        <f>IF(A326="","",VLOOKUP(A326,[1]Crt!F:G,2,FALSE))</f>
        <v>පළාත් පාලන මාර්ග</v>
      </c>
      <c r="I326" s="19" t="str">
        <f>IF(B326="","",IF(LEN(B326)=12,VLOOKUP(MID(B326,8,2),[1]Crt!A:B,2),VLOOKUP(MID(B326,7,2),[1]Crt!A:B,2)))</f>
        <v>07 - ගම්පහ</v>
      </c>
      <c r="J326" s="20" t="str">
        <f>IF(B326="","",VLOOKUP(I326,[1]Crt!B:C,2))</f>
        <v>ගම්පහ</v>
      </c>
      <c r="K326" s="20">
        <f>IF(B326="","",VLOOKUP(MID(B326,1,1),[1]Crt!D:E,2,FALSE))</f>
        <v>2004</v>
      </c>
    </row>
    <row r="327" spans="1:11" ht="40.5">
      <c r="A327" s="38" t="s">
        <v>711</v>
      </c>
      <c r="B327" s="64" t="s">
        <v>792</v>
      </c>
      <c r="C327" s="13" t="s">
        <v>793</v>
      </c>
      <c r="D327" s="97">
        <v>498220</v>
      </c>
      <c r="E327" s="95" t="s">
        <v>701</v>
      </c>
      <c r="F327" s="95" t="s">
        <v>782</v>
      </c>
      <c r="G327" s="46" t="s">
        <v>794</v>
      </c>
      <c r="H327" s="18" t="str">
        <f>IF(A327="","",VLOOKUP(A327,[1]Crt!F:G,2,FALSE))</f>
        <v>පළාත් පාලන මාර්ග</v>
      </c>
      <c r="I327" s="19" t="str">
        <f>IF(B327="","",IF(LEN(B327)=12,VLOOKUP(MID(B327,8,2),[1]Crt!A:B,2),VLOOKUP(MID(B327,7,2),[1]Crt!A:B,2)))</f>
        <v>07 - ගම්පහ</v>
      </c>
      <c r="J327" s="20" t="str">
        <f>IF(B327="","",VLOOKUP(I327,[1]Crt!B:C,2))</f>
        <v>ගම්පහ</v>
      </c>
      <c r="K327" s="20">
        <f>IF(B327="","",VLOOKUP(MID(B327,1,1),[1]Crt!D:E,2,FALSE))</f>
        <v>2004</v>
      </c>
    </row>
    <row r="328" spans="1:11" ht="40.5">
      <c r="A328" s="38" t="s">
        <v>711</v>
      </c>
      <c r="B328" s="95" t="s">
        <v>795</v>
      </c>
      <c r="C328" s="96" t="s">
        <v>796</v>
      </c>
      <c r="D328" s="97">
        <v>499306</v>
      </c>
      <c r="E328" s="95" t="s">
        <v>701</v>
      </c>
      <c r="F328" s="95" t="s">
        <v>797</v>
      </c>
      <c r="G328" s="46" t="s">
        <v>703</v>
      </c>
      <c r="H328" s="18" t="str">
        <f>IF(A328="","",VLOOKUP(A328,[1]Crt!F:G,2,FALSE))</f>
        <v>පළාත් පාලන මාර්ග</v>
      </c>
      <c r="I328" s="19" t="str">
        <f>IF(B328="","",IF(LEN(B328)=12,VLOOKUP(MID(B328,8,2),[1]Crt!A:B,2),VLOOKUP(MID(B328,7,2),[1]Crt!A:B,2)))</f>
        <v>08 - ජා ඇල</v>
      </c>
      <c r="J328" s="20" t="str">
        <f>IF(B328="","",VLOOKUP(I328,[1]Crt!B:C,2))</f>
        <v>ගම්පහ</v>
      </c>
      <c r="K328" s="20">
        <f>IF(B328="","",VLOOKUP(MID(B328,1,1),[1]Crt!D:E,2,FALSE))</f>
        <v>2004</v>
      </c>
    </row>
    <row r="329" spans="1:11" ht="40.5">
      <c r="A329" s="38" t="s">
        <v>711</v>
      </c>
      <c r="B329" s="95" t="s">
        <v>798</v>
      </c>
      <c r="C329" s="96" t="s">
        <v>799</v>
      </c>
      <c r="D329" s="97">
        <v>499306</v>
      </c>
      <c r="E329" s="95" t="s">
        <v>701</v>
      </c>
      <c r="F329" s="95" t="s">
        <v>797</v>
      </c>
      <c r="G329" s="46" t="s">
        <v>703</v>
      </c>
      <c r="H329" s="18" t="str">
        <f>IF(A329="","",VLOOKUP(A329,[1]Crt!F:G,2,FALSE))</f>
        <v>පළාත් පාලන මාර්ග</v>
      </c>
      <c r="I329" s="19" t="str">
        <f>IF(B329="","",IF(LEN(B329)=12,VLOOKUP(MID(B329,8,2),[1]Crt!A:B,2),VLOOKUP(MID(B329,7,2),[1]Crt!A:B,2)))</f>
        <v>08 - ජා ඇල</v>
      </c>
      <c r="J329" s="20" t="str">
        <f>IF(B329="","",VLOOKUP(I329,[1]Crt!B:C,2))</f>
        <v>ගම්පහ</v>
      </c>
      <c r="K329" s="20">
        <f>IF(B329="","",VLOOKUP(MID(B329,1,1),[1]Crt!D:E,2,FALSE))</f>
        <v>2004</v>
      </c>
    </row>
    <row r="330" spans="1:11" ht="40.5">
      <c r="A330" s="38" t="s">
        <v>711</v>
      </c>
      <c r="B330" s="95" t="s">
        <v>800</v>
      </c>
      <c r="C330" s="96" t="s">
        <v>801</v>
      </c>
      <c r="D330" s="97">
        <v>497316</v>
      </c>
      <c r="E330" s="95" t="s">
        <v>701</v>
      </c>
      <c r="F330" s="95" t="s">
        <v>797</v>
      </c>
      <c r="G330" s="46" t="s">
        <v>703</v>
      </c>
      <c r="H330" s="18" t="str">
        <f>IF(A330="","",VLOOKUP(A330,[1]Crt!F:G,2,FALSE))</f>
        <v>පළාත් පාලන මාර්ග</v>
      </c>
      <c r="I330" s="19" t="str">
        <f>IF(B330="","",IF(LEN(B330)=12,VLOOKUP(MID(B330,8,2),[1]Crt!A:B,2),VLOOKUP(MID(B330,7,2),[1]Crt!A:B,2)))</f>
        <v>08 - ජා ඇල</v>
      </c>
      <c r="J330" s="20" t="str">
        <f>IF(B330="","",VLOOKUP(I330,[1]Crt!B:C,2))</f>
        <v>ගම්පහ</v>
      </c>
      <c r="K330" s="20">
        <f>IF(B330="","",VLOOKUP(MID(B330,1,1),[1]Crt!D:E,2,FALSE))</f>
        <v>2004</v>
      </c>
    </row>
    <row r="331" spans="1:11" ht="40.5">
      <c r="A331" s="38" t="s">
        <v>711</v>
      </c>
      <c r="B331" s="95" t="s">
        <v>802</v>
      </c>
      <c r="C331" s="96" t="s">
        <v>803</v>
      </c>
      <c r="D331" s="97">
        <v>499928</v>
      </c>
      <c r="E331" s="95" t="s">
        <v>701</v>
      </c>
      <c r="F331" s="95" t="s">
        <v>804</v>
      </c>
      <c r="G331" s="46" t="s">
        <v>703</v>
      </c>
      <c r="H331" s="18" t="str">
        <f>IF(A331="","",VLOOKUP(A331,[1]Crt!F:G,2,FALSE))</f>
        <v>පළාත් පාලන මාර්ග</v>
      </c>
      <c r="I331" s="19" t="str">
        <f>IF(B331="","",IF(LEN(B331)=12,VLOOKUP(MID(B331,8,2),[1]Crt!A:B,2),VLOOKUP(MID(B331,7,2),[1]Crt!A:B,2)))</f>
        <v>09 - වත්තල</v>
      </c>
      <c r="J331" s="20" t="str">
        <f>IF(B331="","",VLOOKUP(I331,[1]Crt!B:C,2))</f>
        <v>ගම්පහ</v>
      </c>
      <c r="K331" s="20">
        <f>IF(B331="","",VLOOKUP(MID(B331,1,1),[1]Crt!D:E,2,FALSE))</f>
        <v>2004</v>
      </c>
    </row>
    <row r="332" spans="1:11" ht="40.5">
      <c r="A332" s="38" t="s">
        <v>711</v>
      </c>
      <c r="B332" s="95" t="s">
        <v>805</v>
      </c>
      <c r="C332" s="96" t="s">
        <v>806</v>
      </c>
      <c r="D332" s="97">
        <v>492484</v>
      </c>
      <c r="E332" s="95" t="s">
        <v>701</v>
      </c>
      <c r="F332" s="95" t="s">
        <v>804</v>
      </c>
      <c r="G332" s="46" t="s">
        <v>703</v>
      </c>
      <c r="H332" s="18" t="str">
        <f>IF(A332="","",VLOOKUP(A332,[1]Crt!F:G,2,FALSE))</f>
        <v>පළාත් පාලන මාර්ග</v>
      </c>
      <c r="I332" s="19" t="str">
        <f>IF(B332="","",IF(LEN(B332)=12,VLOOKUP(MID(B332,8,2),[1]Crt!A:B,2),VLOOKUP(MID(B332,7,2),[1]Crt!A:B,2)))</f>
        <v>09 - වත්තල</v>
      </c>
      <c r="J332" s="20" t="str">
        <f>IF(B332="","",VLOOKUP(I332,[1]Crt!B:C,2))</f>
        <v>ගම්පහ</v>
      </c>
      <c r="K332" s="20">
        <f>IF(B332="","",VLOOKUP(MID(B332,1,1),[1]Crt!D:E,2,FALSE))</f>
        <v>2004</v>
      </c>
    </row>
    <row r="333" spans="1:11" ht="40.5">
      <c r="A333" s="38" t="s">
        <v>711</v>
      </c>
      <c r="B333" s="95" t="s">
        <v>807</v>
      </c>
      <c r="C333" s="96" t="s">
        <v>808</v>
      </c>
      <c r="D333" s="97">
        <v>498837</v>
      </c>
      <c r="E333" s="95" t="s">
        <v>701</v>
      </c>
      <c r="F333" s="95" t="s">
        <v>804</v>
      </c>
      <c r="G333" s="46" t="s">
        <v>703</v>
      </c>
      <c r="H333" s="18" t="str">
        <f>IF(A333="","",VLOOKUP(A333,[1]Crt!F:G,2,FALSE))</f>
        <v>පළාත් පාලන මාර්ග</v>
      </c>
      <c r="I333" s="19" t="str">
        <f>IF(B333="","",IF(LEN(B333)=12,VLOOKUP(MID(B333,8,2),[1]Crt!A:B,2),VLOOKUP(MID(B333,7,2),[1]Crt!A:B,2)))</f>
        <v>09 - වත්තල</v>
      </c>
      <c r="J333" s="20" t="str">
        <f>IF(B333="","",VLOOKUP(I333,[1]Crt!B:C,2))</f>
        <v>ගම්පහ</v>
      </c>
      <c r="K333" s="20">
        <f>IF(B333="","",VLOOKUP(MID(B333,1,1),[1]Crt!D:E,2,FALSE))</f>
        <v>2004</v>
      </c>
    </row>
    <row r="334" spans="1:11" ht="40.5">
      <c r="A334" s="38" t="s">
        <v>711</v>
      </c>
      <c r="B334" s="95" t="s">
        <v>809</v>
      </c>
      <c r="C334" s="96" t="s">
        <v>810</v>
      </c>
      <c r="D334" s="97">
        <v>496165</v>
      </c>
      <c r="E334" s="95" t="s">
        <v>701</v>
      </c>
      <c r="F334" s="95" t="s">
        <v>804</v>
      </c>
      <c r="G334" s="46" t="s">
        <v>703</v>
      </c>
      <c r="H334" s="18" t="str">
        <f>IF(A334="","",VLOOKUP(A334,[1]Crt!F:G,2,FALSE))</f>
        <v>පළාත් පාලන මාර්ග</v>
      </c>
      <c r="I334" s="19" t="str">
        <f>IF(B334="","",IF(LEN(B334)=12,VLOOKUP(MID(B334,8,2),[1]Crt!A:B,2),VLOOKUP(MID(B334,7,2),[1]Crt!A:B,2)))</f>
        <v>09 - වත්තල</v>
      </c>
      <c r="J334" s="20" t="str">
        <f>IF(B334="","",VLOOKUP(I334,[1]Crt!B:C,2))</f>
        <v>ගම්පහ</v>
      </c>
      <c r="K334" s="20">
        <f>IF(B334="","",VLOOKUP(MID(B334,1,1),[1]Crt!D:E,2,FALSE))</f>
        <v>2004</v>
      </c>
    </row>
    <row r="335" spans="1:11" ht="40.5">
      <c r="A335" s="38" t="s">
        <v>711</v>
      </c>
      <c r="B335" s="15" t="s">
        <v>811</v>
      </c>
      <c r="C335" s="36" t="s">
        <v>812</v>
      </c>
      <c r="D335" s="100">
        <v>499020</v>
      </c>
      <c r="E335" s="15" t="s">
        <v>701</v>
      </c>
      <c r="F335" s="15" t="s">
        <v>813</v>
      </c>
      <c r="G335" s="46" t="s">
        <v>814</v>
      </c>
      <c r="H335" s="18" t="str">
        <f>IF(A335="","",VLOOKUP(A335,[1]Crt!F:G,2,FALSE))</f>
        <v>පළාත් පාලන මාර්ග</v>
      </c>
      <c r="I335" s="19" t="str">
        <f>IF(B335="","",IF(LEN(B335)=12,VLOOKUP(MID(B335,8,2),[1]Crt!A:B,2),VLOOKUP(MID(B335,7,2),[1]Crt!A:B,2)))</f>
        <v>09 - වත්තල</v>
      </c>
      <c r="J335" s="20" t="str">
        <f>IF(B335="","",VLOOKUP(I335,[1]Crt!B:C,2))</f>
        <v>ගම්පහ</v>
      </c>
      <c r="K335" s="20">
        <f>IF(B335="","",VLOOKUP(MID(B335,1,1),[1]Crt!D:E,2,FALSE))</f>
        <v>2004</v>
      </c>
    </row>
    <row r="336" spans="1:11" ht="51.75">
      <c r="A336" s="38" t="s">
        <v>711</v>
      </c>
      <c r="B336" s="15" t="s">
        <v>815</v>
      </c>
      <c r="C336" s="36" t="s">
        <v>816</v>
      </c>
      <c r="D336" s="37">
        <v>997710</v>
      </c>
      <c r="E336" s="15" t="s">
        <v>701</v>
      </c>
      <c r="F336" s="15" t="s">
        <v>813</v>
      </c>
      <c r="G336" s="46" t="s">
        <v>814</v>
      </c>
      <c r="H336" s="18" t="str">
        <f>IF(A336="","",VLOOKUP(A336,[1]Crt!F:G,2,FALSE))</f>
        <v>පළාත් පාලන මාර්ග</v>
      </c>
      <c r="I336" s="19" t="str">
        <f>IF(B336="","",IF(LEN(B336)=12,VLOOKUP(MID(B336,8,2),[1]Crt!A:B,2),VLOOKUP(MID(B336,7,2),[1]Crt!A:B,2)))</f>
        <v>09 - වත්තල</v>
      </c>
      <c r="J336" s="20" t="str">
        <f>IF(B336="","",VLOOKUP(I336,[1]Crt!B:C,2))</f>
        <v>ගම්පහ</v>
      </c>
      <c r="K336" s="20">
        <f>IF(B336="","",VLOOKUP(MID(B336,1,1),[1]Crt!D:E,2,FALSE))</f>
        <v>2004</v>
      </c>
    </row>
    <row r="337" spans="1:11" ht="40.5">
      <c r="A337" s="38" t="s">
        <v>711</v>
      </c>
      <c r="B337" s="95" t="s">
        <v>817</v>
      </c>
      <c r="C337" s="96" t="s">
        <v>818</v>
      </c>
      <c r="D337" s="97">
        <v>488940</v>
      </c>
      <c r="E337" s="95" t="s">
        <v>701</v>
      </c>
      <c r="F337" s="95" t="s">
        <v>819</v>
      </c>
      <c r="G337" s="46" t="s">
        <v>703</v>
      </c>
      <c r="H337" s="18" t="str">
        <f>IF(A337="","",VLOOKUP(A337,[1]Crt!F:G,2,FALSE))</f>
        <v>පළාත් පාලන මාර්ග</v>
      </c>
      <c r="I337" s="19" t="str">
        <f>IF(B337="","",IF(LEN(B337)=12,VLOOKUP(MID(B337,8,2),[1]Crt!A:B,2),VLOOKUP(MID(B337,7,2),[1]Crt!A:B,2)))</f>
        <v>10 - මහර</v>
      </c>
      <c r="J337" s="20" t="str">
        <f>IF(B337="","",VLOOKUP(I337,[1]Crt!B:C,2))</f>
        <v>ගම්පහ</v>
      </c>
      <c r="K337" s="20">
        <f>IF(B337="","",VLOOKUP(MID(B337,1,1),[1]Crt!D:E,2,FALSE))</f>
        <v>2004</v>
      </c>
    </row>
    <row r="338" spans="1:11" ht="40.5">
      <c r="A338" s="38" t="s">
        <v>711</v>
      </c>
      <c r="B338" s="95" t="s">
        <v>820</v>
      </c>
      <c r="C338" s="96" t="s">
        <v>821</v>
      </c>
      <c r="D338" s="97">
        <v>497766</v>
      </c>
      <c r="E338" s="95" t="s">
        <v>701</v>
      </c>
      <c r="F338" s="95" t="s">
        <v>819</v>
      </c>
      <c r="G338" s="46" t="s">
        <v>703</v>
      </c>
      <c r="H338" s="18" t="str">
        <f>IF(A338="","",VLOOKUP(A338,[1]Crt!F:G,2,FALSE))</f>
        <v>පළාත් පාලන මාර්ග</v>
      </c>
      <c r="I338" s="19" t="str">
        <f>IF(B338="","",IF(LEN(B338)=12,VLOOKUP(MID(B338,8,2),[1]Crt!A:B,2),VLOOKUP(MID(B338,7,2),[1]Crt!A:B,2)))</f>
        <v>10 - මහර</v>
      </c>
      <c r="J338" s="20" t="str">
        <f>IF(B338="","",VLOOKUP(I338,[1]Crt!B:C,2))</f>
        <v>ගම්පහ</v>
      </c>
      <c r="K338" s="20">
        <f>IF(B338="","",VLOOKUP(MID(B338,1,1),[1]Crt!D:E,2,FALSE))</f>
        <v>2004</v>
      </c>
    </row>
    <row r="339" spans="1:11" ht="51.75">
      <c r="A339" s="38" t="s">
        <v>711</v>
      </c>
      <c r="B339" s="95" t="s">
        <v>822</v>
      </c>
      <c r="C339" s="96" t="s">
        <v>823</v>
      </c>
      <c r="D339" s="97">
        <v>499247</v>
      </c>
      <c r="E339" s="95" t="s">
        <v>701</v>
      </c>
      <c r="F339" s="95" t="s">
        <v>819</v>
      </c>
      <c r="G339" s="46" t="s">
        <v>703</v>
      </c>
      <c r="H339" s="18" t="str">
        <f>IF(A339="","",VLOOKUP(A339,[1]Crt!F:G,2,FALSE))</f>
        <v>පළාත් පාලන මාර්ග</v>
      </c>
      <c r="I339" s="19" t="str">
        <f>IF(B339="","",IF(LEN(B339)=12,VLOOKUP(MID(B339,8,2),[1]Crt!A:B,2),VLOOKUP(MID(B339,7,2),[1]Crt!A:B,2)))</f>
        <v>10 - මහර</v>
      </c>
      <c r="J339" s="20" t="str">
        <f>IF(B339="","",VLOOKUP(I339,[1]Crt!B:C,2))</f>
        <v>ගම්පහ</v>
      </c>
      <c r="K339" s="20">
        <f>IF(B339="","",VLOOKUP(MID(B339,1,1),[1]Crt!D:E,2,FALSE))</f>
        <v>2004</v>
      </c>
    </row>
    <row r="340" spans="1:11" ht="40.5">
      <c r="A340" s="38" t="s">
        <v>711</v>
      </c>
      <c r="B340" s="95" t="s">
        <v>824</v>
      </c>
      <c r="C340" s="96" t="s">
        <v>825</v>
      </c>
      <c r="D340" s="97">
        <v>484262</v>
      </c>
      <c r="E340" s="95" t="s">
        <v>701</v>
      </c>
      <c r="F340" s="95" t="s">
        <v>819</v>
      </c>
      <c r="G340" s="46" t="s">
        <v>703</v>
      </c>
      <c r="H340" s="18" t="str">
        <f>IF(A340="","",VLOOKUP(A340,[1]Crt!F:G,2,FALSE))</f>
        <v>පළාත් පාලන මාර්ග</v>
      </c>
      <c r="I340" s="19" t="str">
        <f>IF(B340="","",IF(LEN(B340)=12,VLOOKUP(MID(B340,8,2),[1]Crt!A:B,2),VLOOKUP(MID(B340,7,2),[1]Crt!A:B,2)))</f>
        <v>10 - මහර</v>
      </c>
      <c r="J340" s="20" t="str">
        <f>IF(B340="","",VLOOKUP(I340,[1]Crt!B:C,2))</f>
        <v>ගම්පහ</v>
      </c>
      <c r="K340" s="20">
        <f>IF(B340="","",VLOOKUP(MID(B340,1,1),[1]Crt!D:E,2,FALSE))</f>
        <v>2004</v>
      </c>
    </row>
    <row r="341" spans="1:11" ht="51.75">
      <c r="A341" s="38" t="s">
        <v>711</v>
      </c>
      <c r="B341" s="95" t="s">
        <v>826</v>
      </c>
      <c r="C341" s="96" t="s">
        <v>827</v>
      </c>
      <c r="D341" s="97">
        <v>467224</v>
      </c>
      <c r="E341" s="95" t="s">
        <v>701</v>
      </c>
      <c r="F341" s="95" t="s">
        <v>819</v>
      </c>
      <c r="G341" s="46" t="s">
        <v>703</v>
      </c>
      <c r="H341" s="18" t="str">
        <f>IF(A341="","",VLOOKUP(A341,[1]Crt!F:G,2,FALSE))</f>
        <v>පළාත් පාලන මාර්ග</v>
      </c>
      <c r="I341" s="19" t="str">
        <f>IF(B341="","",IF(LEN(B341)=12,VLOOKUP(MID(B341,8,2),[1]Crt!A:B,2),VLOOKUP(MID(B341,7,2),[1]Crt!A:B,2)))</f>
        <v>10 - මහර</v>
      </c>
      <c r="J341" s="20" t="str">
        <f>IF(B341="","",VLOOKUP(I341,[1]Crt!B:C,2))</f>
        <v>ගම්පහ</v>
      </c>
      <c r="K341" s="20">
        <f>IF(B341="","",VLOOKUP(MID(B341,1,1),[1]Crt!D:E,2,FALSE))</f>
        <v>2004</v>
      </c>
    </row>
    <row r="342" spans="1:11" ht="40.5">
      <c r="A342" s="38" t="s">
        <v>711</v>
      </c>
      <c r="B342" s="64" t="s">
        <v>828</v>
      </c>
      <c r="C342" s="13" t="s">
        <v>829</v>
      </c>
      <c r="D342" s="98">
        <v>497790</v>
      </c>
      <c r="E342" s="95" t="s">
        <v>701</v>
      </c>
      <c r="F342" s="95" t="s">
        <v>819</v>
      </c>
      <c r="G342" s="46" t="s">
        <v>703</v>
      </c>
      <c r="H342" s="18" t="str">
        <f>IF(A342="","",VLOOKUP(A342,[1]Crt!F:G,2,FALSE))</f>
        <v>පළාත් පාලන මාර්ග</v>
      </c>
      <c r="I342" s="19" t="str">
        <f>IF(B342="","",IF(LEN(B342)=12,VLOOKUP(MID(B342,8,2),[1]Crt!A:B,2),VLOOKUP(MID(B342,7,2),[1]Crt!A:B,2)))</f>
        <v>10 - මහර</v>
      </c>
      <c r="J342" s="20" t="str">
        <f>IF(B342="","",VLOOKUP(I342,[1]Crt!B:C,2))</f>
        <v>ගම්පහ</v>
      </c>
      <c r="K342" s="20">
        <f>IF(B342="","",VLOOKUP(MID(B342,1,1),[1]Crt!D:E,2,FALSE))</f>
        <v>2004</v>
      </c>
    </row>
    <row r="343" spans="1:11" ht="40.5">
      <c r="A343" s="38" t="s">
        <v>711</v>
      </c>
      <c r="B343" s="64" t="s">
        <v>830</v>
      </c>
      <c r="C343" s="13" t="s">
        <v>831</v>
      </c>
      <c r="D343" s="98">
        <v>454002</v>
      </c>
      <c r="E343" s="95" t="s">
        <v>701</v>
      </c>
      <c r="F343" s="95" t="s">
        <v>819</v>
      </c>
      <c r="G343" s="46" t="s">
        <v>703</v>
      </c>
      <c r="H343" s="18" t="str">
        <f>IF(A343="","",VLOOKUP(A343,[1]Crt!F:G,2,FALSE))</f>
        <v>පළාත් පාලන මාර්ග</v>
      </c>
      <c r="I343" s="19" t="str">
        <f>IF(B343="","",IF(LEN(B343)=12,VLOOKUP(MID(B343,8,2),[1]Crt!A:B,2),VLOOKUP(MID(B343,7,2),[1]Crt!A:B,2)))</f>
        <v>10 - මහර</v>
      </c>
      <c r="J343" s="20" t="str">
        <f>IF(B343="","",VLOOKUP(I343,[1]Crt!B:C,2))</f>
        <v>ගම්පහ</v>
      </c>
      <c r="K343" s="20">
        <f>IF(B343="","",VLOOKUP(MID(B343,1,1),[1]Crt!D:E,2,FALSE))</f>
        <v>2004</v>
      </c>
    </row>
    <row r="344" spans="1:11" ht="40.5">
      <c r="A344" s="38" t="s">
        <v>711</v>
      </c>
      <c r="B344" s="64" t="s">
        <v>832</v>
      </c>
      <c r="C344" s="13" t="s">
        <v>833</v>
      </c>
      <c r="D344" s="98">
        <v>496408</v>
      </c>
      <c r="E344" s="95" t="s">
        <v>701</v>
      </c>
      <c r="F344" s="95" t="s">
        <v>819</v>
      </c>
      <c r="G344" s="46" t="s">
        <v>703</v>
      </c>
      <c r="H344" s="18" t="str">
        <f>IF(A344="","",VLOOKUP(A344,[1]Crt!F:G,2,FALSE))</f>
        <v>පළාත් පාලන මාර්ග</v>
      </c>
      <c r="I344" s="19" t="str">
        <f>IF(B344="","",IF(LEN(B344)=12,VLOOKUP(MID(B344,8,2),[1]Crt!A:B,2),VLOOKUP(MID(B344,7,2),[1]Crt!A:B,2)))</f>
        <v>10 - මහර</v>
      </c>
      <c r="J344" s="20" t="str">
        <f>IF(B344="","",VLOOKUP(I344,[1]Crt!B:C,2))</f>
        <v>ගම්පහ</v>
      </c>
      <c r="K344" s="20">
        <f>IF(B344="","",VLOOKUP(MID(B344,1,1),[1]Crt!D:E,2,FALSE))</f>
        <v>2004</v>
      </c>
    </row>
    <row r="345" spans="1:11" ht="40.5">
      <c r="A345" s="38" t="s">
        <v>711</v>
      </c>
      <c r="B345" s="64" t="s">
        <v>834</v>
      </c>
      <c r="C345" s="13" t="s">
        <v>835</v>
      </c>
      <c r="D345" s="98">
        <v>498135</v>
      </c>
      <c r="E345" s="64" t="s">
        <v>701</v>
      </c>
      <c r="F345" s="95" t="s">
        <v>819</v>
      </c>
      <c r="G345" s="46" t="s">
        <v>794</v>
      </c>
      <c r="H345" s="18" t="str">
        <f>IF(A345="","",VLOOKUP(A345,[1]Crt!F:G,2,FALSE))</f>
        <v>පළාත් පාලන මාර්ග</v>
      </c>
      <c r="I345" s="19" t="str">
        <f>IF(B345="","",IF(LEN(B345)=12,VLOOKUP(MID(B345,8,2),[1]Crt!A:B,2),VLOOKUP(MID(B345,7,2),[1]Crt!A:B,2)))</f>
        <v>10 - මහර</v>
      </c>
      <c r="J345" s="20" t="str">
        <f>IF(B345="","",VLOOKUP(I345,[1]Crt!B:C,2))</f>
        <v>ගම්පහ</v>
      </c>
      <c r="K345" s="20">
        <f>IF(B345="","",VLOOKUP(MID(B345,1,1),[1]Crt!D:E,2,FALSE))</f>
        <v>2004</v>
      </c>
    </row>
    <row r="346" spans="1:11" ht="40.5">
      <c r="A346" s="38" t="s">
        <v>711</v>
      </c>
      <c r="B346" s="64" t="s">
        <v>836</v>
      </c>
      <c r="C346" s="13" t="s">
        <v>837</v>
      </c>
      <c r="D346" s="98">
        <v>492973</v>
      </c>
      <c r="E346" s="64" t="s">
        <v>701</v>
      </c>
      <c r="F346" s="95" t="s">
        <v>819</v>
      </c>
      <c r="G346" s="46" t="s">
        <v>838</v>
      </c>
      <c r="H346" s="18" t="str">
        <f>IF(A346="","",VLOOKUP(A346,[1]Crt!F:G,2,FALSE))</f>
        <v>පළාත් පාලන මාර්ග</v>
      </c>
      <c r="I346" s="19" t="str">
        <f>IF(B346="","",IF(LEN(B346)=12,VLOOKUP(MID(B346,8,2),[1]Crt!A:B,2),VLOOKUP(MID(B346,7,2),[1]Crt!A:B,2)))</f>
        <v>10 - මහර</v>
      </c>
      <c r="J346" s="20" t="str">
        <f>IF(B346="","",VLOOKUP(I346,[1]Crt!B:C,2))</f>
        <v>ගම්පහ</v>
      </c>
      <c r="K346" s="20">
        <f>IF(B346="","",VLOOKUP(MID(B346,1,1),[1]Crt!D:E,2,FALSE))</f>
        <v>2004</v>
      </c>
    </row>
    <row r="347" spans="1:11" ht="40.5">
      <c r="A347" s="38" t="s">
        <v>711</v>
      </c>
      <c r="B347" s="95" t="s">
        <v>839</v>
      </c>
      <c r="C347" s="96" t="s">
        <v>840</v>
      </c>
      <c r="D347" s="97">
        <v>499580</v>
      </c>
      <c r="E347" s="95" t="s">
        <v>701</v>
      </c>
      <c r="F347" s="95" t="s">
        <v>841</v>
      </c>
      <c r="G347" s="46" t="s">
        <v>703</v>
      </c>
      <c r="H347" s="18" t="str">
        <f>IF(A347="","",VLOOKUP(A347,[1]Crt!F:G,2,FALSE))</f>
        <v>පළාත් පාලන මාර්ග</v>
      </c>
      <c r="I347" s="19" t="str">
        <f>IF(B347="","",IF(LEN(B347)=12,VLOOKUP(MID(B347,8,2),[1]Crt!A:B,2),VLOOKUP(MID(B347,7,2),[1]Crt!A:B,2)))</f>
        <v>11 - දොම්පෙ</v>
      </c>
      <c r="J347" s="20" t="str">
        <f>IF(B347="","",VLOOKUP(I347,[1]Crt!B:C,2))</f>
        <v>ගම්පහ</v>
      </c>
      <c r="K347" s="20">
        <f>IF(B347="","",VLOOKUP(MID(B347,1,1),[1]Crt!D:E,2,FALSE))</f>
        <v>2004</v>
      </c>
    </row>
    <row r="348" spans="1:11" ht="40.5">
      <c r="A348" s="38" t="s">
        <v>711</v>
      </c>
      <c r="B348" s="95" t="s">
        <v>842</v>
      </c>
      <c r="C348" s="96" t="s">
        <v>843</v>
      </c>
      <c r="D348" s="97">
        <v>499688</v>
      </c>
      <c r="E348" s="95" t="s">
        <v>701</v>
      </c>
      <c r="F348" s="95" t="s">
        <v>841</v>
      </c>
      <c r="G348" s="46" t="s">
        <v>703</v>
      </c>
      <c r="H348" s="18" t="str">
        <f>IF(A348="","",VLOOKUP(A348,[1]Crt!F:G,2,FALSE))</f>
        <v>පළාත් පාලන මාර්ග</v>
      </c>
      <c r="I348" s="19" t="str">
        <f>IF(B348="","",IF(LEN(B348)=12,VLOOKUP(MID(B348,8,2),[1]Crt!A:B,2),VLOOKUP(MID(B348,7,2),[1]Crt!A:B,2)))</f>
        <v>11 - දොම්පෙ</v>
      </c>
      <c r="J348" s="20" t="str">
        <f>IF(B348="","",VLOOKUP(I348,[1]Crt!B:C,2))</f>
        <v>ගම්පහ</v>
      </c>
      <c r="K348" s="20">
        <f>IF(B348="","",VLOOKUP(MID(B348,1,1),[1]Crt!D:E,2,FALSE))</f>
        <v>2004</v>
      </c>
    </row>
    <row r="349" spans="1:11" ht="40.5">
      <c r="A349" s="38" t="s">
        <v>711</v>
      </c>
      <c r="B349" s="95" t="s">
        <v>844</v>
      </c>
      <c r="C349" s="96" t="s">
        <v>845</v>
      </c>
      <c r="D349" s="97">
        <v>499193</v>
      </c>
      <c r="E349" s="95" t="s">
        <v>701</v>
      </c>
      <c r="F349" s="95" t="s">
        <v>841</v>
      </c>
      <c r="G349" s="46" t="s">
        <v>703</v>
      </c>
      <c r="H349" s="18" t="str">
        <f>IF(A349="","",VLOOKUP(A349,[1]Crt!F:G,2,FALSE))</f>
        <v>පළාත් පාලන මාර්ග</v>
      </c>
      <c r="I349" s="19" t="str">
        <f>IF(B349="","",IF(LEN(B349)=12,VLOOKUP(MID(B349,8,2),[1]Crt!A:B,2),VLOOKUP(MID(B349,7,2),[1]Crt!A:B,2)))</f>
        <v>11 - දොම්පෙ</v>
      </c>
      <c r="J349" s="20" t="str">
        <f>IF(B349="","",VLOOKUP(I349,[1]Crt!B:C,2))</f>
        <v>ගම්පහ</v>
      </c>
      <c r="K349" s="20">
        <f>IF(B349="","",VLOOKUP(MID(B349,1,1),[1]Crt!D:E,2,FALSE))</f>
        <v>2004</v>
      </c>
    </row>
    <row r="350" spans="1:11" ht="40.5">
      <c r="A350" s="38" t="s">
        <v>711</v>
      </c>
      <c r="B350" s="95" t="s">
        <v>846</v>
      </c>
      <c r="C350" s="96" t="s">
        <v>847</v>
      </c>
      <c r="D350" s="97">
        <v>491899</v>
      </c>
      <c r="E350" s="95" t="s">
        <v>701</v>
      </c>
      <c r="F350" s="95" t="s">
        <v>841</v>
      </c>
      <c r="G350" s="46" t="s">
        <v>703</v>
      </c>
      <c r="H350" s="18" t="str">
        <f>IF(A350="","",VLOOKUP(A350,[1]Crt!F:G,2,FALSE))</f>
        <v>පළාත් පාලන මාර්ග</v>
      </c>
      <c r="I350" s="19" t="str">
        <f>IF(B350="","",IF(LEN(B350)=12,VLOOKUP(MID(B350,8,2),[1]Crt!A:B,2),VLOOKUP(MID(B350,7,2),[1]Crt!A:B,2)))</f>
        <v>11 - දොම්පෙ</v>
      </c>
      <c r="J350" s="20" t="str">
        <f>IF(B350="","",VLOOKUP(I350,[1]Crt!B:C,2))</f>
        <v>ගම්පහ</v>
      </c>
      <c r="K350" s="20">
        <f>IF(B350="","",VLOOKUP(MID(B350,1,1),[1]Crt!D:E,2,FALSE))</f>
        <v>2004</v>
      </c>
    </row>
    <row r="351" spans="1:11" ht="40.5">
      <c r="A351" s="38" t="s">
        <v>711</v>
      </c>
      <c r="B351" s="95" t="s">
        <v>848</v>
      </c>
      <c r="C351" s="96" t="s">
        <v>849</v>
      </c>
      <c r="D351" s="97">
        <v>491112</v>
      </c>
      <c r="E351" s="95" t="s">
        <v>701</v>
      </c>
      <c r="F351" s="95" t="s">
        <v>841</v>
      </c>
      <c r="G351" s="46" t="s">
        <v>703</v>
      </c>
      <c r="H351" s="18" t="str">
        <f>IF(A351="","",VLOOKUP(A351,[1]Crt!F:G,2,FALSE))</f>
        <v>පළාත් පාලන මාර්ග</v>
      </c>
      <c r="I351" s="19" t="str">
        <f>IF(B351="","",IF(LEN(B351)=12,VLOOKUP(MID(B351,8,2),[1]Crt!A:B,2),VLOOKUP(MID(B351,7,2),[1]Crt!A:B,2)))</f>
        <v>11 - දොම්පෙ</v>
      </c>
      <c r="J351" s="20" t="str">
        <f>IF(B351="","",VLOOKUP(I351,[1]Crt!B:C,2))</f>
        <v>ගම්පහ</v>
      </c>
      <c r="K351" s="20">
        <f>IF(B351="","",VLOOKUP(MID(B351,1,1),[1]Crt!D:E,2,FALSE))</f>
        <v>2004</v>
      </c>
    </row>
    <row r="352" spans="1:11" ht="34.5">
      <c r="A352" s="38" t="s">
        <v>711</v>
      </c>
      <c r="B352" s="95" t="s">
        <v>850</v>
      </c>
      <c r="C352" s="96" t="s">
        <v>851</v>
      </c>
      <c r="D352" s="97">
        <v>500000</v>
      </c>
      <c r="E352" s="95" t="s">
        <v>701</v>
      </c>
      <c r="F352" s="95" t="s">
        <v>841</v>
      </c>
      <c r="G352" s="45" t="s">
        <v>168</v>
      </c>
      <c r="H352" s="18" t="str">
        <f>IF(A352="","",VLOOKUP(A352,[1]Crt!F:G,2,FALSE))</f>
        <v>පළාත් පාලන මාර්ග</v>
      </c>
      <c r="I352" s="19" t="str">
        <f>IF(B352="","",IF(LEN(B352)=12,VLOOKUP(MID(B352,8,2),[1]Crt!A:B,2),VLOOKUP(MID(B352,7,2),[1]Crt!A:B,2)))</f>
        <v>11 - දොම්පෙ</v>
      </c>
      <c r="J352" s="20" t="str">
        <f>IF(B352="","",VLOOKUP(I352,[1]Crt!B:C,2))</f>
        <v>ගම්පහ</v>
      </c>
      <c r="K352" s="20">
        <f>IF(B352="","",VLOOKUP(MID(B352,1,1),[1]Crt!D:E,2,FALSE))</f>
        <v>2004</v>
      </c>
    </row>
    <row r="353" spans="1:11" ht="51.75">
      <c r="A353" s="38" t="s">
        <v>711</v>
      </c>
      <c r="B353" s="95" t="s">
        <v>852</v>
      </c>
      <c r="C353" s="96" t="s">
        <v>853</v>
      </c>
      <c r="D353" s="97">
        <v>494762</v>
      </c>
      <c r="E353" s="95" t="s">
        <v>701</v>
      </c>
      <c r="F353" s="95" t="s">
        <v>854</v>
      </c>
      <c r="G353" s="46" t="s">
        <v>703</v>
      </c>
      <c r="H353" s="18" t="str">
        <f>IF(A353="","",VLOOKUP(A353,[1]Crt!F:G,2,FALSE))</f>
        <v>පළාත් පාලන මාර්ග</v>
      </c>
      <c r="I353" s="19" t="str">
        <f>IF(B353="","",IF(LEN(B353)=12,VLOOKUP(MID(B353,8,2),[1]Crt!A:B,2),VLOOKUP(MID(B353,7,2),[1]Crt!A:B,2)))</f>
        <v>12 - බියගම</v>
      </c>
      <c r="J353" s="20" t="str">
        <f>IF(B353="","",VLOOKUP(I353,[1]Crt!B:C,2))</f>
        <v>ගම්පහ</v>
      </c>
      <c r="K353" s="20">
        <f>IF(B353="","",VLOOKUP(MID(B353,1,1),[1]Crt!D:E,2,FALSE))</f>
        <v>2004</v>
      </c>
    </row>
    <row r="354" spans="1:11" ht="40.5">
      <c r="A354" s="38" t="s">
        <v>711</v>
      </c>
      <c r="B354" s="95" t="s">
        <v>855</v>
      </c>
      <c r="C354" s="96" t="s">
        <v>856</v>
      </c>
      <c r="D354" s="97">
        <v>498044</v>
      </c>
      <c r="E354" s="95" t="s">
        <v>701</v>
      </c>
      <c r="F354" s="95" t="s">
        <v>854</v>
      </c>
      <c r="G354" s="46" t="s">
        <v>703</v>
      </c>
      <c r="H354" s="18" t="str">
        <f>IF(A354="","",VLOOKUP(A354,[1]Crt!F:G,2,FALSE))</f>
        <v>පළාත් පාලන මාර්ග</v>
      </c>
      <c r="I354" s="19" t="str">
        <f>IF(B354="","",IF(LEN(B354)=12,VLOOKUP(MID(B354,8,2),[1]Crt!A:B,2),VLOOKUP(MID(B354,7,2),[1]Crt!A:B,2)))</f>
        <v>12 - බියගම</v>
      </c>
      <c r="J354" s="20" t="str">
        <f>IF(B354="","",VLOOKUP(I354,[1]Crt!B:C,2))</f>
        <v>ගම්පහ</v>
      </c>
      <c r="K354" s="20">
        <f>IF(B354="","",VLOOKUP(MID(B354,1,1),[1]Crt!D:E,2,FALSE))</f>
        <v>2004</v>
      </c>
    </row>
    <row r="355" spans="1:11" ht="40.5">
      <c r="A355" s="38" t="s">
        <v>711</v>
      </c>
      <c r="B355" s="95" t="s">
        <v>857</v>
      </c>
      <c r="C355" s="96" t="s">
        <v>858</v>
      </c>
      <c r="D355" s="97">
        <v>498642</v>
      </c>
      <c r="E355" s="95" t="s">
        <v>701</v>
      </c>
      <c r="F355" s="95" t="s">
        <v>854</v>
      </c>
      <c r="G355" s="46" t="s">
        <v>703</v>
      </c>
      <c r="H355" s="18" t="str">
        <f>IF(A355="","",VLOOKUP(A355,[1]Crt!F:G,2,FALSE))</f>
        <v>පළාත් පාලන මාර්ග</v>
      </c>
      <c r="I355" s="19" t="str">
        <f>IF(B355="","",IF(LEN(B355)=12,VLOOKUP(MID(B355,8,2),[1]Crt!A:B,2),VLOOKUP(MID(B355,7,2),[1]Crt!A:B,2)))</f>
        <v>12 - බියගම</v>
      </c>
      <c r="J355" s="20" t="str">
        <f>IF(B355="","",VLOOKUP(I355,[1]Crt!B:C,2))</f>
        <v>ගම්පහ</v>
      </c>
      <c r="K355" s="20">
        <f>IF(B355="","",VLOOKUP(MID(B355,1,1),[1]Crt!D:E,2,FALSE))</f>
        <v>2004</v>
      </c>
    </row>
    <row r="356" spans="1:11" ht="40.5">
      <c r="A356" s="38" t="s">
        <v>711</v>
      </c>
      <c r="B356" s="95" t="s">
        <v>859</v>
      </c>
      <c r="C356" s="96" t="s">
        <v>860</v>
      </c>
      <c r="D356" s="97">
        <v>493877</v>
      </c>
      <c r="E356" s="95" t="s">
        <v>701</v>
      </c>
      <c r="F356" s="95" t="s">
        <v>854</v>
      </c>
      <c r="G356" s="46" t="s">
        <v>703</v>
      </c>
      <c r="H356" s="18" t="str">
        <f>IF(A356="","",VLOOKUP(A356,[1]Crt!F:G,2,FALSE))</f>
        <v>පළාත් පාලන මාර්ග</v>
      </c>
      <c r="I356" s="19" t="str">
        <f>IF(B356="","",IF(LEN(B356)=12,VLOOKUP(MID(B356,8,2),[1]Crt!A:B,2),VLOOKUP(MID(B356,7,2),[1]Crt!A:B,2)))</f>
        <v>12 - බියගම</v>
      </c>
      <c r="J356" s="20" t="str">
        <f>IF(B356="","",VLOOKUP(I356,[1]Crt!B:C,2))</f>
        <v>ගම්පහ</v>
      </c>
      <c r="K356" s="20">
        <f>IF(B356="","",VLOOKUP(MID(B356,1,1),[1]Crt!D:E,2,FALSE))</f>
        <v>2004</v>
      </c>
    </row>
    <row r="357" spans="1:11" ht="40.5">
      <c r="A357" s="38" t="s">
        <v>711</v>
      </c>
      <c r="B357" s="95" t="s">
        <v>861</v>
      </c>
      <c r="C357" s="13" t="s">
        <v>862</v>
      </c>
      <c r="D357" s="97">
        <v>496828</v>
      </c>
      <c r="E357" s="95" t="s">
        <v>701</v>
      </c>
      <c r="F357" s="95" t="s">
        <v>854</v>
      </c>
      <c r="G357" s="46" t="s">
        <v>703</v>
      </c>
      <c r="H357" s="18" t="str">
        <f>IF(A357="","",VLOOKUP(A357,[1]Crt!F:G,2,FALSE))</f>
        <v>පළාත් පාලන මාර්ග</v>
      </c>
      <c r="I357" s="19" t="str">
        <f>IF(B357="","",IF(LEN(B357)=12,VLOOKUP(MID(B357,8,2),[1]Crt!A:B,2),VLOOKUP(MID(B357,7,2),[1]Crt!A:B,2)))</f>
        <v>12 - බියගම</v>
      </c>
      <c r="J357" s="20" t="str">
        <f>IF(B357="","",VLOOKUP(I357,[1]Crt!B:C,2))</f>
        <v>ගම්පහ</v>
      </c>
      <c r="K357" s="20">
        <f>IF(B357="","",VLOOKUP(MID(B357,1,1),[1]Crt!D:E,2,FALSE))</f>
        <v>2004</v>
      </c>
    </row>
    <row r="358" spans="1:11" ht="40.5">
      <c r="A358" s="38" t="s">
        <v>698</v>
      </c>
      <c r="B358" s="95" t="s">
        <v>863</v>
      </c>
      <c r="C358" s="96" t="s">
        <v>864</v>
      </c>
      <c r="D358" s="97">
        <v>497182</v>
      </c>
      <c r="E358" s="95" t="s">
        <v>701</v>
      </c>
      <c r="F358" s="95" t="s">
        <v>854</v>
      </c>
      <c r="G358" s="46" t="s">
        <v>865</v>
      </c>
      <c r="H358" s="18" t="str">
        <f>IF(A358="","",VLOOKUP(A358,[1]Crt!F:G,2,FALSE))</f>
        <v>පළාත් පාලන මාර්ග</v>
      </c>
      <c r="I358" s="19" t="str">
        <f>IF(B358="","",IF(LEN(B358)=12,VLOOKUP(MID(B358,8,2),[1]Crt!A:B,2),VLOOKUP(MID(B358,7,2),[1]Crt!A:B,2)))</f>
        <v>12 - බියගම</v>
      </c>
      <c r="J358" s="20" t="str">
        <f>IF(B358="","",VLOOKUP(I358,[1]Crt!B:C,2))</f>
        <v>ගම්පහ</v>
      </c>
      <c r="K358" s="20">
        <f>IF(B358="","",VLOOKUP(MID(B358,1,1),[1]Crt!D:E,2,FALSE))</f>
        <v>2004</v>
      </c>
    </row>
    <row r="359" spans="1:11" ht="34.5">
      <c r="A359" s="24" t="s">
        <v>746</v>
      </c>
      <c r="B359" s="101" t="s">
        <v>866</v>
      </c>
      <c r="C359" s="81" t="s">
        <v>867</v>
      </c>
      <c r="D359" s="102">
        <v>500000</v>
      </c>
      <c r="E359" s="101" t="s">
        <v>701</v>
      </c>
      <c r="F359" s="103" t="s">
        <v>868</v>
      </c>
      <c r="G359" s="61" t="s">
        <v>869</v>
      </c>
      <c r="H359" s="18" t="str">
        <f>IF(A359="","",VLOOKUP(A359,[1]Crt!F:G,2,FALSE))</f>
        <v>පළාත් පාලන මාර්ග</v>
      </c>
      <c r="I359" s="19" t="str">
        <f>IF(B359="","",IF(LEN(B359)=12,VLOOKUP(MID(B359,8,2),[1]Crt!A:B,2),VLOOKUP(MID(B359,7,2),[1]Crt!A:B,2)))</f>
        <v>12 - බියගම</v>
      </c>
      <c r="J359" s="20" t="str">
        <f>IF(B359="","",VLOOKUP(I359,[1]Crt!B:C,2))</f>
        <v>ගම්පහ</v>
      </c>
      <c r="K359" s="20">
        <f>IF(B359="","",VLOOKUP(MID(B359,1,1),[1]Crt!D:E,2,FALSE))</f>
        <v>2004</v>
      </c>
    </row>
    <row r="360" spans="1:11" ht="40.5">
      <c r="A360" s="38" t="s">
        <v>711</v>
      </c>
      <c r="B360" s="64" t="s">
        <v>870</v>
      </c>
      <c r="C360" s="13" t="s">
        <v>871</v>
      </c>
      <c r="D360" s="98">
        <v>248094</v>
      </c>
      <c r="E360" s="64" t="s">
        <v>701</v>
      </c>
      <c r="F360" s="66" t="s">
        <v>868</v>
      </c>
      <c r="G360" s="46" t="s">
        <v>872</v>
      </c>
      <c r="H360" s="18" t="str">
        <f>IF(A360="","",VLOOKUP(A360,[1]Crt!F:G,2,FALSE))</f>
        <v>පළාත් පාලන මාර්ග</v>
      </c>
      <c r="I360" s="19" t="str">
        <f>IF(B360="","",IF(LEN(B360)=12,VLOOKUP(MID(B360,8,2),[1]Crt!A:B,2),VLOOKUP(MID(B360,7,2),[1]Crt!A:B,2)))</f>
        <v>12 - බියගම</v>
      </c>
      <c r="J360" s="20" t="str">
        <f>IF(B360="","",VLOOKUP(I360,[1]Crt!B:C,2))</f>
        <v>ගම්පහ</v>
      </c>
      <c r="K360" s="20">
        <f>IF(B360="","",VLOOKUP(MID(B360,1,1),[1]Crt!D:E,2,FALSE))</f>
        <v>2004</v>
      </c>
    </row>
    <row r="361" spans="1:11" ht="40.5">
      <c r="A361" s="38" t="s">
        <v>711</v>
      </c>
      <c r="B361" s="95" t="s">
        <v>873</v>
      </c>
      <c r="C361" s="96" t="s">
        <v>874</v>
      </c>
      <c r="D361" s="97">
        <v>440122</v>
      </c>
      <c r="E361" s="95" t="s">
        <v>701</v>
      </c>
      <c r="F361" s="95" t="s">
        <v>875</v>
      </c>
      <c r="G361" s="46" t="s">
        <v>703</v>
      </c>
      <c r="H361" s="18" t="str">
        <f>IF(A361="","",VLOOKUP(A361,[1]Crt!F:G,2,FALSE))</f>
        <v>පළාත් පාලන මාර්ග</v>
      </c>
      <c r="I361" s="19" t="str">
        <f>IF(B361="","",IF(LEN(B361)=12,VLOOKUP(MID(B361,8,2),[1]Crt!A:B,2),VLOOKUP(MID(B361,7,2),[1]Crt!A:B,2)))</f>
        <v>13 - කැළණිය</v>
      </c>
      <c r="J361" s="20" t="str">
        <f>IF(B361="","",VLOOKUP(I361,[1]Crt!B:C,2))</f>
        <v>ගම්පහ</v>
      </c>
      <c r="K361" s="20">
        <f>IF(B361="","",VLOOKUP(MID(B361,1,1),[1]Crt!D:E,2,FALSE))</f>
        <v>2004</v>
      </c>
    </row>
    <row r="362" spans="1:11" ht="67.5">
      <c r="A362" s="38" t="s">
        <v>698</v>
      </c>
      <c r="B362" s="95" t="s">
        <v>876</v>
      </c>
      <c r="C362" s="13" t="s">
        <v>877</v>
      </c>
      <c r="D362" s="97">
        <v>446327</v>
      </c>
      <c r="E362" s="95" t="s">
        <v>701</v>
      </c>
      <c r="F362" s="95" t="s">
        <v>875</v>
      </c>
      <c r="G362" s="46" t="s">
        <v>878</v>
      </c>
      <c r="H362" s="18" t="str">
        <f>IF(A362="","",VLOOKUP(A362,[1]Crt!F:G,2,FALSE))</f>
        <v>පළාත් පාලන මාර්ග</v>
      </c>
      <c r="I362" s="19" t="str">
        <f>IF(B362="","",IF(LEN(B362)=12,VLOOKUP(MID(B362,8,2),[1]Crt!A:B,2),VLOOKUP(MID(B362,7,2),[1]Crt!A:B,2)))</f>
        <v>13 - කැළණිය</v>
      </c>
      <c r="J362" s="20" t="str">
        <f>IF(B362="","",VLOOKUP(I362,[1]Crt!B:C,2))</f>
        <v>ගම්පහ</v>
      </c>
      <c r="K362" s="20">
        <f>IF(B362="","",VLOOKUP(MID(B362,1,1),[1]Crt!D:E,2,FALSE))</f>
        <v>2004</v>
      </c>
    </row>
    <row r="363" spans="1:11" ht="51.75">
      <c r="A363" s="38" t="s">
        <v>711</v>
      </c>
      <c r="B363" s="95" t="s">
        <v>879</v>
      </c>
      <c r="C363" s="96" t="s">
        <v>880</v>
      </c>
      <c r="D363" s="97">
        <v>444253</v>
      </c>
      <c r="E363" s="95" t="s">
        <v>701</v>
      </c>
      <c r="F363" s="95" t="s">
        <v>875</v>
      </c>
      <c r="G363" s="46" t="s">
        <v>703</v>
      </c>
      <c r="H363" s="18" t="str">
        <f>IF(A363="","",VLOOKUP(A363,[1]Crt!F:G,2,FALSE))</f>
        <v>පළාත් පාලන මාර්ග</v>
      </c>
      <c r="I363" s="19" t="str">
        <f>IF(B363="","",IF(LEN(B363)=12,VLOOKUP(MID(B363,8,2),[1]Crt!A:B,2),VLOOKUP(MID(B363,7,2),[1]Crt!A:B,2)))</f>
        <v>13 - කැළණිය</v>
      </c>
      <c r="J363" s="20" t="str">
        <f>IF(B363="","",VLOOKUP(I363,[1]Crt!B:C,2))</f>
        <v>ගම්පහ</v>
      </c>
      <c r="K363" s="20">
        <f>IF(B363="","",VLOOKUP(MID(B363,1,1),[1]Crt!D:E,2,FALSE))</f>
        <v>2004</v>
      </c>
    </row>
    <row r="364" spans="1:11" ht="34.5">
      <c r="A364" s="24" t="s">
        <v>746</v>
      </c>
      <c r="B364" s="29" t="s">
        <v>881</v>
      </c>
      <c r="C364" s="59" t="s">
        <v>882</v>
      </c>
      <c r="D364" s="99">
        <v>750000</v>
      </c>
      <c r="E364" s="29" t="s">
        <v>701</v>
      </c>
      <c r="F364" s="29" t="s">
        <v>883</v>
      </c>
      <c r="G364" s="47" t="s">
        <v>884</v>
      </c>
      <c r="H364" s="18" t="str">
        <f>IF(A364="","",VLOOKUP(A364,[1]Crt!F:G,2,FALSE))</f>
        <v>පළාත් පාලන මාර්ග</v>
      </c>
      <c r="I364" s="19" t="str">
        <f>IF(B364="","",IF(LEN(B364)=12,VLOOKUP(MID(B364,8,2),[1]Crt!A:B,2),VLOOKUP(MID(B364,7,2),[1]Crt!A:B,2)))</f>
        <v>13 - කැළණිය</v>
      </c>
      <c r="J364" s="20" t="str">
        <f>IF(B364="","",VLOOKUP(I364,[1]Crt!B:C,2))</f>
        <v>ගම්පහ</v>
      </c>
      <c r="K364" s="20">
        <f>IF(B364="","",VLOOKUP(MID(B364,1,1),[1]Crt!D:E,2,FALSE))</f>
        <v>2004</v>
      </c>
    </row>
    <row r="365" spans="1:11" ht="34.5">
      <c r="A365" s="24" t="s">
        <v>746</v>
      </c>
      <c r="B365" s="29" t="s">
        <v>885</v>
      </c>
      <c r="C365" s="59" t="s">
        <v>886</v>
      </c>
      <c r="D365" s="99">
        <v>750000</v>
      </c>
      <c r="E365" s="29" t="s">
        <v>701</v>
      </c>
      <c r="F365" s="29" t="s">
        <v>883</v>
      </c>
      <c r="G365" s="47" t="s">
        <v>887</v>
      </c>
      <c r="H365" s="18" t="str">
        <f>IF(A365="","",VLOOKUP(A365,[1]Crt!F:G,2,FALSE))</f>
        <v>පළාත් පාලන මාර්ග</v>
      </c>
      <c r="I365" s="19" t="str">
        <f>IF(B365="","",IF(LEN(B365)=12,VLOOKUP(MID(B365,8,2),[1]Crt!A:B,2),VLOOKUP(MID(B365,7,2),[1]Crt!A:B,2)))</f>
        <v>13 - කැළණිය</v>
      </c>
      <c r="J365" s="20" t="str">
        <f>IF(B365="","",VLOOKUP(I365,[1]Crt!B:C,2))</f>
        <v>ගම්පහ</v>
      </c>
      <c r="K365" s="20">
        <f>IF(B365="","",VLOOKUP(MID(B365,1,1),[1]Crt!D:E,2,FALSE))</f>
        <v>2004</v>
      </c>
    </row>
    <row r="366" spans="1:11" ht="40.5">
      <c r="A366" s="38" t="s">
        <v>711</v>
      </c>
      <c r="B366" s="54" t="s">
        <v>888</v>
      </c>
      <c r="C366" s="104" t="s">
        <v>889</v>
      </c>
      <c r="D366" s="105">
        <v>446118</v>
      </c>
      <c r="E366" s="54" t="s">
        <v>701</v>
      </c>
      <c r="F366" s="54" t="s">
        <v>890</v>
      </c>
      <c r="G366" s="106" t="s">
        <v>891</v>
      </c>
      <c r="H366" s="18" t="str">
        <f>IF(A366="","",VLOOKUP(A366,[1]Crt!F:G,2,FALSE))</f>
        <v>පළාත් පාලන මාර්ග</v>
      </c>
      <c r="I366" s="19" t="str">
        <f>IF(B366="","",IF(LEN(B366)=12,VLOOKUP(MID(B366,8,2),[1]Crt!A:B,2),VLOOKUP(MID(B366,7,2),[1]Crt!A:B,2)))</f>
        <v>13 - කැළණිය</v>
      </c>
      <c r="J366" s="20" t="str">
        <f>IF(B366="","",VLOOKUP(I366,[1]Crt!B:C,2))</f>
        <v>ගම්පහ</v>
      </c>
      <c r="K366" s="20">
        <f>IF(B366="","",VLOOKUP(MID(B366,1,1),[1]Crt!D:E,2,FALSE))</f>
        <v>2004</v>
      </c>
    </row>
    <row r="367" spans="1:11" ht="34.5">
      <c r="A367" s="38" t="s">
        <v>698</v>
      </c>
      <c r="B367" s="15" t="s">
        <v>892</v>
      </c>
      <c r="C367" s="76" t="s">
        <v>893</v>
      </c>
      <c r="D367" s="97">
        <v>375000</v>
      </c>
      <c r="E367" s="95" t="s">
        <v>894</v>
      </c>
      <c r="F367" s="95" t="s">
        <v>895</v>
      </c>
      <c r="G367" s="43" t="s">
        <v>489</v>
      </c>
      <c r="H367" s="18" t="str">
        <f>IF(A367="","",VLOOKUP(A367,[1]Crt!F:G,2,FALSE))</f>
        <v>පළාත් පාලන මාර්ග</v>
      </c>
      <c r="I367" s="19" t="str">
        <f>IF(B367="","",IF(LEN(B367)=12,VLOOKUP(MID(B367,8,2),[1]Crt!A:B,2),VLOOKUP(MID(B367,7,2),[1]Crt!A:B,2)))</f>
        <v>21 - කොළඹ</v>
      </c>
      <c r="J367" s="20" t="str">
        <f>IF(B367="","",VLOOKUP(I367,[1]Crt!B:C,2))</f>
        <v>කොළඹ</v>
      </c>
      <c r="K367" s="20">
        <f>IF(B367="","",VLOOKUP(MID(B367,1,1),[1]Crt!D:E,2,FALSE))</f>
        <v>2004</v>
      </c>
    </row>
    <row r="368" spans="1:11" ht="34.5">
      <c r="A368" s="38" t="s">
        <v>698</v>
      </c>
      <c r="B368" s="15" t="s">
        <v>896</v>
      </c>
      <c r="C368" s="42" t="s">
        <v>897</v>
      </c>
      <c r="D368" s="97">
        <v>500000</v>
      </c>
      <c r="E368" s="95" t="s">
        <v>894</v>
      </c>
      <c r="F368" s="95" t="s">
        <v>895</v>
      </c>
      <c r="G368" s="43" t="s">
        <v>898</v>
      </c>
      <c r="H368" s="18" t="str">
        <f>IF(A368="","",VLOOKUP(A368,[1]Crt!F:G,2,FALSE))</f>
        <v>පළාත් පාලන මාර්ග</v>
      </c>
      <c r="I368" s="19" t="str">
        <f>IF(B368="","",IF(LEN(B368)=12,VLOOKUP(MID(B368,8,2),[1]Crt!A:B,2),VLOOKUP(MID(B368,7,2),[1]Crt!A:B,2)))</f>
        <v>21 - කොළඹ</v>
      </c>
      <c r="J368" s="20" t="str">
        <f>IF(B368="","",VLOOKUP(I368,[1]Crt!B:C,2))</f>
        <v>කොළඹ</v>
      </c>
      <c r="K368" s="20">
        <f>IF(B368="","",VLOOKUP(MID(B368,1,1),[1]Crt!D:E,2,FALSE))</f>
        <v>2004</v>
      </c>
    </row>
    <row r="369" spans="1:11" ht="51.75">
      <c r="A369" s="38" t="s">
        <v>698</v>
      </c>
      <c r="B369" s="15" t="s">
        <v>899</v>
      </c>
      <c r="C369" s="107" t="s">
        <v>900</v>
      </c>
      <c r="D369" s="97">
        <v>625000</v>
      </c>
      <c r="E369" s="95" t="s">
        <v>894</v>
      </c>
      <c r="F369" s="95" t="s">
        <v>895</v>
      </c>
      <c r="G369" s="43" t="s">
        <v>901</v>
      </c>
      <c r="H369" s="18" t="str">
        <f>IF(A369="","",VLOOKUP(A369,[1]Crt!F:G,2,FALSE))</f>
        <v>පළාත් පාලන මාර්ග</v>
      </c>
      <c r="I369" s="19" t="str">
        <f>IF(B369="","",IF(LEN(B369)=12,VLOOKUP(MID(B369,8,2),[1]Crt!A:B,2),VLOOKUP(MID(B369,7,2),[1]Crt!A:B,2)))</f>
        <v>21 - කොළඹ</v>
      </c>
      <c r="J369" s="20" t="str">
        <f>IF(B369="","",VLOOKUP(I369,[1]Crt!B:C,2))</f>
        <v>කොළඹ</v>
      </c>
      <c r="K369" s="20">
        <f>IF(B369="","",VLOOKUP(MID(B369,1,1),[1]Crt!D:E,2,FALSE))</f>
        <v>2004</v>
      </c>
    </row>
    <row r="370" spans="1:11" ht="34.5">
      <c r="A370" s="38" t="s">
        <v>698</v>
      </c>
      <c r="B370" s="15" t="s">
        <v>902</v>
      </c>
      <c r="C370" s="42" t="s">
        <v>903</v>
      </c>
      <c r="D370" s="97">
        <v>500000</v>
      </c>
      <c r="E370" s="95" t="s">
        <v>904</v>
      </c>
      <c r="F370" s="95" t="s">
        <v>895</v>
      </c>
      <c r="G370" s="43" t="s">
        <v>60</v>
      </c>
      <c r="H370" s="18" t="str">
        <f>IF(A370="","",VLOOKUP(A370,[1]Crt!F:G,2,FALSE))</f>
        <v>පළාත් පාලන මාර්ග</v>
      </c>
      <c r="I370" s="19" t="str">
        <f>IF(B370="","",IF(LEN(B370)=12,VLOOKUP(MID(B370,8,2),[1]Crt!A:B,2),VLOOKUP(MID(B370,7,2),[1]Crt!A:B,2)))</f>
        <v>21 - කොළඹ</v>
      </c>
      <c r="J370" s="20" t="str">
        <f>IF(B370="","",VLOOKUP(I370,[1]Crt!B:C,2))</f>
        <v>කොළඹ</v>
      </c>
      <c r="K370" s="20">
        <f>IF(B370="","",VLOOKUP(MID(B370,1,1),[1]Crt!D:E,2,FALSE))</f>
        <v>2004</v>
      </c>
    </row>
    <row r="371" spans="1:11" ht="81">
      <c r="A371" s="38" t="s">
        <v>698</v>
      </c>
      <c r="B371" s="15" t="s">
        <v>905</v>
      </c>
      <c r="C371" s="23" t="s">
        <v>906</v>
      </c>
      <c r="D371" s="97">
        <v>497100</v>
      </c>
      <c r="E371" s="95" t="s">
        <v>894</v>
      </c>
      <c r="F371" s="108" t="s">
        <v>907</v>
      </c>
      <c r="G371" s="46" t="s">
        <v>908</v>
      </c>
      <c r="H371" s="18" t="str">
        <f>IF(A371="","",VLOOKUP(A371,[1]Crt!F:G,2,FALSE))</f>
        <v>පළාත් පාලන මාර්ග</v>
      </c>
      <c r="I371" s="19" t="str">
        <f>IF(B371="","",IF(LEN(B371)=12,VLOOKUP(MID(B371,8,2),[1]Crt!A:B,2),VLOOKUP(MID(B371,7,2),[1]Crt!A:B,2)))</f>
        <v>22 -කොලොන්නාව</v>
      </c>
      <c r="J371" s="20" t="str">
        <f>IF(B371="","",VLOOKUP(I371,[1]Crt!B:C,2))</f>
        <v>කොළඹ</v>
      </c>
      <c r="K371" s="20">
        <f>IF(B371="","",VLOOKUP(MID(B371,1,1),[1]Crt!D:E,2,FALSE))</f>
        <v>2004</v>
      </c>
    </row>
    <row r="372" spans="1:11" ht="81">
      <c r="A372" s="38" t="s">
        <v>698</v>
      </c>
      <c r="B372" s="15" t="s">
        <v>909</v>
      </c>
      <c r="C372" s="23" t="s">
        <v>910</v>
      </c>
      <c r="D372" s="97">
        <v>496100</v>
      </c>
      <c r="E372" s="95" t="s">
        <v>894</v>
      </c>
      <c r="F372" s="108" t="s">
        <v>907</v>
      </c>
      <c r="G372" s="46" t="s">
        <v>908</v>
      </c>
      <c r="H372" s="18" t="str">
        <f>IF(A372="","",VLOOKUP(A372,[1]Crt!F:G,2,FALSE))</f>
        <v>පළාත් පාලන මාර්ග</v>
      </c>
      <c r="I372" s="19" t="str">
        <f>IF(B372="","",IF(LEN(B372)=12,VLOOKUP(MID(B372,8,2),[1]Crt!A:B,2),VLOOKUP(MID(B372,7,2),[1]Crt!A:B,2)))</f>
        <v>22 -කොලොන්නාව</v>
      </c>
      <c r="J372" s="20" t="str">
        <f>IF(B372="","",VLOOKUP(I372,[1]Crt!B:C,2))</f>
        <v>කොළඹ</v>
      </c>
      <c r="K372" s="20">
        <f>IF(B372="","",VLOOKUP(MID(B372,1,1),[1]Crt!D:E,2,FALSE))</f>
        <v>2004</v>
      </c>
    </row>
    <row r="373" spans="1:11" ht="40.5">
      <c r="A373" s="38" t="s">
        <v>698</v>
      </c>
      <c r="B373" s="15" t="s">
        <v>911</v>
      </c>
      <c r="C373" s="23" t="s">
        <v>912</v>
      </c>
      <c r="D373" s="97">
        <v>500000</v>
      </c>
      <c r="E373" s="95" t="s">
        <v>894</v>
      </c>
      <c r="F373" s="108" t="s">
        <v>907</v>
      </c>
      <c r="G373" s="46" t="s">
        <v>913</v>
      </c>
      <c r="H373" s="18" t="str">
        <f>IF(A373="","",VLOOKUP(A373,[1]Crt!F:G,2,FALSE))</f>
        <v>පළාත් පාලන මාර්ග</v>
      </c>
      <c r="I373" s="19" t="str">
        <f>IF(B373="","",IF(LEN(B373)=12,VLOOKUP(MID(B373,8,2),[1]Crt!A:B,2),VLOOKUP(MID(B373,7,2),[1]Crt!A:B,2)))</f>
        <v>22 -කොලොන්නාව</v>
      </c>
      <c r="J373" s="20" t="str">
        <f>IF(B373="","",VLOOKUP(I373,[1]Crt!B:C,2))</f>
        <v>කොළඹ</v>
      </c>
      <c r="K373" s="20">
        <f>IF(B373="","",VLOOKUP(MID(B373,1,1),[1]Crt!D:E,2,FALSE))</f>
        <v>2004</v>
      </c>
    </row>
    <row r="374" spans="1:11" ht="40.5">
      <c r="A374" s="38" t="s">
        <v>711</v>
      </c>
      <c r="B374" s="15" t="s">
        <v>914</v>
      </c>
      <c r="C374" s="23" t="s">
        <v>915</v>
      </c>
      <c r="D374" s="97">
        <v>478000</v>
      </c>
      <c r="E374" s="95" t="s">
        <v>894</v>
      </c>
      <c r="F374" s="95" t="s">
        <v>916</v>
      </c>
      <c r="G374" s="46" t="s">
        <v>703</v>
      </c>
      <c r="H374" s="18" t="str">
        <f>IF(A374="","",VLOOKUP(A374,[1]Crt!F:G,2,FALSE))</f>
        <v>පළාත් පාලන මාර්ග</v>
      </c>
      <c r="I374" s="19" t="str">
        <f>IF(B374="","",IF(LEN(B374)=12,VLOOKUP(MID(B374,8,2),[1]Crt!A:B,2),VLOOKUP(MID(B374,7,2),[1]Crt!A:B,2)))</f>
        <v>22 -කොලොන්නාව</v>
      </c>
      <c r="J374" s="20" t="str">
        <f>IF(B374="","",VLOOKUP(I374,[1]Crt!B:C,2))</f>
        <v>කොළඹ</v>
      </c>
      <c r="K374" s="20">
        <f>IF(B374="","",VLOOKUP(MID(B374,1,1),[1]Crt!D:E,2,FALSE))</f>
        <v>2004</v>
      </c>
    </row>
    <row r="375" spans="1:11" ht="67.5">
      <c r="A375" s="38" t="s">
        <v>711</v>
      </c>
      <c r="B375" s="15" t="s">
        <v>917</v>
      </c>
      <c r="C375" s="23" t="s">
        <v>918</v>
      </c>
      <c r="D375" s="97">
        <v>467000</v>
      </c>
      <c r="E375" s="95" t="s">
        <v>894</v>
      </c>
      <c r="F375" s="95" t="s">
        <v>919</v>
      </c>
      <c r="G375" s="46" t="s">
        <v>920</v>
      </c>
      <c r="H375" s="18" t="str">
        <f>IF(A375="","",VLOOKUP(A375,[1]Crt!F:G,2,FALSE))</f>
        <v>පළාත් පාලන මාර්ග</v>
      </c>
      <c r="I375" s="19" t="str">
        <f>IF(B375="","",IF(LEN(B375)=12,VLOOKUP(MID(B375,8,2),[1]Crt!A:B,2),VLOOKUP(MID(B375,7,2),[1]Crt!A:B,2)))</f>
        <v>22 -කොලොන්නාව</v>
      </c>
      <c r="J375" s="20" t="str">
        <f>IF(B375="","",VLOOKUP(I375,[1]Crt!B:C,2))</f>
        <v>කොළඹ</v>
      </c>
      <c r="K375" s="20">
        <f>IF(B375="","",VLOOKUP(MID(B375,1,1),[1]Crt!D:E,2,FALSE))</f>
        <v>2004</v>
      </c>
    </row>
    <row r="376" spans="1:11" ht="34.5">
      <c r="A376" s="38" t="s">
        <v>698</v>
      </c>
      <c r="B376" s="15" t="s">
        <v>921</v>
      </c>
      <c r="C376" s="23" t="s">
        <v>922</v>
      </c>
      <c r="D376" s="97">
        <v>500000</v>
      </c>
      <c r="E376" s="95" t="s">
        <v>894</v>
      </c>
      <c r="F376" s="95" t="s">
        <v>919</v>
      </c>
      <c r="G376" s="43" t="s">
        <v>60</v>
      </c>
      <c r="H376" s="18" t="str">
        <f>IF(A376="","",VLOOKUP(A376,[1]Crt!F:G,2,FALSE))</f>
        <v>පළාත් පාලන මාර්ග</v>
      </c>
      <c r="I376" s="19" t="str">
        <f>IF(B376="","",IF(LEN(B376)=12,VLOOKUP(MID(B376,8,2),[1]Crt!A:B,2),VLOOKUP(MID(B376,7,2),[1]Crt!A:B,2)))</f>
        <v>22 -කොලොන්නාව</v>
      </c>
      <c r="J376" s="20" t="str">
        <f>IF(B376="","",VLOOKUP(I376,[1]Crt!B:C,2))</f>
        <v>කොළඹ</v>
      </c>
      <c r="K376" s="20">
        <f>IF(B376="","",VLOOKUP(MID(B376,1,1),[1]Crt!D:E,2,FALSE))</f>
        <v>2004</v>
      </c>
    </row>
    <row r="377" spans="1:11" ht="34.5">
      <c r="A377" s="38" t="s">
        <v>711</v>
      </c>
      <c r="B377" s="15" t="s">
        <v>923</v>
      </c>
      <c r="C377" s="23" t="s">
        <v>924</v>
      </c>
      <c r="D377" s="97">
        <v>483500</v>
      </c>
      <c r="E377" s="95" t="s">
        <v>894</v>
      </c>
      <c r="F377" s="95" t="s">
        <v>916</v>
      </c>
      <c r="G377" s="46" t="s">
        <v>925</v>
      </c>
      <c r="H377" s="18" t="str">
        <f>IF(A377="","",VLOOKUP(A377,[1]Crt!F:G,2,FALSE))</f>
        <v>පළාත් පාලන මාර්ග</v>
      </c>
      <c r="I377" s="19" t="str">
        <f>IF(B377="","",IF(LEN(B377)=12,VLOOKUP(MID(B377,8,2),[1]Crt!A:B,2),VLOOKUP(MID(B377,7,2),[1]Crt!A:B,2)))</f>
        <v>22 -කොලොන්නාව</v>
      </c>
      <c r="J377" s="20" t="str">
        <f>IF(B377="","",VLOOKUP(I377,[1]Crt!B:C,2))</f>
        <v>කොළඹ</v>
      </c>
      <c r="K377" s="20">
        <f>IF(B377="","",VLOOKUP(MID(B377,1,1),[1]Crt!D:E,2,FALSE))</f>
        <v>2004</v>
      </c>
    </row>
    <row r="378" spans="1:11" ht="40.5">
      <c r="A378" s="38" t="s">
        <v>711</v>
      </c>
      <c r="B378" s="15" t="s">
        <v>926</v>
      </c>
      <c r="C378" s="23" t="s">
        <v>927</v>
      </c>
      <c r="D378" s="97">
        <v>473000</v>
      </c>
      <c r="E378" s="95" t="s">
        <v>894</v>
      </c>
      <c r="F378" s="95" t="s">
        <v>916</v>
      </c>
      <c r="G378" s="46" t="s">
        <v>703</v>
      </c>
      <c r="H378" s="18" t="str">
        <f>IF(A378="","",VLOOKUP(A378,[1]Crt!F:G,2,FALSE))</f>
        <v>පළාත් පාලන මාර්ග</v>
      </c>
      <c r="I378" s="19" t="str">
        <f>IF(B378="","",IF(LEN(B378)=12,VLOOKUP(MID(B378,8,2),[1]Crt!A:B,2),VLOOKUP(MID(B378,7,2),[1]Crt!A:B,2)))</f>
        <v>22 -කොලොන්නාව</v>
      </c>
      <c r="J378" s="20" t="str">
        <f>IF(B378="","",VLOOKUP(I378,[1]Crt!B:C,2))</f>
        <v>කොළඹ</v>
      </c>
      <c r="K378" s="20">
        <f>IF(B378="","",VLOOKUP(MID(B378,1,1),[1]Crt!D:E,2,FALSE))</f>
        <v>2004</v>
      </c>
    </row>
    <row r="379" spans="1:11" ht="34.5">
      <c r="A379" s="38" t="s">
        <v>698</v>
      </c>
      <c r="B379" s="15" t="s">
        <v>928</v>
      </c>
      <c r="C379" s="23" t="s">
        <v>929</v>
      </c>
      <c r="D379" s="97">
        <v>700000</v>
      </c>
      <c r="E379" s="95" t="s">
        <v>894</v>
      </c>
      <c r="F379" s="95" t="s">
        <v>916</v>
      </c>
      <c r="G379" s="43" t="s">
        <v>930</v>
      </c>
      <c r="H379" s="18" t="str">
        <f>IF(A379="","",VLOOKUP(A379,[1]Crt!F:G,2,FALSE))</f>
        <v>පළාත් පාලන මාර්ග</v>
      </c>
      <c r="I379" s="19" t="str">
        <f>IF(B379="","",IF(LEN(B379)=12,VLOOKUP(MID(B379,8,2),[1]Crt!A:B,2),VLOOKUP(MID(B379,7,2),[1]Crt!A:B,2)))</f>
        <v>22 -කොලොන්නාව</v>
      </c>
      <c r="J379" s="20" t="str">
        <f>IF(B379="","",VLOOKUP(I379,[1]Crt!B:C,2))</f>
        <v>කොළඹ</v>
      </c>
      <c r="K379" s="20">
        <f>IF(B379="","",VLOOKUP(MID(B379,1,1),[1]Crt!D:E,2,FALSE))</f>
        <v>2004</v>
      </c>
    </row>
    <row r="380" spans="1:11" ht="40.5">
      <c r="A380" s="38" t="s">
        <v>698</v>
      </c>
      <c r="B380" s="15" t="s">
        <v>931</v>
      </c>
      <c r="C380" s="48" t="s">
        <v>932</v>
      </c>
      <c r="D380" s="97">
        <v>550000</v>
      </c>
      <c r="E380" s="95" t="s">
        <v>904</v>
      </c>
      <c r="F380" s="95" t="s">
        <v>895</v>
      </c>
      <c r="G380" s="46" t="s">
        <v>933</v>
      </c>
      <c r="H380" s="18" t="str">
        <f>IF(A380="","",VLOOKUP(A380,[1]Crt!F:G,2,FALSE))</f>
        <v>පළාත් පාලන මාර්ග</v>
      </c>
      <c r="I380" s="19" t="str">
        <f>IF(B380="","",IF(LEN(B380)=12,VLOOKUP(MID(B380,8,2),[1]Crt!A:B,2),VLOOKUP(MID(B380,7,2),[1]Crt!A:B,2)))</f>
        <v>22 -කොලොන්නාව</v>
      </c>
      <c r="J380" s="20" t="str">
        <f>IF(B380="","",VLOOKUP(I380,[1]Crt!B:C,2))</f>
        <v>කොළඹ</v>
      </c>
      <c r="K380" s="20">
        <f>IF(B380="","",VLOOKUP(MID(B380,1,1),[1]Crt!D:E,2,FALSE))</f>
        <v>2004</v>
      </c>
    </row>
    <row r="381" spans="1:11" ht="34.5">
      <c r="A381" s="38" t="s">
        <v>698</v>
      </c>
      <c r="B381" s="15" t="s">
        <v>934</v>
      </c>
      <c r="C381" s="23" t="s">
        <v>935</v>
      </c>
      <c r="D381" s="97">
        <v>300000</v>
      </c>
      <c r="E381" s="95" t="s">
        <v>904</v>
      </c>
      <c r="F381" s="95" t="s">
        <v>895</v>
      </c>
      <c r="G381" s="43" t="s">
        <v>312</v>
      </c>
      <c r="H381" s="18" t="str">
        <f>IF(A381="","",VLOOKUP(A381,[1]Crt!F:G,2,FALSE))</f>
        <v>පළාත් පාලන මාර්ග</v>
      </c>
      <c r="I381" s="19" t="str">
        <f>IF(B381="","",IF(LEN(B381)=12,VLOOKUP(MID(B381,8,2),[1]Crt!A:B,2),VLOOKUP(MID(B381,7,2),[1]Crt!A:B,2)))</f>
        <v>23 - ශ්‍රී ජයවර්ධනපුර</v>
      </c>
      <c r="J381" s="20" t="str">
        <f>IF(B381="","",VLOOKUP(I381,[1]Crt!B:C,2))</f>
        <v>කොළඹ</v>
      </c>
      <c r="K381" s="20">
        <f>IF(B381="","",VLOOKUP(MID(B381,1,1),[1]Crt!D:E,2,FALSE))</f>
        <v>2004</v>
      </c>
    </row>
    <row r="382" spans="1:11" ht="34.5">
      <c r="A382" s="38" t="s">
        <v>698</v>
      </c>
      <c r="B382" s="15" t="s">
        <v>936</v>
      </c>
      <c r="C382" s="13" t="s">
        <v>937</v>
      </c>
      <c r="D382" s="97">
        <v>800000</v>
      </c>
      <c r="E382" s="95" t="s">
        <v>894</v>
      </c>
      <c r="F382" s="95" t="s">
        <v>938</v>
      </c>
      <c r="G382" s="43" t="s">
        <v>68</v>
      </c>
      <c r="H382" s="18" t="str">
        <f>IF(A382="","",VLOOKUP(A382,[1]Crt!F:G,2,FALSE))</f>
        <v>පළාත් පාලන මාර්ග</v>
      </c>
      <c r="I382" s="19" t="str">
        <f>IF(B382="","",IF(LEN(B382)=12,VLOOKUP(MID(B382,8,2),[1]Crt!A:B,2),VLOOKUP(MID(B382,7,2),[1]Crt!A:B,2)))</f>
        <v>24 - කඩුවෙල</v>
      </c>
      <c r="J382" s="20" t="str">
        <f>IF(B382="","",VLOOKUP(I382,[1]Crt!B:C,2))</f>
        <v>කොළඹ</v>
      </c>
      <c r="K382" s="20">
        <f>IF(B382="","",VLOOKUP(MID(B382,1,1),[1]Crt!D:E,2,FALSE))</f>
        <v>2004</v>
      </c>
    </row>
    <row r="383" spans="1:11" ht="40.5">
      <c r="A383" s="38" t="s">
        <v>698</v>
      </c>
      <c r="B383" s="15" t="s">
        <v>939</v>
      </c>
      <c r="C383" s="23" t="s">
        <v>940</v>
      </c>
      <c r="D383" s="97">
        <v>475500</v>
      </c>
      <c r="E383" s="109" t="s">
        <v>904</v>
      </c>
      <c r="F383" s="95" t="s">
        <v>895</v>
      </c>
      <c r="G383" s="46" t="s">
        <v>941</v>
      </c>
      <c r="H383" s="18" t="str">
        <f>IF(A383="","",VLOOKUP(A383,[1]Crt!F:G,2,FALSE))</f>
        <v>පළාත් පාලන මාර්ග</v>
      </c>
      <c r="I383" s="19" t="str">
        <f>IF(B383="","",IF(LEN(B383)=12,VLOOKUP(MID(B383,8,2),[1]Crt!A:B,2),VLOOKUP(MID(B383,7,2),[1]Crt!A:B,2)))</f>
        <v>24 - කඩුවෙල</v>
      </c>
      <c r="J383" s="20" t="str">
        <f>IF(B383="","",VLOOKUP(I383,[1]Crt!B:C,2))</f>
        <v>කොළඹ</v>
      </c>
      <c r="K383" s="20">
        <f>IF(B383="","",VLOOKUP(MID(B383,1,1),[1]Crt!D:E,2,FALSE))</f>
        <v>2004</v>
      </c>
    </row>
    <row r="384" spans="1:11" ht="40.5">
      <c r="A384" s="38" t="s">
        <v>698</v>
      </c>
      <c r="B384" s="15" t="s">
        <v>942</v>
      </c>
      <c r="C384" s="23" t="s">
        <v>943</v>
      </c>
      <c r="D384" s="97">
        <v>475960</v>
      </c>
      <c r="E384" s="109" t="s">
        <v>904</v>
      </c>
      <c r="F384" s="95" t="s">
        <v>895</v>
      </c>
      <c r="G384" s="46" t="s">
        <v>941</v>
      </c>
      <c r="H384" s="18" t="str">
        <f>IF(A384="","",VLOOKUP(A384,[1]Crt!F:G,2,FALSE))</f>
        <v>පළාත් පාලන මාර්ග</v>
      </c>
      <c r="I384" s="19" t="str">
        <f>IF(B384="","",IF(LEN(B384)=12,VLOOKUP(MID(B384,8,2),[1]Crt!A:B,2),VLOOKUP(MID(B384,7,2),[1]Crt!A:B,2)))</f>
        <v>24 - කඩුවෙල</v>
      </c>
      <c r="J384" s="20" t="str">
        <f>IF(B384="","",VLOOKUP(I384,[1]Crt!B:C,2))</f>
        <v>කොළඹ</v>
      </c>
      <c r="K384" s="20">
        <f>IF(B384="","",VLOOKUP(MID(B384,1,1),[1]Crt!D:E,2,FALSE))</f>
        <v>2004</v>
      </c>
    </row>
    <row r="385" spans="1:11" ht="40.5">
      <c r="A385" s="38" t="s">
        <v>698</v>
      </c>
      <c r="B385" s="15" t="s">
        <v>944</v>
      </c>
      <c r="C385" s="23" t="s">
        <v>945</v>
      </c>
      <c r="D385" s="97">
        <v>476000</v>
      </c>
      <c r="E385" s="109" t="s">
        <v>904</v>
      </c>
      <c r="F385" s="95" t="s">
        <v>895</v>
      </c>
      <c r="G385" s="43" t="s">
        <v>946</v>
      </c>
      <c r="H385" s="18" t="str">
        <f>IF(A385="","",VLOOKUP(A385,[1]Crt!F:G,2,FALSE))</f>
        <v>පළාත් පාලන මාර්ග</v>
      </c>
      <c r="I385" s="19" t="str">
        <f>IF(B385="","",IF(LEN(B385)=12,VLOOKUP(MID(B385,8,2),[1]Crt!A:B,2),VLOOKUP(MID(B385,7,2),[1]Crt!A:B,2)))</f>
        <v>24 - කඩුවෙල</v>
      </c>
      <c r="J385" s="20" t="str">
        <f>IF(B385="","",VLOOKUP(I385,[1]Crt!B:C,2))</f>
        <v>කොළඹ</v>
      </c>
      <c r="K385" s="20">
        <f>IF(B385="","",VLOOKUP(MID(B385,1,1),[1]Crt!D:E,2,FALSE))</f>
        <v>2004</v>
      </c>
    </row>
    <row r="386" spans="1:11" ht="40.5">
      <c r="A386" s="38" t="s">
        <v>698</v>
      </c>
      <c r="B386" s="15" t="s">
        <v>947</v>
      </c>
      <c r="C386" s="13" t="s">
        <v>948</v>
      </c>
      <c r="D386" s="97">
        <v>500000</v>
      </c>
      <c r="E386" s="109" t="s">
        <v>904</v>
      </c>
      <c r="F386" s="95" t="s">
        <v>895</v>
      </c>
      <c r="G386" s="46" t="s">
        <v>949</v>
      </c>
      <c r="H386" s="18" t="str">
        <f>IF(A386="","",VLOOKUP(A386,[1]Crt!F:G,2,FALSE))</f>
        <v>පළාත් පාලන මාර්ග</v>
      </c>
      <c r="I386" s="19" t="str">
        <f>IF(B386="","",IF(LEN(B386)=12,VLOOKUP(MID(B386,8,2),[1]Crt!A:B,2),VLOOKUP(MID(B386,7,2),[1]Crt!A:B,2)))</f>
        <v>24 - කඩුවෙල</v>
      </c>
      <c r="J386" s="20" t="str">
        <f>IF(B386="","",VLOOKUP(I386,[1]Crt!B:C,2))</f>
        <v>කොළඹ</v>
      </c>
      <c r="K386" s="20">
        <f>IF(B386="","",VLOOKUP(MID(B386,1,1),[1]Crt!D:E,2,FALSE))</f>
        <v>2004</v>
      </c>
    </row>
    <row r="387" spans="1:11" ht="40.5">
      <c r="A387" s="38" t="s">
        <v>698</v>
      </c>
      <c r="B387" s="15" t="s">
        <v>950</v>
      </c>
      <c r="C387" s="23" t="s">
        <v>951</v>
      </c>
      <c r="D387" s="97">
        <v>209500</v>
      </c>
      <c r="E387" s="109" t="s">
        <v>904</v>
      </c>
      <c r="F387" s="95" t="s">
        <v>895</v>
      </c>
      <c r="G387" s="46" t="s">
        <v>941</v>
      </c>
      <c r="H387" s="18" t="str">
        <f>IF(A387="","",VLOOKUP(A387,[1]Crt!F:G,2,FALSE))</f>
        <v>පළාත් පාලන මාර්ග</v>
      </c>
      <c r="I387" s="19" t="str">
        <f>IF(B387="","",IF(LEN(B387)=12,VLOOKUP(MID(B387,8,2),[1]Crt!A:B,2),VLOOKUP(MID(B387,7,2),[1]Crt!A:B,2)))</f>
        <v>24 - කඩුවෙල</v>
      </c>
      <c r="J387" s="20" t="str">
        <f>IF(B387="","",VLOOKUP(I387,[1]Crt!B:C,2))</f>
        <v>කොළඹ</v>
      </c>
      <c r="K387" s="20">
        <f>IF(B387="","",VLOOKUP(MID(B387,1,1),[1]Crt!D:E,2,FALSE))</f>
        <v>2004</v>
      </c>
    </row>
    <row r="388" spans="1:11" ht="40.5">
      <c r="A388" s="38" t="s">
        <v>698</v>
      </c>
      <c r="B388" s="15" t="s">
        <v>952</v>
      </c>
      <c r="C388" s="23" t="s">
        <v>953</v>
      </c>
      <c r="D388" s="97">
        <v>361800</v>
      </c>
      <c r="E388" s="109" t="s">
        <v>904</v>
      </c>
      <c r="F388" s="95" t="s">
        <v>895</v>
      </c>
      <c r="G388" s="46" t="s">
        <v>941</v>
      </c>
      <c r="H388" s="18" t="str">
        <f>IF(A388="","",VLOOKUP(A388,[1]Crt!F:G,2,FALSE))</f>
        <v>පළාත් පාලන මාර්ග</v>
      </c>
      <c r="I388" s="19" t="str">
        <f>IF(B388="","",IF(LEN(B388)=12,VLOOKUP(MID(B388,8,2),[1]Crt!A:B,2),VLOOKUP(MID(B388,7,2),[1]Crt!A:B,2)))</f>
        <v>24 - කඩුවෙල</v>
      </c>
      <c r="J388" s="20" t="str">
        <f>IF(B388="","",VLOOKUP(I388,[1]Crt!B:C,2))</f>
        <v>කොළඹ</v>
      </c>
      <c r="K388" s="20">
        <f>IF(B388="","",VLOOKUP(MID(B388,1,1),[1]Crt!D:E,2,FALSE))</f>
        <v>2004</v>
      </c>
    </row>
    <row r="389" spans="1:11" ht="40.5">
      <c r="A389" s="38" t="s">
        <v>698</v>
      </c>
      <c r="B389" s="15" t="s">
        <v>954</v>
      </c>
      <c r="C389" s="23" t="s">
        <v>955</v>
      </c>
      <c r="D389" s="97">
        <v>380500</v>
      </c>
      <c r="E389" s="109" t="s">
        <v>904</v>
      </c>
      <c r="F389" s="95" t="s">
        <v>895</v>
      </c>
      <c r="G389" s="46" t="s">
        <v>941</v>
      </c>
      <c r="H389" s="18" t="str">
        <f>IF(A389="","",VLOOKUP(A389,[1]Crt!F:G,2,FALSE))</f>
        <v>පළාත් පාලන මාර්ග</v>
      </c>
      <c r="I389" s="19" t="str">
        <f>IF(B389="","",IF(LEN(B389)=12,VLOOKUP(MID(B389,8,2),[1]Crt!A:B,2),VLOOKUP(MID(B389,7,2),[1]Crt!A:B,2)))</f>
        <v>24 - කඩුවෙල</v>
      </c>
      <c r="J389" s="20" t="str">
        <f>IF(B389="","",VLOOKUP(I389,[1]Crt!B:C,2))</f>
        <v>කොළඹ</v>
      </c>
      <c r="K389" s="20">
        <f>IF(B389="","",VLOOKUP(MID(B389,1,1),[1]Crt!D:E,2,FALSE))</f>
        <v>2004</v>
      </c>
    </row>
    <row r="390" spans="1:11" ht="40.5">
      <c r="A390" s="38" t="s">
        <v>698</v>
      </c>
      <c r="B390" s="15" t="s">
        <v>956</v>
      </c>
      <c r="C390" s="23" t="s">
        <v>957</v>
      </c>
      <c r="D390" s="97">
        <v>584800</v>
      </c>
      <c r="E390" s="109" t="s">
        <v>904</v>
      </c>
      <c r="F390" s="95" t="s">
        <v>895</v>
      </c>
      <c r="G390" s="46" t="s">
        <v>941</v>
      </c>
      <c r="H390" s="18" t="str">
        <f>IF(A390="","",VLOOKUP(A390,[1]Crt!F:G,2,FALSE))</f>
        <v>පළාත් පාලන මාර්ග</v>
      </c>
      <c r="I390" s="19" t="str">
        <f>IF(B390="","",IF(LEN(B390)=12,VLOOKUP(MID(B390,8,2),[1]Crt!A:B,2),VLOOKUP(MID(B390,7,2),[1]Crt!A:B,2)))</f>
        <v>24 - කඩුවෙල</v>
      </c>
      <c r="J390" s="20" t="str">
        <f>IF(B390="","",VLOOKUP(I390,[1]Crt!B:C,2))</f>
        <v>කොළඹ</v>
      </c>
      <c r="K390" s="20">
        <f>IF(B390="","",VLOOKUP(MID(B390,1,1),[1]Crt!D:E,2,FALSE))</f>
        <v>2004</v>
      </c>
    </row>
    <row r="391" spans="1:11" ht="40.5">
      <c r="A391" s="38" t="s">
        <v>698</v>
      </c>
      <c r="B391" s="15" t="s">
        <v>958</v>
      </c>
      <c r="C391" s="23" t="s">
        <v>959</v>
      </c>
      <c r="D391" s="97">
        <v>357300</v>
      </c>
      <c r="E391" s="109" t="s">
        <v>904</v>
      </c>
      <c r="F391" s="95" t="s">
        <v>895</v>
      </c>
      <c r="G391" s="46" t="s">
        <v>941</v>
      </c>
      <c r="H391" s="18" t="str">
        <f>IF(A391="","",VLOOKUP(A391,[1]Crt!F:G,2,FALSE))</f>
        <v>පළාත් පාලන මාර්ග</v>
      </c>
      <c r="I391" s="19" t="str">
        <f>IF(B391="","",IF(LEN(B391)=12,VLOOKUP(MID(B391,8,2),[1]Crt!A:B,2),VLOOKUP(MID(B391,7,2),[1]Crt!A:B,2)))</f>
        <v>24 - කඩුවෙල</v>
      </c>
      <c r="J391" s="20" t="str">
        <f>IF(B391="","",VLOOKUP(I391,[1]Crt!B:C,2))</f>
        <v>කොළඹ</v>
      </c>
      <c r="K391" s="20">
        <f>IF(B391="","",VLOOKUP(MID(B391,1,1),[1]Crt!D:E,2,FALSE))</f>
        <v>2004</v>
      </c>
    </row>
    <row r="392" spans="1:11" ht="40.5">
      <c r="A392" s="38" t="s">
        <v>698</v>
      </c>
      <c r="B392" s="15" t="s">
        <v>960</v>
      </c>
      <c r="C392" s="23" t="s">
        <v>961</v>
      </c>
      <c r="D392" s="97">
        <v>465500</v>
      </c>
      <c r="E392" s="109" t="s">
        <v>904</v>
      </c>
      <c r="F392" s="95" t="s">
        <v>895</v>
      </c>
      <c r="G392" s="46" t="s">
        <v>941</v>
      </c>
      <c r="H392" s="18" t="str">
        <f>IF(A392="","",VLOOKUP(A392,[1]Crt!F:G,2,FALSE))</f>
        <v>පළාත් පාලන මාර්ග</v>
      </c>
      <c r="I392" s="19" t="str">
        <f>IF(B392="","",IF(LEN(B392)=12,VLOOKUP(MID(B392,8,2),[1]Crt!A:B,2),VLOOKUP(MID(B392,7,2),[1]Crt!A:B,2)))</f>
        <v>24 - කඩුවෙල</v>
      </c>
      <c r="J392" s="20" t="str">
        <f>IF(B392="","",VLOOKUP(I392,[1]Crt!B:C,2))</f>
        <v>කොළඹ</v>
      </c>
      <c r="K392" s="20">
        <f>IF(B392="","",VLOOKUP(MID(B392,1,1),[1]Crt!D:E,2,FALSE))</f>
        <v>2004</v>
      </c>
    </row>
    <row r="393" spans="1:11" ht="40.5">
      <c r="A393" s="38" t="s">
        <v>698</v>
      </c>
      <c r="B393" s="15" t="s">
        <v>962</v>
      </c>
      <c r="C393" s="23" t="s">
        <v>963</v>
      </c>
      <c r="D393" s="97">
        <v>380900</v>
      </c>
      <c r="E393" s="109" t="s">
        <v>904</v>
      </c>
      <c r="F393" s="95" t="s">
        <v>895</v>
      </c>
      <c r="G393" s="46" t="s">
        <v>941</v>
      </c>
      <c r="H393" s="18" t="str">
        <f>IF(A393="","",VLOOKUP(A393,[1]Crt!F:G,2,FALSE))</f>
        <v>පළාත් පාලන මාර්ග</v>
      </c>
      <c r="I393" s="19" t="str">
        <f>IF(B393="","",IF(LEN(B393)=12,VLOOKUP(MID(B393,8,2),[1]Crt!A:B,2),VLOOKUP(MID(B393,7,2),[1]Crt!A:B,2)))</f>
        <v>24 - කඩුවෙල</v>
      </c>
      <c r="J393" s="20" t="str">
        <f>IF(B393="","",VLOOKUP(I393,[1]Crt!B:C,2))</f>
        <v>කොළඹ</v>
      </c>
      <c r="K393" s="20">
        <f>IF(B393="","",VLOOKUP(MID(B393,1,1),[1]Crt!D:E,2,FALSE))</f>
        <v>2004</v>
      </c>
    </row>
    <row r="394" spans="1:11" ht="40.5">
      <c r="A394" s="38" t="s">
        <v>698</v>
      </c>
      <c r="B394" s="15" t="s">
        <v>964</v>
      </c>
      <c r="C394" s="36" t="s">
        <v>965</v>
      </c>
      <c r="D394" s="97">
        <v>190400</v>
      </c>
      <c r="E394" s="109" t="s">
        <v>904</v>
      </c>
      <c r="F394" s="95" t="s">
        <v>895</v>
      </c>
      <c r="G394" s="46" t="s">
        <v>941</v>
      </c>
      <c r="H394" s="18" t="str">
        <f>IF(A394="","",VLOOKUP(A394,[1]Crt!F:G,2,FALSE))</f>
        <v>පළාත් පාලන මාර්ග</v>
      </c>
      <c r="I394" s="19" t="str">
        <f>IF(B394="","",IF(LEN(B394)=12,VLOOKUP(MID(B394,8,2),[1]Crt!A:B,2),VLOOKUP(MID(B394,7,2),[1]Crt!A:B,2)))</f>
        <v>24 - කඩුවෙල</v>
      </c>
      <c r="J394" s="20" t="str">
        <f>IF(B394="","",VLOOKUP(I394,[1]Crt!B:C,2))</f>
        <v>කොළඹ</v>
      </c>
      <c r="K394" s="20">
        <f>IF(B394="","",VLOOKUP(MID(B394,1,1),[1]Crt!D:E,2,FALSE))</f>
        <v>2004</v>
      </c>
    </row>
    <row r="395" spans="1:11" ht="40.5">
      <c r="A395" s="38" t="s">
        <v>698</v>
      </c>
      <c r="B395" s="15" t="s">
        <v>966</v>
      </c>
      <c r="C395" s="23" t="s">
        <v>967</v>
      </c>
      <c r="D395" s="97">
        <v>476200</v>
      </c>
      <c r="E395" s="109" t="s">
        <v>904</v>
      </c>
      <c r="F395" s="95" t="s">
        <v>895</v>
      </c>
      <c r="G395" s="46" t="s">
        <v>968</v>
      </c>
      <c r="H395" s="18" t="str">
        <f>IF(A395="","",VLOOKUP(A395,[1]Crt!F:G,2,FALSE))</f>
        <v>පළාත් පාලන මාර්ග</v>
      </c>
      <c r="I395" s="19" t="str">
        <f>IF(B395="","",IF(LEN(B395)=12,VLOOKUP(MID(B395,8,2),[1]Crt!A:B,2),VLOOKUP(MID(B395,7,2),[1]Crt!A:B,2)))</f>
        <v>24 - කඩුවෙල</v>
      </c>
      <c r="J395" s="20" t="str">
        <f>IF(B395="","",VLOOKUP(I395,[1]Crt!B:C,2))</f>
        <v>කොළඹ</v>
      </c>
      <c r="K395" s="20">
        <f>IF(B395="","",VLOOKUP(MID(B395,1,1),[1]Crt!D:E,2,FALSE))</f>
        <v>2004</v>
      </c>
    </row>
    <row r="396" spans="1:11" ht="40.5">
      <c r="A396" s="38" t="s">
        <v>698</v>
      </c>
      <c r="B396" s="15" t="s">
        <v>969</v>
      </c>
      <c r="C396" s="23" t="s">
        <v>970</v>
      </c>
      <c r="D396" s="97">
        <v>381000</v>
      </c>
      <c r="E396" s="95" t="s">
        <v>894</v>
      </c>
      <c r="F396" s="95" t="s">
        <v>895</v>
      </c>
      <c r="G396" s="46" t="s">
        <v>971</v>
      </c>
      <c r="H396" s="18" t="str">
        <f>IF(A396="","",VLOOKUP(A396,[1]Crt!F:G,2,FALSE))</f>
        <v>පළාත් පාලන මාර්ග</v>
      </c>
      <c r="I396" s="19" t="str">
        <f>IF(B396="","",IF(LEN(B396)=12,VLOOKUP(MID(B396,8,2),[1]Crt!A:B,2),VLOOKUP(MID(B396,7,2),[1]Crt!A:B,2)))</f>
        <v>24 - කඩුවෙල</v>
      </c>
      <c r="J396" s="20" t="str">
        <f>IF(B396="","",VLOOKUP(I396,[1]Crt!B:C,2))</f>
        <v>කොළඹ</v>
      </c>
      <c r="K396" s="20">
        <f>IF(B396="","",VLOOKUP(MID(B396,1,1),[1]Crt!D:E,2,FALSE))</f>
        <v>2004</v>
      </c>
    </row>
    <row r="397" spans="1:11" ht="40.5">
      <c r="A397" s="38" t="s">
        <v>698</v>
      </c>
      <c r="B397" s="15" t="s">
        <v>972</v>
      </c>
      <c r="C397" s="23" t="s">
        <v>973</v>
      </c>
      <c r="D397" s="97">
        <v>340000</v>
      </c>
      <c r="E397" s="109" t="s">
        <v>904</v>
      </c>
      <c r="F397" s="95" t="s">
        <v>895</v>
      </c>
      <c r="G397" s="46" t="s">
        <v>974</v>
      </c>
      <c r="H397" s="18" t="str">
        <f>IF(A397="","",VLOOKUP(A397,[1]Crt!F:G,2,FALSE))</f>
        <v>පළාත් පාලන මාර්ග</v>
      </c>
      <c r="I397" s="19" t="str">
        <f>IF(B397="","",IF(LEN(B397)=12,VLOOKUP(MID(B397,8,2),[1]Crt!A:B,2),VLOOKUP(MID(B397,7,2),[1]Crt!A:B,2)))</f>
        <v>25 - මහරගම</v>
      </c>
      <c r="J397" s="20" t="str">
        <f>IF(B397="","",VLOOKUP(I397,[1]Crt!B:C,2))</f>
        <v>කොළඹ</v>
      </c>
      <c r="K397" s="20">
        <f>IF(B397="","",VLOOKUP(MID(B397,1,1),[1]Crt!D:E,2,FALSE))</f>
        <v>2004</v>
      </c>
    </row>
    <row r="398" spans="1:11" ht="30">
      <c r="A398" s="38" t="s">
        <v>711</v>
      </c>
      <c r="B398" s="15" t="s">
        <v>975</v>
      </c>
      <c r="C398" s="23" t="s">
        <v>976</v>
      </c>
      <c r="D398" s="97">
        <v>500000</v>
      </c>
      <c r="E398" s="95" t="s">
        <v>894</v>
      </c>
      <c r="F398" s="95" t="s">
        <v>977</v>
      </c>
      <c r="G398" s="45" t="s">
        <v>168</v>
      </c>
      <c r="H398" s="18" t="str">
        <f>IF(A398="","",VLOOKUP(A398,[1]Crt!F:G,2,FALSE))</f>
        <v>පළාත් පාලන මාර්ග</v>
      </c>
      <c r="I398" s="19" t="str">
        <f>IF(B398="","",IF(LEN(B398)=12,VLOOKUP(MID(B398,8,2),[1]Crt!A:B,2),VLOOKUP(MID(B398,7,2),[1]Crt!A:B,2)))</f>
        <v>25 - මහරගම</v>
      </c>
      <c r="J398" s="20" t="str">
        <f>IF(B398="","",VLOOKUP(I398,[1]Crt!B:C,2))</f>
        <v>කොළඹ</v>
      </c>
      <c r="K398" s="20">
        <f>IF(B398="","",VLOOKUP(MID(B398,1,1),[1]Crt!D:E,2,FALSE))</f>
        <v>2004</v>
      </c>
    </row>
    <row r="399" spans="1:11" ht="30">
      <c r="A399" s="38" t="s">
        <v>711</v>
      </c>
      <c r="B399" s="15" t="s">
        <v>978</v>
      </c>
      <c r="C399" s="82" t="s">
        <v>979</v>
      </c>
      <c r="D399" s="97">
        <v>500000</v>
      </c>
      <c r="E399" s="95" t="s">
        <v>894</v>
      </c>
      <c r="F399" s="95" t="s">
        <v>977</v>
      </c>
      <c r="G399" s="43" t="s">
        <v>168</v>
      </c>
      <c r="H399" s="18" t="str">
        <f>IF(A399="","",VLOOKUP(A399,[1]Crt!F:G,2,FALSE))</f>
        <v>පළාත් පාලන මාර්ග</v>
      </c>
      <c r="I399" s="19" t="str">
        <f>IF(B399="","",IF(LEN(B399)=12,VLOOKUP(MID(B399,8,2),[1]Crt!A:B,2),VLOOKUP(MID(B399,7,2),[1]Crt!A:B,2)))</f>
        <v>25 - මහරගම</v>
      </c>
      <c r="J399" s="20" t="str">
        <f>IF(B399="","",VLOOKUP(I399,[1]Crt!B:C,2))</f>
        <v>කොළඹ</v>
      </c>
      <c r="K399" s="20">
        <f>IF(B399="","",VLOOKUP(MID(B399,1,1),[1]Crt!D:E,2,FALSE))</f>
        <v>2004</v>
      </c>
    </row>
    <row r="400" spans="1:11" ht="51.75">
      <c r="A400" s="38" t="s">
        <v>711</v>
      </c>
      <c r="B400" s="64" t="s">
        <v>980</v>
      </c>
      <c r="C400" s="13" t="s">
        <v>981</v>
      </c>
      <c r="D400" s="97">
        <v>500000</v>
      </c>
      <c r="E400" s="64" t="s">
        <v>982</v>
      </c>
      <c r="F400" s="95" t="s">
        <v>977</v>
      </c>
      <c r="G400" s="45" t="s">
        <v>983</v>
      </c>
      <c r="H400" s="18" t="str">
        <f>IF(A400="","",VLOOKUP(A400,[1]Crt!F:G,2,FALSE))</f>
        <v>පළාත් පාලන මාර්ග</v>
      </c>
      <c r="I400" s="19" t="str">
        <f>IF(B400="","",IF(LEN(B400)=12,VLOOKUP(MID(B400,8,2),[1]Crt!A:B,2),VLOOKUP(MID(B400,7,2),[1]Crt!A:B,2)))</f>
        <v>25 - මහරගම</v>
      </c>
      <c r="J400" s="20" t="str">
        <f>IF(B400="","",VLOOKUP(I400,[1]Crt!B:C,2))</f>
        <v>කොළඹ</v>
      </c>
      <c r="K400" s="20">
        <f>IF(B400="","",VLOOKUP(MID(B400,1,1),[1]Crt!D:E,2,FALSE))</f>
        <v>2004</v>
      </c>
    </row>
    <row r="401" spans="1:11" ht="30">
      <c r="A401" s="38" t="s">
        <v>711</v>
      </c>
      <c r="B401" s="64" t="s">
        <v>984</v>
      </c>
      <c r="C401" s="79" t="s">
        <v>985</v>
      </c>
      <c r="D401" s="97">
        <v>500000</v>
      </c>
      <c r="E401" s="64" t="s">
        <v>982</v>
      </c>
      <c r="F401" s="95" t="s">
        <v>977</v>
      </c>
      <c r="G401" s="45" t="s">
        <v>983</v>
      </c>
      <c r="H401" s="18" t="str">
        <f>IF(A401="","",VLOOKUP(A401,[1]Crt!F:G,2,FALSE))</f>
        <v>පළාත් පාලන මාර්ග</v>
      </c>
      <c r="I401" s="19" t="str">
        <f>IF(B401="","",IF(LEN(B401)=12,VLOOKUP(MID(B401,8,2),[1]Crt!A:B,2),VLOOKUP(MID(B401,7,2),[1]Crt!A:B,2)))</f>
        <v>25 - මහරගම</v>
      </c>
      <c r="J401" s="20" t="str">
        <f>IF(B401="","",VLOOKUP(I401,[1]Crt!B:C,2))</f>
        <v>කොළඹ</v>
      </c>
      <c r="K401" s="20">
        <f>IF(B401="","",VLOOKUP(MID(B401,1,1),[1]Crt!D:E,2,FALSE))</f>
        <v>2004</v>
      </c>
    </row>
    <row r="402" spans="1:11" ht="34.5">
      <c r="A402" s="38" t="s">
        <v>711</v>
      </c>
      <c r="B402" s="64" t="s">
        <v>986</v>
      </c>
      <c r="C402" s="13" t="s">
        <v>987</v>
      </c>
      <c r="D402" s="97">
        <v>500000</v>
      </c>
      <c r="E402" s="64" t="s">
        <v>982</v>
      </c>
      <c r="F402" s="95" t="s">
        <v>977</v>
      </c>
      <c r="G402" s="45" t="s">
        <v>983</v>
      </c>
      <c r="H402" s="18" t="str">
        <f>IF(A402="","",VLOOKUP(A402,[1]Crt!F:G,2,FALSE))</f>
        <v>පළාත් පාලන මාර්ග</v>
      </c>
      <c r="I402" s="19" t="str">
        <f>IF(B402="","",IF(LEN(B402)=12,VLOOKUP(MID(B402,8,2),[1]Crt!A:B,2),VLOOKUP(MID(B402,7,2),[1]Crt!A:B,2)))</f>
        <v>25 - මහරගම</v>
      </c>
      <c r="J402" s="20" t="str">
        <f>IF(B402="","",VLOOKUP(I402,[1]Crt!B:C,2))</f>
        <v>කොළඹ</v>
      </c>
      <c r="K402" s="20">
        <f>IF(B402="","",VLOOKUP(MID(B402,1,1),[1]Crt!D:E,2,FALSE))</f>
        <v>2004</v>
      </c>
    </row>
    <row r="403" spans="1:11" ht="69">
      <c r="A403" s="38" t="s">
        <v>698</v>
      </c>
      <c r="B403" s="64" t="s">
        <v>988</v>
      </c>
      <c r="C403" s="51" t="s">
        <v>989</v>
      </c>
      <c r="D403" s="97">
        <v>160000</v>
      </c>
      <c r="E403" s="95" t="s">
        <v>904</v>
      </c>
      <c r="F403" s="95" t="s">
        <v>895</v>
      </c>
      <c r="G403" s="46" t="s">
        <v>990</v>
      </c>
      <c r="H403" s="18" t="str">
        <f>IF(A403="","",VLOOKUP(A403,[1]Crt!F:G,2,FALSE))</f>
        <v>පළාත් පාලන මාර්ග</v>
      </c>
      <c r="I403" s="19" t="str">
        <f>IF(B403="","",IF(LEN(B403)=12,VLOOKUP(MID(B403,8,2),[1]Crt!A:B,2),VLOOKUP(MID(B403,7,2),[1]Crt!A:B,2)))</f>
        <v>25 - මහරගම</v>
      </c>
      <c r="J403" s="20" t="str">
        <f>IF(B403="","",VLOOKUP(I403,[1]Crt!B:C,2))</f>
        <v>කොළඹ</v>
      </c>
      <c r="K403" s="20">
        <f>IF(B403="","",VLOOKUP(MID(B403,1,1),[1]Crt!D:E,2,FALSE))</f>
        <v>2004</v>
      </c>
    </row>
    <row r="404" spans="1:11" ht="34.5">
      <c r="A404" s="38" t="s">
        <v>698</v>
      </c>
      <c r="B404" s="15" t="s">
        <v>991</v>
      </c>
      <c r="C404" s="23" t="s">
        <v>992</v>
      </c>
      <c r="D404" s="97">
        <v>1000000</v>
      </c>
      <c r="E404" s="95" t="s">
        <v>904</v>
      </c>
      <c r="F404" s="95" t="s">
        <v>895</v>
      </c>
      <c r="G404" s="43" t="s">
        <v>993</v>
      </c>
      <c r="H404" s="18" t="str">
        <f>IF(A404="","",VLOOKUP(A404,[1]Crt!F:G,2,FALSE))</f>
        <v>පළාත් පාලන මාර්ග</v>
      </c>
      <c r="I404" s="19" t="str">
        <f>IF(B404="","",IF(LEN(B404)=12,VLOOKUP(MID(B404,8,2),[1]Crt!A:B,2),VLOOKUP(MID(B404,7,2),[1]Crt!A:B,2)))</f>
        <v>26 - රත්මලාන</v>
      </c>
      <c r="J404" s="20" t="str">
        <f>IF(B404="","",VLOOKUP(I404,[1]Crt!B:C,2))</f>
        <v>කොළඹ</v>
      </c>
      <c r="K404" s="20">
        <f>IF(B404="","",VLOOKUP(MID(B404,1,1),[1]Crt!D:E,2,FALSE))</f>
        <v>2004</v>
      </c>
    </row>
    <row r="405" spans="1:11" ht="34.5">
      <c r="A405" s="38" t="s">
        <v>698</v>
      </c>
      <c r="B405" s="15" t="s">
        <v>994</v>
      </c>
      <c r="C405" s="23" t="s">
        <v>995</v>
      </c>
      <c r="D405" s="97">
        <v>500000</v>
      </c>
      <c r="E405" s="95" t="s">
        <v>904</v>
      </c>
      <c r="F405" s="95" t="s">
        <v>895</v>
      </c>
      <c r="G405" s="43" t="s">
        <v>993</v>
      </c>
      <c r="H405" s="18" t="str">
        <f>IF(A405="","",VLOOKUP(A405,[1]Crt!F:G,2,FALSE))</f>
        <v>පළාත් පාලන මාර්ග</v>
      </c>
      <c r="I405" s="19" t="str">
        <f>IF(B405="","",IF(LEN(B405)=12,VLOOKUP(MID(B405,8,2),[1]Crt!A:B,2),VLOOKUP(MID(B405,7,2),[1]Crt!A:B,2)))</f>
        <v>26 - රත්මලාන</v>
      </c>
      <c r="J405" s="20" t="str">
        <f>IF(B405="","",VLOOKUP(I405,[1]Crt!B:C,2))</f>
        <v>කොළඹ</v>
      </c>
      <c r="K405" s="20">
        <f>IF(B405="","",VLOOKUP(MID(B405,1,1),[1]Crt!D:E,2,FALSE))</f>
        <v>2004</v>
      </c>
    </row>
    <row r="406" spans="1:11" ht="34.5">
      <c r="A406" s="24" t="s">
        <v>746</v>
      </c>
      <c r="B406" s="29" t="s">
        <v>996</v>
      </c>
      <c r="C406" s="26" t="s">
        <v>997</v>
      </c>
      <c r="D406" s="110">
        <v>1500000</v>
      </c>
      <c r="E406" s="29" t="s">
        <v>894</v>
      </c>
      <c r="F406" s="29" t="s">
        <v>998</v>
      </c>
      <c r="G406" s="47" t="s">
        <v>993</v>
      </c>
      <c r="H406" s="18" t="str">
        <f>IF(A406="","",VLOOKUP(A406,[1]Crt!F:G,2,FALSE))</f>
        <v>පළාත් පාලන මාර්ග</v>
      </c>
      <c r="I406" s="19" t="str">
        <f>IF(B406="","",IF(LEN(B406)=12,VLOOKUP(MID(B406,8,2),[1]Crt!A:B,2),VLOOKUP(MID(B406,7,2),[1]Crt!A:B,2)))</f>
        <v>26 - රත්මලාන</v>
      </c>
      <c r="J406" s="20" t="str">
        <f>IF(B406="","",VLOOKUP(I406,[1]Crt!B:C,2))</f>
        <v>කොළඹ</v>
      </c>
      <c r="K406" s="20">
        <f>IF(B406="","",VLOOKUP(MID(B406,1,1),[1]Crt!D:E,2,FALSE))</f>
        <v>2004</v>
      </c>
    </row>
    <row r="407" spans="1:11" ht="34.5">
      <c r="A407" s="38" t="s">
        <v>711</v>
      </c>
      <c r="B407" s="15" t="s">
        <v>999</v>
      </c>
      <c r="C407" s="53" t="s">
        <v>1000</v>
      </c>
      <c r="D407" s="37">
        <v>1000000</v>
      </c>
      <c r="E407" s="15" t="s">
        <v>904</v>
      </c>
      <c r="F407" s="15" t="s">
        <v>1001</v>
      </c>
      <c r="G407" s="45" t="s">
        <v>993</v>
      </c>
      <c r="H407" s="18" t="str">
        <f>IF(A407="","",VLOOKUP(A407,[1]Crt!F:G,2,FALSE))</f>
        <v>පළාත් පාලන මාර්ග</v>
      </c>
      <c r="I407" s="19" t="str">
        <f>IF(B407="","",IF(LEN(B407)=12,VLOOKUP(MID(B407,8,2),[1]Crt!A:B,2),VLOOKUP(MID(B407,7,2),[1]Crt!A:B,2)))</f>
        <v>26 - රත්මලාන</v>
      </c>
      <c r="J407" s="20" t="str">
        <f>IF(B407="","",VLOOKUP(I407,[1]Crt!B:C,2))</f>
        <v>කොළඹ</v>
      </c>
      <c r="K407" s="20">
        <f>IF(B407="","",VLOOKUP(MID(B407,1,1),[1]Crt!D:E,2,FALSE))</f>
        <v>2004</v>
      </c>
    </row>
    <row r="408" spans="1:11" ht="34.5">
      <c r="A408" s="38" t="s">
        <v>711</v>
      </c>
      <c r="B408" s="15" t="s">
        <v>1002</v>
      </c>
      <c r="C408" s="53" t="s">
        <v>1003</v>
      </c>
      <c r="D408" s="75">
        <v>500000</v>
      </c>
      <c r="E408" s="15" t="s">
        <v>904</v>
      </c>
      <c r="F408" s="15" t="s">
        <v>1001</v>
      </c>
      <c r="G408" s="45" t="s">
        <v>993</v>
      </c>
      <c r="H408" s="18" t="str">
        <f>IF(A408="","",VLOOKUP(A408,[1]Crt!F:G,2,FALSE))</f>
        <v>පළාත් පාලන මාර්ග</v>
      </c>
      <c r="I408" s="19" t="str">
        <f>IF(B408="","",IF(LEN(B408)=12,VLOOKUP(MID(B408,8,2),[1]Crt!A:B,2),VLOOKUP(MID(B408,7,2),[1]Crt!A:B,2)))</f>
        <v>26 - රත්මලාන</v>
      </c>
      <c r="J408" s="20" t="str">
        <f>IF(B408="","",VLOOKUP(I408,[1]Crt!B:C,2))</f>
        <v>කොළඹ</v>
      </c>
      <c r="K408" s="20">
        <f>IF(B408="","",VLOOKUP(MID(B408,1,1),[1]Crt!D:E,2,FALSE))</f>
        <v>2004</v>
      </c>
    </row>
    <row r="409" spans="1:11" ht="40.5">
      <c r="A409" s="38" t="s">
        <v>698</v>
      </c>
      <c r="B409" s="15" t="s">
        <v>1004</v>
      </c>
      <c r="C409" s="23" t="s">
        <v>1005</v>
      </c>
      <c r="D409" s="97">
        <v>432500</v>
      </c>
      <c r="E409" s="95" t="s">
        <v>894</v>
      </c>
      <c r="F409" s="95" t="s">
        <v>1006</v>
      </c>
      <c r="G409" s="46" t="s">
        <v>1007</v>
      </c>
      <c r="H409" s="18" t="str">
        <f>IF(A409="","",VLOOKUP(A409,[1]Crt!F:G,2,FALSE))</f>
        <v>පළාත් පාලන මාර්ග</v>
      </c>
      <c r="I409" s="19" t="str">
        <f>IF(B409="","",IF(LEN(B409)=12,VLOOKUP(MID(B409,8,2),[1]Crt!A:B,2),VLOOKUP(MID(B409,7,2),[1]Crt!A:B,2)))</f>
        <v>28 - මොරටුව</v>
      </c>
      <c r="J409" s="20" t="str">
        <f>IF(B409="","",VLOOKUP(I409,[1]Crt!B:C,2))</f>
        <v>කොළඹ</v>
      </c>
      <c r="K409" s="20">
        <f>IF(B409="","",VLOOKUP(MID(B409,1,1),[1]Crt!D:E,2,FALSE))</f>
        <v>2004</v>
      </c>
    </row>
    <row r="410" spans="1:11" ht="40.5">
      <c r="A410" s="38" t="s">
        <v>698</v>
      </c>
      <c r="B410" s="15" t="s">
        <v>1008</v>
      </c>
      <c r="C410" s="23" t="s">
        <v>1009</v>
      </c>
      <c r="D410" s="97">
        <v>407500</v>
      </c>
      <c r="E410" s="95" t="s">
        <v>894</v>
      </c>
      <c r="F410" s="95" t="s">
        <v>1006</v>
      </c>
      <c r="G410" s="46" t="s">
        <v>1007</v>
      </c>
      <c r="H410" s="18" t="str">
        <f>IF(A410="","",VLOOKUP(A410,[1]Crt!F:G,2,FALSE))</f>
        <v>පළාත් පාලන මාර්ග</v>
      </c>
      <c r="I410" s="19" t="str">
        <f>IF(B410="","",IF(LEN(B410)=12,VLOOKUP(MID(B410,8,2),[1]Crt!A:B,2),VLOOKUP(MID(B410,7,2),[1]Crt!A:B,2)))</f>
        <v>28 - මොරටුව</v>
      </c>
      <c r="J410" s="20" t="str">
        <f>IF(B410="","",VLOOKUP(I410,[1]Crt!B:C,2))</f>
        <v>කොළඹ</v>
      </c>
      <c r="K410" s="20">
        <f>IF(B410="","",VLOOKUP(MID(B410,1,1),[1]Crt!D:E,2,FALSE))</f>
        <v>2004</v>
      </c>
    </row>
    <row r="411" spans="1:11" ht="40.5">
      <c r="A411" s="38" t="s">
        <v>698</v>
      </c>
      <c r="B411" s="15" t="s">
        <v>1010</v>
      </c>
      <c r="C411" s="23" t="s">
        <v>1011</v>
      </c>
      <c r="D411" s="97">
        <v>444000</v>
      </c>
      <c r="E411" s="95" t="s">
        <v>894</v>
      </c>
      <c r="F411" s="95" t="s">
        <v>1006</v>
      </c>
      <c r="G411" s="46" t="s">
        <v>1007</v>
      </c>
      <c r="H411" s="18" t="str">
        <f>IF(A411="","",VLOOKUP(A411,[1]Crt!F:G,2,FALSE))</f>
        <v>පළාත් පාලන මාර්ග</v>
      </c>
      <c r="I411" s="19" t="str">
        <f>IF(B411="","",IF(LEN(B411)=12,VLOOKUP(MID(B411,8,2),[1]Crt!A:B,2),VLOOKUP(MID(B411,7,2),[1]Crt!A:B,2)))</f>
        <v>28 - මොරටුව</v>
      </c>
      <c r="J411" s="20" t="str">
        <f>IF(B411="","",VLOOKUP(I411,[1]Crt!B:C,2))</f>
        <v>කොළඹ</v>
      </c>
      <c r="K411" s="20">
        <f>IF(B411="","",VLOOKUP(MID(B411,1,1),[1]Crt!D:E,2,FALSE))</f>
        <v>2004</v>
      </c>
    </row>
    <row r="412" spans="1:11" ht="40.5">
      <c r="A412" s="38" t="s">
        <v>698</v>
      </c>
      <c r="B412" s="15" t="s">
        <v>1012</v>
      </c>
      <c r="C412" s="23" t="s">
        <v>1013</v>
      </c>
      <c r="D412" s="97">
        <v>487000</v>
      </c>
      <c r="E412" s="95" t="s">
        <v>894</v>
      </c>
      <c r="F412" s="95" t="s">
        <v>1014</v>
      </c>
      <c r="G412" s="46" t="s">
        <v>1007</v>
      </c>
      <c r="H412" s="18" t="str">
        <f>IF(A412="","",VLOOKUP(A412,[1]Crt!F:G,2,FALSE))</f>
        <v>පළාත් පාලන මාර්ග</v>
      </c>
      <c r="I412" s="19" t="str">
        <f>IF(B412="","",IF(LEN(B412)=12,VLOOKUP(MID(B412,8,2),[1]Crt!A:B,2),VLOOKUP(MID(B412,7,2),[1]Crt!A:B,2)))</f>
        <v>29 - කැස්බෑව</v>
      </c>
      <c r="J412" s="20" t="str">
        <f>IF(B412="","",VLOOKUP(I412,[1]Crt!B:C,2))</f>
        <v>කොළඹ</v>
      </c>
      <c r="K412" s="20">
        <f>IF(B412="","",VLOOKUP(MID(B412,1,1),[1]Crt!D:E,2,FALSE))</f>
        <v>2004</v>
      </c>
    </row>
    <row r="413" spans="1:11" ht="40.5">
      <c r="A413" s="38" t="s">
        <v>698</v>
      </c>
      <c r="B413" s="15" t="s">
        <v>1015</v>
      </c>
      <c r="C413" s="23" t="s">
        <v>1016</v>
      </c>
      <c r="D413" s="97">
        <v>466000</v>
      </c>
      <c r="E413" s="95" t="s">
        <v>894</v>
      </c>
      <c r="F413" s="95" t="s">
        <v>1014</v>
      </c>
      <c r="G413" s="46" t="s">
        <v>1007</v>
      </c>
      <c r="H413" s="18" t="str">
        <f>IF(A413="","",VLOOKUP(A413,[1]Crt!F:G,2,FALSE))</f>
        <v>පළාත් පාලන මාර්ග</v>
      </c>
      <c r="I413" s="19" t="str">
        <f>IF(B413="","",IF(LEN(B413)=12,VLOOKUP(MID(B413,8,2),[1]Crt!A:B,2),VLOOKUP(MID(B413,7,2),[1]Crt!A:B,2)))</f>
        <v>29 - කැස්බෑව</v>
      </c>
      <c r="J413" s="20" t="str">
        <f>IF(B413="","",VLOOKUP(I413,[1]Crt!B:C,2))</f>
        <v>කොළඹ</v>
      </c>
      <c r="K413" s="20">
        <f>IF(B413="","",VLOOKUP(MID(B413,1,1),[1]Crt!D:E,2,FALSE))</f>
        <v>2004</v>
      </c>
    </row>
    <row r="414" spans="1:11" ht="30">
      <c r="A414" s="38" t="s">
        <v>711</v>
      </c>
      <c r="B414" s="15" t="s">
        <v>1017</v>
      </c>
      <c r="C414" s="23" t="s">
        <v>1018</v>
      </c>
      <c r="D414" s="97">
        <v>500000</v>
      </c>
      <c r="E414" s="95" t="s">
        <v>894</v>
      </c>
      <c r="F414" s="95" t="s">
        <v>1014</v>
      </c>
      <c r="G414" s="45" t="s">
        <v>168</v>
      </c>
      <c r="H414" s="18" t="str">
        <f>IF(A414="","",VLOOKUP(A414,[1]Crt!F:G,2,FALSE))</f>
        <v>පළාත් පාලන මාර්ග</v>
      </c>
      <c r="I414" s="19" t="str">
        <f>IF(B414="","",IF(LEN(B414)=12,VLOOKUP(MID(B414,8,2),[1]Crt!A:B,2),VLOOKUP(MID(B414,7,2),[1]Crt!A:B,2)))</f>
        <v>29 - කැස්බෑව</v>
      </c>
      <c r="J414" s="20" t="str">
        <f>IF(B414="","",VLOOKUP(I414,[1]Crt!B:C,2))</f>
        <v>කොළඹ</v>
      </c>
      <c r="K414" s="20">
        <f>IF(B414="","",VLOOKUP(MID(B414,1,1),[1]Crt!D:E,2,FALSE))</f>
        <v>2004</v>
      </c>
    </row>
    <row r="415" spans="1:11" ht="40.5">
      <c r="A415" s="38" t="s">
        <v>698</v>
      </c>
      <c r="B415" s="15" t="s">
        <v>1019</v>
      </c>
      <c r="C415" s="23" t="s">
        <v>1020</v>
      </c>
      <c r="D415" s="97">
        <v>498000</v>
      </c>
      <c r="E415" s="95" t="s">
        <v>894</v>
      </c>
      <c r="F415" s="95" t="s">
        <v>1014</v>
      </c>
      <c r="G415" s="46" t="s">
        <v>1007</v>
      </c>
      <c r="H415" s="18" t="str">
        <f>IF(A415="","",VLOOKUP(A415,[1]Crt!F:G,2,FALSE))</f>
        <v>පළාත් පාලන මාර්ග</v>
      </c>
      <c r="I415" s="19" t="str">
        <f>IF(B415="","",IF(LEN(B415)=12,VLOOKUP(MID(B415,8,2),[1]Crt!A:B,2),VLOOKUP(MID(B415,7,2),[1]Crt!A:B,2)))</f>
        <v>29 - කැස්බෑව</v>
      </c>
      <c r="J415" s="20" t="str">
        <f>IF(B415="","",VLOOKUP(I415,[1]Crt!B:C,2))</f>
        <v>කොළඹ</v>
      </c>
      <c r="K415" s="20">
        <f>IF(B415="","",VLOOKUP(MID(B415,1,1),[1]Crt!D:E,2,FALSE))</f>
        <v>2004</v>
      </c>
    </row>
    <row r="416" spans="1:11" ht="30">
      <c r="A416" s="38" t="s">
        <v>711</v>
      </c>
      <c r="B416" s="15" t="s">
        <v>1021</v>
      </c>
      <c r="C416" s="23" t="s">
        <v>1022</v>
      </c>
      <c r="D416" s="97">
        <v>500000</v>
      </c>
      <c r="E416" s="95" t="s">
        <v>894</v>
      </c>
      <c r="F416" s="95" t="s">
        <v>1023</v>
      </c>
      <c r="G416" s="45" t="s">
        <v>168</v>
      </c>
      <c r="H416" s="18" t="str">
        <f>IF(A416="","",VLOOKUP(A416,[1]Crt!F:G,2,FALSE))</f>
        <v>පළාත් පාලන මාර්ග</v>
      </c>
      <c r="I416" s="19" t="str">
        <f>IF(B416="","",IF(LEN(B416)=12,VLOOKUP(MID(B416,8,2),[1]Crt!A:B,2),VLOOKUP(MID(B416,7,2),[1]Crt!A:B,2)))</f>
        <v>29 - කැස්බෑව</v>
      </c>
      <c r="J416" s="20" t="str">
        <f>IF(B416="","",VLOOKUP(I416,[1]Crt!B:C,2))</f>
        <v>කොළඹ</v>
      </c>
      <c r="K416" s="20">
        <f>IF(B416="","",VLOOKUP(MID(B416,1,1),[1]Crt!D:E,2,FALSE))</f>
        <v>2004</v>
      </c>
    </row>
    <row r="417" spans="1:11" ht="34.5">
      <c r="A417" s="38" t="s">
        <v>711</v>
      </c>
      <c r="B417" s="64" t="s">
        <v>1024</v>
      </c>
      <c r="C417" s="13" t="s">
        <v>1025</v>
      </c>
      <c r="D417" s="73">
        <v>200000</v>
      </c>
      <c r="E417" s="95" t="s">
        <v>894</v>
      </c>
      <c r="F417" s="66" t="s">
        <v>1026</v>
      </c>
      <c r="G417" s="45" t="s">
        <v>1027</v>
      </c>
      <c r="H417" s="18" t="str">
        <f>IF(A417="","",VLOOKUP(A417,[1]Crt!F:G,2,FALSE))</f>
        <v>පළාත් පාලන මාර්ග</v>
      </c>
      <c r="I417" s="19" t="str">
        <f>IF(B417="","",IF(LEN(B417)=12,VLOOKUP(MID(B417,8,2),[1]Crt!A:B,2),VLOOKUP(MID(B417,7,2),[1]Crt!A:B,2)))</f>
        <v>29 - කැස්බෑව</v>
      </c>
      <c r="J417" s="20" t="str">
        <f>IF(B417="","",VLOOKUP(I417,[1]Crt!B:C,2))</f>
        <v>කොළඹ</v>
      </c>
      <c r="K417" s="20">
        <f>IF(B417="","",VLOOKUP(MID(B417,1,1),[1]Crt!D:E,2,FALSE))</f>
        <v>2004</v>
      </c>
    </row>
    <row r="418" spans="1:11" ht="40.5">
      <c r="A418" s="38" t="s">
        <v>698</v>
      </c>
      <c r="B418" s="64" t="s">
        <v>1028</v>
      </c>
      <c r="C418" s="13" t="s">
        <v>1029</v>
      </c>
      <c r="D418" s="73">
        <v>723000</v>
      </c>
      <c r="E418" s="95" t="s">
        <v>894</v>
      </c>
      <c r="F418" s="66" t="s">
        <v>1026</v>
      </c>
      <c r="G418" s="46" t="s">
        <v>1030</v>
      </c>
      <c r="H418" s="18" t="str">
        <f>IF(A418="","",VLOOKUP(A418,[1]Crt!F:G,2,FALSE))</f>
        <v>පළාත් පාලන මාර්ග</v>
      </c>
      <c r="I418" s="19" t="str">
        <f>IF(B418="","",IF(LEN(B418)=12,VLOOKUP(MID(B418,8,2),[1]Crt!A:B,2),VLOOKUP(MID(B418,7,2),[1]Crt!A:B,2)))</f>
        <v>29 - කැස්බෑව</v>
      </c>
      <c r="J418" s="20" t="str">
        <f>IF(B418="","",VLOOKUP(I418,[1]Crt!B:C,2))</f>
        <v>කොළඹ</v>
      </c>
      <c r="K418" s="20">
        <f>IF(B418="","",VLOOKUP(MID(B418,1,1),[1]Crt!D:E,2,FALSE))</f>
        <v>2004</v>
      </c>
    </row>
    <row r="419" spans="1:11" ht="40.5">
      <c r="A419" s="38" t="s">
        <v>698</v>
      </c>
      <c r="B419" s="64" t="s">
        <v>1031</v>
      </c>
      <c r="C419" s="13" t="s">
        <v>1032</v>
      </c>
      <c r="D419" s="73">
        <v>476000</v>
      </c>
      <c r="E419" s="95" t="s">
        <v>894</v>
      </c>
      <c r="F419" s="66" t="s">
        <v>1026</v>
      </c>
      <c r="G419" s="46" t="s">
        <v>1033</v>
      </c>
      <c r="H419" s="18" t="str">
        <f>IF(A419="","",VLOOKUP(A419,[1]Crt!F:G,2,FALSE))</f>
        <v>පළාත් පාලන මාර්ග</v>
      </c>
      <c r="I419" s="19" t="str">
        <f>IF(B419="","",IF(LEN(B419)=12,VLOOKUP(MID(B419,8,2),[1]Crt!A:B,2),VLOOKUP(MID(B419,7,2),[1]Crt!A:B,2)))</f>
        <v>29 - කැස්බෑව</v>
      </c>
      <c r="J419" s="20" t="str">
        <f>IF(B419="","",VLOOKUP(I419,[1]Crt!B:C,2))</f>
        <v>කොළඹ</v>
      </c>
      <c r="K419" s="20">
        <f>IF(B419="","",VLOOKUP(MID(B419,1,1),[1]Crt!D:E,2,FALSE))</f>
        <v>2004</v>
      </c>
    </row>
    <row r="420" spans="1:11" ht="34.5">
      <c r="A420" s="38" t="s">
        <v>711</v>
      </c>
      <c r="B420" s="15" t="s">
        <v>1034</v>
      </c>
      <c r="C420" s="53" t="s">
        <v>1035</v>
      </c>
      <c r="D420" s="37">
        <v>220000</v>
      </c>
      <c r="E420" s="15" t="s">
        <v>701</v>
      </c>
      <c r="F420" s="15" t="s">
        <v>1036</v>
      </c>
      <c r="G420" s="45" t="s">
        <v>60</v>
      </c>
      <c r="H420" s="18" t="str">
        <f>IF(A420="","",VLOOKUP(A420,[1]Crt!F:G,2,FALSE))</f>
        <v>පළාත් පාලන මාර්ග</v>
      </c>
      <c r="I420" s="19" t="str">
        <f>IF(B420="","",IF(LEN(B420)=12,VLOOKUP(MID(B420,8,2),[1]Crt!A:B,2),VLOOKUP(MID(B420,7,2),[1]Crt!A:B,2)))</f>
        <v>29 - කැස්බෑව</v>
      </c>
      <c r="J420" s="20" t="str">
        <f>IF(B420="","",VLOOKUP(I420,[1]Crt!B:C,2))</f>
        <v>කොළඹ</v>
      </c>
      <c r="K420" s="20">
        <f>IF(B420="","",VLOOKUP(MID(B420,1,1),[1]Crt!D:E,2,FALSE))</f>
        <v>2004</v>
      </c>
    </row>
    <row r="421" spans="1:11" ht="30">
      <c r="A421" s="38" t="s">
        <v>711</v>
      </c>
      <c r="B421" s="15" t="s">
        <v>1037</v>
      </c>
      <c r="C421" s="53" t="s">
        <v>1038</v>
      </c>
      <c r="D421" s="37">
        <v>500000</v>
      </c>
      <c r="E421" s="15" t="s">
        <v>701</v>
      </c>
      <c r="F421" s="15" t="s">
        <v>1039</v>
      </c>
      <c r="G421" s="45" t="s">
        <v>60</v>
      </c>
      <c r="H421" s="18" t="str">
        <f>IF(A421="","",VLOOKUP(A421,[1]Crt!F:G,2,FALSE))</f>
        <v>පළාත් පාලන මාර්ග</v>
      </c>
      <c r="I421" s="19" t="str">
        <f>IF(B421="","",IF(LEN(B421)=12,VLOOKUP(MID(B421,8,2),[1]Crt!A:B,2),VLOOKUP(MID(B421,7,2),[1]Crt!A:B,2)))</f>
        <v>29 - කැස්බෑව</v>
      </c>
      <c r="J421" s="20" t="str">
        <f>IF(B421="","",VLOOKUP(I421,[1]Crt!B:C,2))</f>
        <v>කොළඹ</v>
      </c>
      <c r="K421" s="20">
        <f>IF(B421="","",VLOOKUP(MID(B421,1,1),[1]Crt!D:E,2,FALSE))</f>
        <v>2004</v>
      </c>
    </row>
    <row r="422" spans="1:11" ht="67.5">
      <c r="A422" s="38" t="s">
        <v>698</v>
      </c>
      <c r="B422" s="15" t="s">
        <v>1040</v>
      </c>
      <c r="C422" s="79" t="s">
        <v>1041</v>
      </c>
      <c r="D422" s="100">
        <v>499000</v>
      </c>
      <c r="E422" s="15" t="s">
        <v>701</v>
      </c>
      <c r="F422" s="15" t="s">
        <v>1042</v>
      </c>
      <c r="G422" s="46" t="s">
        <v>1043</v>
      </c>
      <c r="H422" s="18" t="str">
        <f>IF(A422="","",VLOOKUP(A422,[1]Crt!F:G,2,FALSE))</f>
        <v>පළාත් පාලන මාර්ග</v>
      </c>
      <c r="I422" s="19" t="str">
        <f>IF(B422="","",IF(LEN(B422)=12,VLOOKUP(MID(B422,8,2),[1]Crt!A:B,2),VLOOKUP(MID(B422,7,2),[1]Crt!A:B,2)))</f>
        <v>29 - කැස්බෑව</v>
      </c>
      <c r="J422" s="20" t="str">
        <f>IF(B422="","",VLOOKUP(I422,[1]Crt!B:C,2))</f>
        <v>කොළඹ</v>
      </c>
      <c r="K422" s="20">
        <f>IF(B422="","",VLOOKUP(MID(B422,1,1),[1]Crt!D:E,2,FALSE))</f>
        <v>2004</v>
      </c>
    </row>
    <row r="423" spans="1:11" ht="51.75">
      <c r="A423" s="38" t="s">
        <v>711</v>
      </c>
      <c r="B423" s="15" t="s">
        <v>1044</v>
      </c>
      <c r="C423" s="23" t="s">
        <v>1045</v>
      </c>
      <c r="D423" s="97">
        <v>435300</v>
      </c>
      <c r="E423" s="95" t="s">
        <v>894</v>
      </c>
      <c r="F423" s="95" t="s">
        <v>1046</v>
      </c>
      <c r="G423" s="46" t="s">
        <v>703</v>
      </c>
      <c r="H423" s="18" t="str">
        <f>IF(A423="","",VLOOKUP(A423,[1]Crt!F:G,2,FALSE))</f>
        <v>පළාත් පාලන මාර්ග</v>
      </c>
      <c r="I423" s="19" t="str">
        <f>IF(B423="","",IF(LEN(B423)=12,VLOOKUP(MID(B423,8,2),[1]Crt!A:B,2),VLOOKUP(MID(B423,7,2),[1]Crt!A:B,2)))</f>
        <v>30 - හෝමාගම</v>
      </c>
      <c r="J423" s="20" t="str">
        <f>IF(B423="","",VLOOKUP(I423,[1]Crt!B:C,2))</f>
        <v>කොළඹ</v>
      </c>
      <c r="K423" s="20">
        <f>IF(B423="","",VLOOKUP(MID(B423,1,1),[1]Crt!D:E,2,FALSE))</f>
        <v>2004</v>
      </c>
    </row>
    <row r="424" spans="1:11" ht="30">
      <c r="A424" s="38" t="s">
        <v>711</v>
      </c>
      <c r="B424" s="15" t="s">
        <v>1047</v>
      </c>
      <c r="C424" s="23" t="s">
        <v>1048</v>
      </c>
      <c r="D424" s="97">
        <v>500000</v>
      </c>
      <c r="E424" s="95" t="s">
        <v>894</v>
      </c>
      <c r="F424" s="95" t="s">
        <v>1046</v>
      </c>
      <c r="G424" s="45" t="s">
        <v>168</v>
      </c>
      <c r="H424" s="18" t="str">
        <f>IF(A424="","",VLOOKUP(A424,[1]Crt!F:G,2,FALSE))</f>
        <v>පළාත් පාලන මාර්ග</v>
      </c>
      <c r="I424" s="19" t="str">
        <f>IF(B424="","",IF(LEN(B424)=12,VLOOKUP(MID(B424,8,2),[1]Crt!A:B,2),VLOOKUP(MID(B424,7,2),[1]Crt!A:B,2)))</f>
        <v>30 - හෝමාගම</v>
      </c>
      <c r="J424" s="20" t="str">
        <f>IF(B424="","",VLOOKUP(I424,[1]Crt!B:C,2))</f>
        <v>කොළඹ</v>
      </c>
      <c r="K424" s="20">
        <f>IF(B424="","",VLOOKUP(MID(B424,1,1),[1]Crt!D:E,2,FALSE))</f>
        <v>2004</v>
      </c>
    </row>
    <row r="425" spans="1:11" ht="34.5">
      <c r="A425" s="38" t="s">
        <v>711</v>
      </c>
      <c r="B425" s="15" t="s">
        <v>1049</v>
      </c>
      <c r="C425" s="13" t="s">
        <v>1050</v>
      </c>
      <c r="D425" s="97">
        <v>500000</v>
      </c>
      <c r="E425" s="95" t="s">
        <v>894</v>
      </c>
      <c r="F425" s="95" t="s">
        <v>1046</v>
      </c>
      <c r="G425" s="45" t="s">
        <v>168</v>
      </c>
      <c r="H425" s="18" t="str">
        <f>IF(A425="","",VLOOKUP(A425,[1]Crt!F:G,2,FALSE))</f>
        <v>පළාත් පාලන මාර්ග</v>
      </c>
      <c r="I425" s="19" t="str">
        <f>IF(B425="","",IF(LEN(B425)=12,VLOOKUP(MID(B425,8,2),[1]Crt!A:B,2),VLOOKUP(MID(B425,7,2),[1]Crt!A:B,2)))</f>
        <v>30 - හෝමාගම</v>
      </c>
      <c r="J425" s="20" t="str">
        <f>IF(B425="","",VLOOKUP(I425,[1]Crt!B:C,2))</f>
        <v>කොළඹ</v>
      </c>
      <c r="K425" s="20">
        <f>IF(B425="","",VLOOKUP(MID(B425,1,1),[1]Crt!D:E,2,FALSE))</f>
        <v>2004</v>
      </c>
    </row>
    <row r="426" spans="1:11" ht="40.5">
      <c r="A426" s="38" t="s">
        <v>711</v>
      </c>
      <c r="B426" s="15" t="s">
        <v>1051</v>
      </c>
      <c r="C426" s="79" t="s">
        <v>1052</v>
      </c>
      <c r="D426" s="97">
        <v>497200</v>
      </c>
      <c r="E426" s="95" t="s">
        <v>894</v>
      </c>
      <c r="F426" s="95" t="s">
        <v>1046</v>
      </c>
      <c r="G426" s="46" t="s">
        <v>703</v>
      </c>
      <c r="H426" s="18" t="str">
        <f>IF(A426="","",VLOOKUP(A426,[1]Crt!F:G,2,FALSE))</f>
        <v>පළාත් පාලන මාර්ග</v>
      </c>
      <c r="I426" s="19" t="str">
        <f>IF(B426="","",IF(LEN(B426)=12,VLOOKUP(MID(B426,8,2),[1]Crt!A:B,2),VLOOKUP(MID(B426,7,2),[1]Crt!A:B,2)))</f>
        <v>30 - හෝමාගම</v>
      </c>
      <c r="J426" s="20" t="str">
        <f>IF(B426="","",VLOOKUP(I426,[1]Crt!B:C,2))</f>
        <v>කොළඹ</v>
      </c>
      <c r="K426" s="20">
        <f>IF(B426="","",VLOOKUP(MID(B426,1,1),[1]Crt!D:E,2,FALSE))</f>
        <v>2004</v>
      </c>
    </row>
    <row r="427" spans="1:11" ht="30">
      <c r="A427" s="38" t="s">
        <v>711</v>
      </c>
      <c r="B427" s="15" t="s">
        <v>1053</v>
      </c>
      <c r="C427" s="42" t="s">
        <v>1054</v>
      </c>
      <c r="D427" s="97">
        <v>500000</v>
      </c>
      <c r="E427" s="95" t="s">
        <v>894</v>
      </c>
      <c r="F427" s="95" t="s">
        <v>1046</v>
      </c>
      <c r="G427" s="45" t="s">
        <v>168</v>
      </c>
      <c r="H427" s="18" t="str">
        <f>IF(A427="","",VLOOKUP(A427,[1]Crt!F:G,2,FALSE))</f>
        <v>පළාත් පාලන මාර්ග</v>
      </c>
      <c r="I427" s="19" t="str">
        <f>IF(B427="","",IF(LEN(B427)=12,VLOOKUP(MID(B427,8,2),[1]Crt!A:B,2),VLOOKUP(MID(B427,7,2),[1]Crt!A:B,2)))</f>
        <v>30 - හෝමාගම</v>
      </c>
      <c r="J427" s="20" t="str">
        <f>IF(B427="","",VLOOKUP(I427,[1]Crt!B:C,2))</f>
        <v>කොළඹ</v>
      </c>
      <c r="K427" s="20">
        <f>IF(B427="","",VLOOKUP(MID(B427,1,1),[1]Crt!D:E,2,FALSE))</f>
        <v>2004</v>
      </c>
    </row>
    <row r="428" spans="1:11" ht="40.5">
      <c r="A428" s="38" t="s">
        <v>711</v>
      </c>
      <c r="B428" s="15" t="s">
        <v>1055</v>
      </c>
      <c r="C428" s="82" t="s">
        <v>1056</v>
      </c>
      <c r="D428" s="97">
        <v>388000</v>
      </c>
      <c r="E428" s="95" t="s">
        <v>894</v>
      </c>
      <c r="F428" s="95" t="s">
        <v>1046</v>
      </c>
      <c r="G428" s="46" t="s">
        <v>703</v>
      </c>
      <c r="H428" s="18" t="str">
        <f>IF(A428="","",VLOOKUP(A428,[1]Crt!F:G,2,FALSE))</f>
        <v>පළාත් පාලන මාර්ග</v>
      </c>
      <c r="I428" s="19" t="str">
        <f>IF(B428="","",IF(LEN(B428)=12,VLOOKUP(MID(B428,8,2),[1]Crt!A:B,2),VLOOKUP(MID(B428,7,2),[1]Crt!A:B,2)))</f>
        <v>30 - හෝමාගම</v>
      </c>
      <c r="J428" s="20" t="str">
        <f>IF(B428="","",VLOOKUP(I428,[1]Crt!B:C,2))</f>
        <v>කොළඹ</v>
      </c>
      <c r="K428" s="20">
        <f>IF(B428="","",VLOOKUP(MID(B428,1,1),[1]Crt!D:E,2,FALSE))</f>
        <v>2004</v>
      </c>
    </row>
    <row r="429" spans="1:11" ht="40.5">
      <c r="A429" s="38" t="s">
        <v>711</v>
      </c>
      <c r="B429" s="15" t="s">
        <v>1057</v>
      </c>
      <c r="C429" s="82" t="s">
        <v>1058</v>
      </c>
      <c r="D429" s="97">
        <v>494100</v>
      </c>
      <c r="E429" s="95" t="s">
        <v>894</v>
      </c>
      <c r="F429" s="95" t="s">
        <v>1046</v>
      </c>
      <c r="G429" s="46" t="s">
        <v>703</v>
      </c>
      <c r="H429" s="18" t="str">
        <f>IF(A429="","",VLOOKUP(A429,[1]Crt!F:G,2,FALSE))</f>
        <v>පළාත් පාලන මාර්ග</v>
      </c>
      <c r="I429" s="19" t="str">
        <f>IF(B429="","",IF(LEN(B429)=12,VLOOKUP(MID(B429,8,2),[1]Crt!A:B,2),VLOOKUP(MID(B429,7,2),[1]Crt!A:B,2)))</f>
        <v>30 - හෝමාගම</v>
      </c>
      <c r="J429" s="20" t="str">
        <f>IF(B429="","",VLOOKUP(I429,[1]Crt!B:C,2))</f>
        <v>කොළඹ</v>
      </c>
      <c r="K429" s="20">
        <f>IF(B429="","",VLOOKUP(MID(B429,1,1),[1]Crt!D:E,2,FALSE))</f>
        <v>2004</v>
      </c>
    </row>
    <row r="430" spans="1:11" ht="40.5">
      <c r="A430" s="38" t="s">
        <v>711</v>
      </c>
      <c r="B430" s="15" t="s">
        <v>1059</v>
      </c>
      <c r="C430" s="82" t="s">
        <v>1060</v>
      </c>
      <c r="D430" s="97">
        <v>492000</v>
      </c>
      <c r="E430" s="95" t="s">
        <v>894</v>
      </c>
      <c r="F430" s="95" t="s">
        <v>1046</v>
      </c>
      <c r="G430" s="46" t="s">
        <v>703</v>
      </c>
      <c r="H430" s="18" t="str">
        <f>IF(A430="","",VLOOKUP(A430,[1]Crt!F:G,2,FALSE))</f>
        <v>පළාත් පාලන මාර්ග</v>
      </c>
      <c r="I430" s="19" t="str">
        <f>IF(B430="","",IF(LEN(B430)=12,VLOOKUP(MID(B430,8,2),[1]Crt!A:B,2),VLOOKUP(MID(B430,7,2),[1]Crt!A:B,2)))</f>
        <v>30 - හෝමාගම</v>
      </c>
      <c r="J430" s="20" t="str">
        <f>IF(B430="","",VLOOKUP(I430,[1]Crt!B:C,2))</f>
        <v>කොළඹ</v>
      </c>
      <c r="K430" s="20">
        <f>IF(B430="","",VLOOKUP(MID(B430,1,1),[1]Crt!D:E,2,FALSE))</f>
        <v>2004</v>
      </c>
    </row>
    <row r="431" spans="1:11" ht="30">
      <c r="A431" s="38" t="s">
        <v>698</v>
      </c>
      <c r="B431" s="64" t="s">
        <v>1061</v>
      </c>
      <c r="C431" s="79" t="s">
        <v>1062</v>
      </c>
      <c r="D431" s="98">
        <v>750000</v>
      </c>
      <c r="E431" s="64" t="s">
        <v>701</v>
      </c>
      <c r="F431" s="64" t="s">
        <v>1063</v>
      </c>
      <c r="G431" s="43" t="s">
        <v>60</v>
      </c>
      <c r="H431" s="18" t="str">
        <f>IF(A431="","",VLOOKUP(A431,[1]Crt!F:G,2,FALSE))</f>
        <v>පළාත් පාලන මාර්ග</v>
      </c>
      <c r="I431" s="19" t="str">
        <f>IF(B431="","",IF(LEN(B431)=12,VLOOKUP(MID(B431,8,2),[1]Crt!A:B,2),VLOOKUP(MID(B431,7,2),[1]Crt!A:B,2)))</f>
        <v>30 - හෝමාගම</v>
      </c>
      <c r="J431" s="20" t="str">
        <f>IF(B431="","",VLOOKUP(I431,[1]Crt!B:C,2))</f>
        <v>කොළඹ</v>
      </c>
      <c r="K431" s="20">
        <f>IF(B431="","",VLOOKUP(MID(B431,1,1),[1]Crt!D:E,2,FALSE))</f>
        <v>2004</v>
      </c>
    </row>
    <row r="432" spans="1:11" ht="54">
      <c r="A432" s="38" t="s">
        <v>698</v>
      </c>
      <c r="B432" s="64" t="s">
        <v>1064</v>
      </c>
      <c r="C432" s="13" t="s">
        <v>1065</v>
      </c>
      <c r="D432" s="98">
        <v>750000</v>
      </c>
      <c r="E432" s="64" t="s">
        <v>904</v>
      </c>
      <c r="F432" s="64" t="s">
        <v>1066</v>
      </c>
      <c r="G432" s="46" t="s">
        <v>1067</v>
      </c>
      <c r="H432" s="18" t="str">
        <f>IF(A432="","",VLOOKUP(A432,[1]Crt!F:G,2,FALSE))</f>
        <v>පළාත් පාලන මාර්ග</v>
      </c>
      <c r="I432" s="19" t="str">
        <f>IF(B432="","",IF(LEN(B432)=12,VLOOKUP(MID(B432,8,2),[1]Crt!A:B,2),VLOOKUP(MID(B432,7,2),[1]Crt!A:B,2)))</f>
        <v>30 - හෝමාගම</v>
      </c>
      <c r="J432" s="20" t="str">
        <f>IF(B432="","",VLOOKUP(I432,[1]Crt!B:C,2))</f>
        <v>කොළඹ</v>
      </c>
      <c r="K432" s="20">
        <f>IF(B432="","",VLOOKUP(MID(B432,1,1),[1]Crt!D:E,2,FALSE))</f>
        <v>2004</v>
      </c>
    </row>
    <row r="433" spans="1:11" ht="30">
      <c r="A433" s="38" t="s">
        <v>711</v>
      </c>
      <c r="B433" s="15" t="s">
        <v>1068</v>
      </c>
      <c r="C433" s="53" t="s">
        <v>1069</v>
      </c>
      <c r="D433" s="37">
        <v>500000</v>
      </c>
      <c r="E433" s="15" t="s">
        <v>701</v>
      </c>
      <c r="F433" s="15" t="s">
        <v>1070</v>
      </c>
      <c r="G433" s="45" t="s">
        <v>60</v>
      </c>
      <c r="H433" s="18" t="str">
        <f>IF(A433="","",VLOOKUP(A433,[1]Crt!F:G,2,FALSE))</f>
        <v>පළාත් පාලන මාර්ග</v>
      </c>
      <c r="I433" s="19" t="str">
        <f>IF(B433="","",IF(LEN(B433)=12,VLOOKUP(MID(B433,8,2),[1]Crt!A:B,2),VLOOKUP(MID(B433,7,2),[1]Crt!A:B,2)))</f>
        <v>30 - හෝමාගම</v>
      </c>
      <c r="J433" s="20" t="str">
        <f>IF(B433="","",VLOOKUP(I433,[1]Crt!B:C,2))</f>
        <v>කොළඹ</v>
      </c>
      <c r="K433" s="20">
        <f>IF(B433="","",VLOOKUP(MID(B433,1,1),[1]Crt!D:E,2,FALSE))</f>
        <v>2004</v>
      </c>
    </row>
    <row r="434" spans="1:11" ht="34.5">
      <c r="A434" s="38" t="s">
        <v>711</v>
      </c>
      <c r="B434" s="15" t="s">
        <v>1071</v>
      </c>
      <c r="C434" s="53" t="s">
        <v>1072</v>
      </c>
      <c r="D434" s="37">
        <v>200000</v>
      </c>
      <c r="E434" s="15" t="s">
        <v>701</v>
      </c>
      <c r="F434" s="15" t="s">
        <v>1070</v>
      </c>
      <c r="G434" s="45" t="s">
        <v>60</v>
      </c>
      <c r="H434" s="18" t="str">
        <f>IF(A434="","",VLOOKUP(A434,[1]Crt!F:G,2,FALSE))</f>
        <v>පළාත් පාලන මාර්ග</v>
      </c>
      <c r="I434" s="19" t="str">
        <f>IF(B434="","",IF(LEN(B434)=12,VLOOKUP(MID(B434,8,2),[1]Crt!A:B,2),VLOOKUP(MID(B434,7,2),[1]Crt!A:B,2)))</f>
        <v>30 - හෝමාගම</v>
      </c>
      <c r="J434" s="20" t="str">
        <f>IF(B434="","",VLOOKUP(I434,[1]Crt!B:C,2))</f>
        <v>කොළඹ</v>
      </c>
      <c r="K434" s="20">
        <f>IF(B434="","",VLOOKUP(MID(B434,1,1),[1]Crt!D:E,2,FALSE))</f>
        <v>2004</v>
      </c>
    </row>
    <row r="435" spans="1:11" ht="30">
      <c r="A435" s="38" t="s">
        <v>711</v>
      </c>
      <c r="B435" s="15" t="s">
        <v>1073</v>
      </c>
      <c r="C435" s="23" t="s">
        <v>1074</v>
      </c>
      <c r="D435" s="111">
        <v>1000000</v>
      </c>
      <c r="E435" s="95" t="s">
        <v>894</v>
      </c>
      <c r="F435" s="95" t="s">
        <v>1075</v>
      </c>
      <c r="G435" s="45" t="s">
        <v>168</v>
      </c>
      <c r="H435" s="18" t="str">
        <f>IF(A435="","",VLOOKUP(A435,[1]Crt!F:G,2,FALSE))</f>
        <v>පළාත් පාලන මාර්ග</v>
      </c>
      <c r="I435" s="19" t="str">
        <f>IF(B435="","",IF(LEN(B435)=12,VLOOKUP(MID(B435,8,2),[1]Crt!A:B,2),VLOOKUP(MID(B435,7,2),[1]Crt!A:B,2)))</f>
        <v>31 - හංවැල්ල</v>
      </c>
      <c r="J435" s="20" t="str">
        <f>IF(B435="","",VLOOKUP(I435,[1]Crt!B:C,2))</f>
        <v>කොළඹ</v>
      </c>
      <c r="K435" s="20">
        <f>IF(B435="","",VLOOKUP(MID(B435,1,1),[1]Crt!D:E,2,FALSE))</f>
        <v>2004</v>
      </c>
    </row>
    <row r="436" spans="1:11" ht="40.5">
      <c r="A436" s="38" t="s">
        <v>711</v>
      </c>
      <c r="B436" s="15" t="s">
        <v>1076</v>
      </c>
      <c r="C436" s="23" t="s">
        <v>1077</v>
      </c>
      <c r="D436" s="111">
        <v>440900</v>
      </c>
      <c r="E436" s="95" t="s">
        <v>894</v>
      </c>
      <c r="F436" s="95" t="s">
        <v>1075</v>
      </c>
      <c r="G436" s="46" t="s">
        <v>703</v>
      </c>
      <c r="H436" s="18" t="str">
        <f>IF(A436="","",VLOOKUP(A436,[1]Crt!F:G,2,FALSE))</f>
        <v>පළාත් පාලන මාර්ග</v>
      </c>
      <c r="I436" s="19" t="str">
        <f>IF(B436="","",IF(LEN(B436)=12,VLOOKUP(MID(B436,8,2),[1]Crt!A:B,2),VLOOKUP(MID(B436,7,2),[1]Crt!A:B,2)))</f>
        <v>31 - හංවැල්ල</v>
      </c>
      <c r="J436" s="20" t="str">
        <f>IF(B436="","",VLOOKUP(I436,[1]Crt!B:C,2))</f>
        <v>කොළඹ</v>
      </c>
      <c r="K436" s="20">
        <f>IF(B436="","",VLOOKUP(MID(B436,1,1),[1]Crt!D:E,2,FALSE))</f>
        <v>2004</v>
      </c>
    </row>
    <row r="437" spans="1:11" ht="40.5">
      <c r="A437" s="38" t="s">
        <v>711</v>
      </c>
      <c r="B437" s="15" t="s">
        <v>1078</v>
      </c>
      <c r="C437" s="23" t="s">
        <v>1079</v>
      </c>
      <c r="D437" s="111">
        <v>668700</v>
      </c>
      <c r="E437" s="95" t="s">
        <v>894</v>
      </c>
      <c r="F437" s="95" t="s">
        <v>1075</v>
      </c>
      <c r="G437" s="46" t="s">
        <v>703</v>
      </c>
      <c r="H437" s="18" t="str">
        <f>IF(A437="","",VLOOKUP(A437,[1]Crt!F:G,2,FALSE))</f>
        <v>පළාත් පාලන මාර්ග</v>
      </c>
      <c r="I437" s="19" t="str">
        <f>IF(B437="","",IF(LEN(B437)=12,VLOOKUP(MID(B437,8,2),[1]Crt!A:B,2),VLOOKUP(MID(B437,7,2),[1]Crt!A:B,2)))</f>
        <v>31 - හංවැල්ල</v>
      </c>
      <c r="J437" s="20" t="str">
        <f>IF(B437="","",VLOOKUP(I437,[1]Crt!B:C,2))</f>
        <v>කොළඹ</v>
      </c>
      <c r="K437" s="20">
        <f>IF(B437="","",VLOOKUP(MID(B437,1,1),[1]Crt!D:E,2,FALSE))</f>
        <v>2004</v>
      </c>
    </row>
    <row r="438" spans="1:11" ht="30">
      <c r="A438" s="24" t="s">
        <v>746</v>
      </c>
      <c r="B438" s="29" t="s">
        <v>1080</v>
      </c>
      <c r="C438" s="59" t="s">
        <v>1081</v>
      </c>
      <c r="D438" s="110">
        <v>750000</v>
      </c>
      <c r="E438" s="29" t="s">
        <v>894</v>
      </c>
      <c r="F438" s="29" t="s">
        <v>1075</v>
      </c>
      <c r="G438" s="47" t="s">
        <v>1082</v>
      </c>
      <c r="H438" s="18" t="str">
        <f>IF(A438="","",VLOOKUP(A438,[1]Crt!F:G,2,FALSE))</f>
        <v>පළාත් පාලන මාර්ග</v>
      </c>
      <c r="I438" s="19" t="str">
        <f>IF(B438="","",IF(LEN(B438)=12,VLOOKUP(MID(B438,8,2),[1]Crt!A:B,2),VLOOKUP(MID(B438,7,2),[1]Crt!A:B,2)))</f>
        <v>31 - හංවැල්ල</v>
      </c>
      <c r="J438" s="20" t="str">
        <f>IF(B438="","",VLOOKUP(I438,[1]Crt!B:C,2))</f>
        <v>කොළඹ</v>
      </c>
      <c r="K438" s="20">
        <f>IF(B438="","",VLOOKUP(MID(B438,1,1),[1]Crt!D:E,2,FALSE))</f>
        <v>2004</v>
      </c>
    </row>
    <row r="439" spans="1:11" ht="34.5">
      <c r="A439" s="38" t="s">
        <v>698</v>
      </c>
      <c r="B439" s="15" t="s">
        <v>1083</v>
      </c>
      <c r="C439" s="23" t="s">
        <v>1084</v>
      </c>
      <c r="D439" s="111">
        <v>950000</v>
      </c>
      <c r="E439" s="95" t="s">
        <v>904</v>
      </c>
      <c r="F439" s="95" t="s">
        <v>895</v>
      </c>
      <c r="G439" s="45" t="s">
        <v>1085</v>
      </c>
      <c r="H439" s="18" t="str">
        <f>IF(A439="","",VLOOKUP(A439,[1]Crt!F:G,2,FALSE))</f>
        <v>පළාත් පාලන මාර්ග</v>
      </c>
      <c r="I439" s="19" t="str">
        <f>IF(B439="","",IF(LEN(B439)=12,VLOOKUP(MID(B439,8,2),[1]Crt!A:B,2),VLOOKUP(MID(B439,7,2),[1]Crt!A:B,2)))</f>
        <v>31 - හංවැල්ල</v>
      </c>
      <c r="J439" s="20" t="str">
        <f>IF(B439="","",VLOOKUP(I439,[1]Crt!B:C,2))</f>
        <v>කොළඹ</v>
      </c>
      <c r="K439" s="20">
        <f>IF(B439="","",VLOOKUP(MID(B439,1,1),[1]Crt!D:E,2,FALSE))</f>
        <v>2004</v>
      </c>
    </row>
    <row r="440" spans="1:11" ht="40.5">
      <c r="A440" s="38" t="s">
        <v>711</v>
      </c>
      <c r="B440" s="15" t="s">
        <v>1086</v>
      </c>
      <c r="C440" s="13" t="s">
        <v>1087</v>
      </c>
      <c r="D440" s="37">
        <v>1500000</v>
      </c>
      <c r="E440" s="15" t="s">
        <v>701</v>
      </c>
      <c r="F440" s="15" t="s">
        <v>1088</v>
      </c>
      <c r="G440" s="46" t="s">
        <v>1089</v>
      </c>
      <c r="H440" s="18" t="str">
        <f>IF(A440="","",VLOOKUP(A440,[1]Crt!F:G,2,FALSE))</f>
        <v>පළාත් පාලන මාර්ග</v>
      </c>
      <c r="I440" s="19" t="str">
        <f>IF(B440="","",IF(LEN(B440)=12,VLOOKUP(MID(B440,8,2),[1]Crt!A:B,2),VLOOKUP(MID(B440,7,2),[1]Crt!A:B,2)))</f>
        <v>31 - හංවැල්ල</v>
      </c>
      <c r="J440" s="20" t="str">
        <f>IF(B440="","",VLOOKUP(I440,[1]Crt!B:C,2))</f>
        <v>කොළඹ</v>
      </c>
      <c r="K440" s="20">
        <f>IF(B440="","",VLOOKUP(MID(B440,1,1),[1]Crt!D:E,2,FALSE))</f>
        <v>2004</v>
      </c>
    </row>
    <row r="441" spans="1:11" ht="54">
      <c r="A441" s="38" t="s">
        <v>711</v>
      </c>
      <c r="B441" s="15" t="s">
        <v>1090</v>
      </c>
      <c r="C441" s="112" t="s">
        <v>1091</v>
      </c>
      <c r="D441" s="37">
        <v>497100</v>
      </c>
      <c r="E441" s="15" t="s">
        <v>701</v>
      </c>
      <c r="F441" s="15" t="s">
        <v>1088</v>
      </c>
      <c r="G441" s="46" t="s">
        <v>1092</v>
      </c>
      <c r="H441" s="18" t="str">
        <f>IF(A441="","",VLOOKUP(A441,[1]Crt!F:G,2,FALSE))</f>
        <v>පළාත් පාලන මාර්ග</v>
      </c>
      <c r="I441" s="19" t="str">
        <f>IF(B441="","",IF(LEN(B441)=12,VLOOKUP(MID(B441,8,2),[1]Crt!A:B,2),VLOOKUP(MID(B441,7,2),[1]Crt!A:B,2)))</f>
        <v>31 - හංවැල්ල</v>
      </c>
      <c r="J441" s="20" t="str">
        <f>IF(B441="","",VLOOKUP(I441,[1]Crt!B:C,2))</f>
        <v>කොළඹ</v>
      </c>
      <c r="K441" s="20">
        <f>IF(B441="","",VLOOKUP(MID(B441,1,1),[1]Crt!D:E,2,FALSE))</f>
        <v>2004</v>
      </c>
    </row>
    <row r="442" spans="1:11" ht="34.5">
      <c r="A442" s="38" t="s">
        <v>698</v>
      </c>
      <c r="B442" s="15" t="s">
        <v>1093</v>
      </c>
      <c r="C442" s="23" t="s">
        <v>1094</v>
      </c>
      <c r="D442" s="111">
        <v>900000</v>
      </c>
      <c r="E442" s="95" t="s">
        <v>904</v>
      </c>
      <c r="F442" s="95" t="s">
        <v>895</v>
      </c>
      <c r="G442" s="43" t="s">
        <v>1095</v>
      </c>
      <c r="H442" s="18" t="str">
        <f>IF(A442="","",VLOOKUP(A442,[1]Crt!F:G,2,FALSE))</f>
        <v>පළාත් පාලන මාර්ග</v>
      </c>
      <c r="I442" s="19" t="str">
        <f>IF(B442="","",IF(LEN(B442)=12,VLOOKUP(MID(B442,8,2),[1]Crt!A:B,2),VLOOKUP(MID(B442,7,2),[1]Crt!A:B,2)))</f>
        <v>32 - තිඹිරිගස්යාය</v>
      </c>
      <c r="J442" s="20" t="str">
        <f>IF(B442="","",VLOOKUP(I442,[1]Crt!B:C,2))</f>
        <v>කොළඹ</v>
      </c>
      <c r="K442" s="20">
        <f>IF(B442="","",VLOOKUP(MID(B442,1,1),[1]Crt!D:E,2,FALSE))</f>
        <v>2004</v>
      </c>
    </row>
    <row r="443" spans="1:11" ht="30">
      <c r="A443" s="38" t="s">
        <v>711</v>
      </c>
      <c r="B443" s="64" t="s">
        <v>1096</v>
      </c>
      <c r="C443" s="79" t="s">
        <v>1097</v>
      </c>
      <c r="D443" s="73">
        <v>750000</v>
      </c>
      <c r="E443" s="35" t="s">
        <v>701</v>
      </c>
      <c r="F443" s="15" t="s">
        <v>1098</v>
      </c>
      <c r="G443" s="45" t="s">
        <v>168</v>
      </c>
      <c r="H443" s="18" t="str">
        <f>IF(A443="","",VLOOKUP(A443,[1]Crt!F:G,2,FALSE))</f>
        <v>පළාත් පාලන මාර්ග</v>
      </c>
      <c r="I443" s="19" t="str">
        <f>IF(B443="","",IF(LEN(B443)=12,VLOOKUP(MID(B443,8,2),[1]Crt!A:B,2),VLOOKUP(MID(B443,7,2),[1]Crt!A:B,2)))</f>
        <v>33 - පාදුක්ක</v>
      </c>
      <c r="J443" s="20" t="str">
        <f>IF(B443="","",VLOOKUP(I443,[1]Crt!B:C,2))</f>
        <v>කොළඹ</v>
      </c>
      <c r="K443" s="20">
        <f>IF(B443="","",VLOOKUP(MID(B443,1,1),[1]Crt!D:E,2,FALSE))</f>
        <v>2004</v>
      </c>
    </row>
    <row r="444" spans="1:11" ht="34.5">
      <c r="A444" s="38" t="s">
        <v>698</v>
      </c>
      <c r="B444" s="35" t="s">
        <v>1099</v>
      </c>
      <c r="C444" s="36" t="s">
        <v>1100</v>
      </c>
      <c r="D444" s="113">
        <v>500000</v>
      </c>
      <c r="E444" s="109" t="s">
        <v>904</v>
      </c>
      <c r="F444" s="16" t="s">
        <v>1101</v>
      </c>
      <c r="G444" s="45" t="s">
        <v>1085</v>
      </c>
      <c r="H444" s="18" t="str">
        <f>IF(A444="","",VLOOKUP(A444,[1]Crt!F:G,2,FALSE))</f>
        <v>පළාත් පාලන මාර්ග</v>
      </c>
      <c r="I444" s="19" t="str">
        <f>IF(B444="","",IF(LEN(B444)=12,VLOOKUP(MID(B444,8,2),[1]Crt!A:B,2),VLOOKUP(MID(B444,7,2),[1]Crt!A:B,2)))</f>
        <v>41 - පානදුර</v>
      </c>
      <c r="J444" s="20" t="str">
        <f>IF(B444="","",VLOOKUP(I444,[1]Crt!B:C,2))</f>
        <v>කළුතර</v>
      </c>
      <c r="K444" s="20">
        <f>IF(B444="","",VLOOKUP(MID(B444,1,1),[1]Crt!D:E,2,FALSE))</f>
        <v>2004</v>
      </c>
    </row>
    <row r="445" spans="1:11" ht="34.5">
      <c r="A445" s="38" t="s">
        <v>711</v>
      </c>
      <c r="B445" s="35" t="s">
        <v>1102</v>
      </c>
      <c r="C445" s="36" t="s">
        <v>1103</v>
      </c>
      <c r="D445" s="113">
        <v>500000</v>
      </c>
      <c r="E445" s="109" t="s">
        <v>701</v>
      </c>
      <c r="F445" s="15" t="s">
        <v>1104</v>
      </c>
      <c r="G445" s="45" t="s">
        <v>168</v>
      </c>
      <c r="H445" s="18" t="str">
        <f>IF(A445="","",VLOOKUP(A445,[1]Crt!F:G,2,FALSE))</f>
        <v>පළාත් පාලන මාර්ග</v>
      </c>
      <c r="I445" s="19" t="str">
        <f>IF(B445="","",IF(LEN(B445)=12,VLOOKUP(MID(B445,8,2),[1]Crt!A:B,2),VLOOKUP(MID(B445,7,2),[1]Crt!A:B,2)))</f>
        <v>41 - පානදුර</v>
      </c>
      <c r="J445" s="20" t="str">
        <f>IF(B445="","",VLOOKUP(I445,[1]Crt!B:C,2))</f>
        <v>කළුතර</v>
      </c>
      <c r="K445" s="20">
        <f>IF(B445="","",VLOOKUP(MID(B445,1,1),[1]Crt!D:E,2,FALSE))</f>
        <v>2004</v>
      </c>
    </row>
    <row r="446" spans="1:11" ht="30">
      <c r="A446" s="38" t="s">
        <v>711</v>
      </c>
      <c r="B446" s="35" t="s">
        <v>1105</v>
      </c>
      <c r="C446" s="36" t="s">
        <v>1106</v>
      </c>
      <c r="D446" s="113">
        <v>500000</v>
      </c>
      <c r="E446" s="109" t="s">
        <v>701</v>
      </c>
      <c r="F446" s="15" t="s">
        <v>1104</v>
      </c>
      <c r="G446" s="45" t="s">
        <v>168</v>
      </c>
      <c r="H446" s="18" t="str">
        <f>IF(A446="","",VLOOKUP(A446,[1]Crt!F:G,2,FALSE))</f>
        <v>පළාත් පාලන මාර්ග</v>
      </c>
      <c r="I446" s="19" t="str">
        <f>IF(B446="","",IF(LEN(B446)=12,VLOOKUP(MID(B446,8,2),[1]Crt!A:B,2),VLOOKUP(MID(B446,7,2),[1]Crt!A:B,2)))</f>
        <v>41 - පානදුර</v>
      </c>
      <c r="J446" s="20" t="str">
        <f>IF(B446="","",VLOOKUP(I446,[1]Crt!B:C,2))</f>
        <v>කළුතර</v>
      </c>
      <c r="K446" s="20">
        <f>IF(B446="","",VLOOKUP(MID(B446,1,1),[1]Crt!D:E,2,FALSE))</f>
        <v>2004</v>
      </c>
    </row>
    <row r="447" spans="1:11" ht="40.5">
      <c r="A447" s="38" t="s">
        <v>698</v>
      </c>
      <c r="B447" s="35" t="s">
        <v>1107</v>
      </c>
      <c r="C447" s="36" t="s">
        <v>1108</v>
      </c>
      <c r="D447" s="50">
        <v>498940</v>
      </c>
      <c r="E447" s="109" t="s">
        <v>701</v>
      </c>
      <c r="F447" s="15" t="s">
        <v>1104</v>
      </c>
      <c r="G447" s="46" t="s">
        <v>1109</v>
      </c>
      <c r="H447" s="18" t="str">
        <f>IF(A447="","",VLOOKUP(A447,[1]Crt!F:G,2,FALSE))</f>
        <v>පළාත් පාලන මාර්ග</v>
      </c>
      <c r="I447" s="19" t="str">
        <f>IF(B447="","",IF(LEN(B447)=12,VLOOKUP(MID(B447,8,2),[1]Crt!A:B,2),VLOOKUP(MID(B447,7,2),[1]Crt!A:B,2)))</f>
        <v>41 - පානදුර</v>
      </c>
      <c r="J447" s="20" t="str">
        <f>IF(B447="","",VLOOKUP(I447,[1]Crt!B:C,2))</f>
        <v>කළුතර</v>
      </c>
      <c r="K447" s="20">
        <f>IF(B447="","",VLOOKUP(MID(B447,1,1),[1]Crt!D:E,2,FALSE))</f>
        <v>2004</v>
      </c>
    </row>
    <row r="448" spans="1:11" ht="30">
      <c r="A448" s="38" t="s">
        <v>698</v>
      </c>
      <c r="B448" s="35" t="s">
        <v>1110</v>
      </c>
      <c r="C448" s="36" t="s">
        <v>1111</v>
      </c>
      <c r="D448" s="113">
        <v>500000</v>
      </c>
      <c r="E448" s="109" t="s">
        <v>904</v>
      </c>
      <c r="F448" s="16" t="s">
        <v>1112</v>
      </c>
      <c r="G448" s="45" t="s">
        <v>1085</v>
      </c>
      <c r="H448" s="18" t="str">
        <f>IF(A448="","",VLOOKUP(A448,[1]Crt!F:G,2,FALSE))</f>
        <v>පළාත් පාලන මාර්ග</v>
      </c>
      <c r="I448" s="19" t="str">
        <f>IF(B448="","",IF(LEN(B448)=12,VLOOKUP(MID(B448,8,2),[1]Crt!A:B,2),VLOOKUP(MID(B448,7,2),[1]Crt!A:B,2)))</f>
        <v>41 - පානදුර</v>
      </c>
      <c r="J448" s="20" t="str">
        <f>IF(B448="","",VLOOKUP(I448,[1]Crt!B:C,2))</f>
        <v>කළුතර</v>
      </c>
      <c r="K448" s="20">
        <f>IF(B448="","",VLOOKUP(MID(B448,1,1),[1]Crt!D:E,2,FALSE))</f>
        <v>2004</v>
      </c>
    </row>
    <row r="449" spans="1:11" ht="40.5">
      <c r="A449" s="38" t="s">
        <v>698</v>
      </c>
      <c r="B449" s="35" t="s">
        <v>1113</v>
      </c>
      <c r="C449" s="36" t="s">
        <v>1114</v>
      </c>
      <c r="D449" s="50">
        <v>497100</v>
      </c>
      <c r="E449" s="109" t="s">
        <v>701</v>
      </c>
      <c r="F449" s="15" t="s">
        <v>1115</v>
      </c>
      <c r="G449" s="46" t="s">
        <v>1109</v>
      </c>
      <c r="H449" s="18" t="str">
        <f>IF(A449="","",VLOOKUP(A449,[1]Crt!F:G,2,FALSE))</f>
        <v>පළාත් පාලන මාර්ග</v>
      </c>
      <c r="I449" s="19" t="str">
        <f>IF(B449="","",IF(LEN(B449)=12,VLOOKUP(MID(B449,8,2),[1]Crt!A:B,2),VLOOKUP(MID(B449,7,2),[1]Crt!A:B,2)))</f>
        <v>42 - කළුතර</v>
      </c>
      <c r="J449" s="20" t="str">
        <f>IF(B449="","",VLOOKUP(I449,[1]Crt!B:C,2))</f>
        <v>කළුතර</v>
      </c>
      <c r="K449" s="20">
        <f>IF(B449="","",VLOOKUP(MID(B449,1,1),[1]Crt!D:E,2,FALSE))</f>
        <v>2004</v>
      </c>
    </row>
    <row r="450" spans="1:11" ht="40.5">
      <c r="A450" s="38" t="s">
        <v>698</v>
      </c>
      <c r="B450" s="35" t="s">
        <v>1116</v>
      </c>
      <c r="C450" s="36" t="s">
        <v>1117</v>
      </c>
      <c r="D450" s="50">
        <v>498610</v>
      </c>
      <c r="E450" s="109" t="s">
        <v>701</v>
      </c>
      <c r="F450" s="15" t="s">
        <v>1115</v>
      </c>
      <c r="G450" s="46" t="s">
        <v>1109</v>
      </c>
      <c r="H450" s="18" t="str">
        <f>IF(A450="","",VLOOKUP(A450,[1]Crt!F:G,2,FALSE))</f>
        <v>පළාත් පාලන මාර්ග</v>
      </c>
      <c r="I450" s="19" t="str">
        <f>IF(B450="","",IF(LEN(B450)=12,VLOOKUP(MID(B450,8,2),[1]Crt!A:B,2),VLOOKUP(MID(B450,7,2),[1]Crt!A:B,2)))</f>
        <v>42 - කළුතර</v>
      </c>
      <c r="J450" s="20" t="str">
        <f>IF(B450="","",VLOOKUP(I450,[1]Crt!B:C,2))</f>
        <v>කළුතර</v>
      </c>
      <c r="K450" s="20">
        <f>IF(B450="","",VLOOKUP(MID(B450,1,1),[1]Crt!D:E,2,FALSE))</f>
        <v>2004</v>
      </c>
    </row>
    <row r="451" spans="1:11" ht="40.5">
      <c r="A451" s="38" t="s">
        <v>698</v>
      </c>
      <c r="B451" s="35" t="s">
        <v>1118</v>
      </c>
      <c r="C451" s="36" t="s">
        <v>1119</v>
      </c>
      <c r="D451" s="50">
        <v>486250</v>
      </c>
      <c r="E451" s="109" t="s">
        <v>701</v>
      </c>
      <c r="F451" s="15" t="s">
        <v>1115</v>
      </c>
      <c r="G451" s="46" t="s">
        <v>1109</v>
      </c>
      <c r="H451" s="18" t="str">
        <f>IF(A451="","",VLOOKUP(A451,[1]Crt!F:G,2,FALSE))</f>
        <v>පළාත් පාලන මාර්ග</v>
      </c>
      <c r="I451" s="19" t="str">
        <f>IF(B451="","",IF(LEN(B451)=12,VLOOKUP(MID(B451,8,2),[1]Crt!A:B,2),VLOOKUP(MID(B451,7,2),[1]Crt!A:B,2)))</f>
        <v>42 - කළුතර</v>
      </c>
      <c r="J451" s="20" t="str">
        <f>IF(B451="","",VLOOKUP(I451,[1]Crt!B:C,2))</f>
        <v>කළුතර</v>
      </c>
      <c r="K451" s="20">
        <f>IF(B451="","",VLOOKUP(MID(B451,1,1),[1]Crt!D:E,2,FALSE))</f>
        <v>2004</v>
      </c>
    </row>
    <row r="452" spans="1:11" ht="34.5">
      <c r="A452" s="38" t="s">
        <v>711</v>
      </c>
      <c r="B452" s="35" t="s">
        <v>1120</v>
      </c>
      <c r="C452" s="36" t="s">
        <v>1121</v>
      </c>
      <c r="D452" s="113">
        <v>500000</v>
      </c>
      <c r="E452" s="109" t="s">
        <v>701</v>
      </c>
      <c r="F452" s="15" t="s">
        <v>1122</v>
      </c>
      <c r="G452" s="45" t="s">
        <v>168</v>
      </c>
      <c r="H452" s="18" t="str">
        <f>IF(A452="","",VLOOKUP(A452,[1]Crt!F:G,2,FALSE))</f>
        <v>පළාත් පාලන මාර්ග</v>
      </c>
      <c r="I452" s="19" t="str">
        <f>IF(B452="","",IF(LEN(B452)=12,VLOOKUP(MID(B452,8,2),[1]Crt!A:B,2),VLOOKUP(MID(B452,7,2),[1]Crt!A:B,2)))</f>
        <v>42 - කළුතර</v>
      </c>
      <c r="J452" s="20" t="str">
        <f>IF(B452="","",VLOOKUP(I452,[1]Crt!B:C,2))</f>
        <v>කළුතර</v>
      </c>
      <c r="K452" s="20">
        <f>IF(B452="","",VLOOKUP(MID(B452,1,1),[1]Crt!D:E,2,FALSE))</f>
        <v>2004</v>
      </c>
    </row>
    <row r="453" spans="1:11" ht="51.75">
      <c r="A453" s="38" t="s">
        <v>698</v>
      </c>
      <c r="B453" s="35" t="s">
        <v>1123</v>
      </c>
      <c r="C453" s="36" t="s">
        <v>1124</v>
      </c>
      <c r="D453" s="113">
        <v>500000</v>
      </c>
      <c r="E453" s="109" t="s">
        <v>904</v>
      </c>
      <c r="F453" s="15" t="s">
        <v>1125</v>
      </c>
      <c r="G453" s="45" t="s">
        <v>1085</v>
      </c>
      <c r="H453" s="18" t="str">
        <f>IF(A453="","",VLOOKUP(A453,[1]Crt!F:G,2,FALSE))</f>
        <v>පළාත් පාලන මාර්ග</v>
      </c>
      <c r="I453" s="19" t="str">
        <f>IF(B453="","",IF(LEN(B453)=12,VLOOKUP(MID(B453,8,2),[1]Crt!A:B,2),VLOOKUP(MID(B453,7,2),[1]Crt!A:B,2)))</f>
        <v>43 - බණ්ඩාරගම</v>
      </c>
      <c r="J453" s="20" t="str">
        <f>IF(B453="","",VLOOKUP(I453,[1]Crt!B:C,2))</f>
        <v>කළුතර</v>
      </c>
      <c r="K453" s="20">
        <f>IF(B453="","",VLOOKUP(MID(B453,1,1),[1]Crt!D:E,2,FALSE))</f>
        <v>2004</v>
      </c>
    </row>
    <row r="454" spans="1:11" ht="34.5">
      <c r="A454" s="24" t="s">
        <v>746</v>
      </c>
      <c r="B454" s="28" t="s">
        <v>1126</v>
      </c>
      <c r="C454" s="59" t="s">
        <v>1127</v>
      </c>
      <c r="D454" s="114">
        <v>500000</v>
      </c>
      <c r="E454" s="115" t="s">
        <v>701</v>
      </c>
      <c r="F454" s="29" t="s">
        <v>1125</v>
      </c>
      <c r="G454" s="47" t="s">
        <v>1128</v>
      </c>
      <c r="H454" s="18" t="str">
        <f>IF(A454="","",VLOOKUP(A454,[1]Crt!F:G,2,FALSE))</f>
        <v>පළාත් පාලන මාර්ග</v>
      </c>
      <c r="I454" s="19" t="str">
        <f>IF(B454="","",IF(LEN(B454)=12,VLOOKUP(MID(B454,8,2),[1]Crt!A:B,2),VLOOKUP(MID(B454,7,2),[1]Crt!A:B,2)))</f>
        <v>43 - බණ්ඩාරගම</v>
      </c>
      <c r="J454" s="20" t="str">
        <f>IF(B454="","",VLOOKUP(I454,[1]Crt!B:C,2))</f>
        <v>කළුතර</v>
      </c>
      <c r="K454" s="20">
        <f>IF(B454="","",VLOOKUP(MID(B454,1,1),[1]Crt!D:E,2,FALSE))</f>
        <v>2004</v>
      </c>
    </row>
    <row r="455" spans="1:11" ht="51.75">
      <c r="A455" s="38" t="s">
        <v>698</v>
      </c>
      <c r="B455" s="35" t="s">
        <v>1129</v>
      </c>
      <c r="C455" s="36" t="s">
        <v>1130</v>
      </c>
      <c r="D455" s="50">
        <v>445600</v>
      </c>
      <c r="E455" s="109" t="s">
        <v>701</v>
      </c>
      <c r="F455" s="15" t="s">
        <v>1131</v>
      </c>
      <c r="G455" s="46" t="s">
        <v>1109</v>
      </c>
      <c r="H455" s="18" t="str">
        <f>IF(A455="","",VLOOKUP(A455,[1]Crt!F:G,2,FALSE))</f>
        <v>පළාත් පාලන මාර්ග</v>
      </c>
      <c r="I455" s="19" t="str">
        <f>IF(B455="","",IF(LEN(B455)=12,VLOOKUP(MID(B455,8,2),[1]Crt!A:B,2),VLOOKUP(MID(B455,7,2),[1]Crt!A:B,2)))</f>
        <v>43 - බණ්ඩාරගම</v>
      </c>
      <c r="J455" s="20" t="str">
        <f>IF(B455="","",VLOOKUP(I455,[1]Crt!B:C,2))</f>
        <v>කළුතර</v>
      </c>
      <c r="K455" s="20">
        <f>IF(B455="","",VLOOKUP(MID(B455,1,1),[1]Crt!D:E,2,FALSE))</f>
        <v>2004</v>
      </c>
    </row>
    <row r="456" spans="1:11" ht="51.75">
      <c r="A456" s="38" t="s">
        <v>698</v>
      </c>
      <c r="B456" s="35" t="s">
        <v>1132</v>
      </c>
      <c r="C456" s="36" t="s">
        <v>1133</v>
      </c>
      <c r="D456" s="50">
        <v>439120</v>
      </c>
      <c r="E456" s="109" t="s">
        <v>701</v>
      </c>
      <c r="F456" s="15" t="s">
        <v>1131</v>
      </c>
      <c r="G456" s="46" t="s">
        <v>1109</v>
      </c>
      <c r="H456" s="18" t="str">
        <f>IF(A456="","",VLOOKUP(A456,[1]Crt!F:G,2,FALSE))</f>
        <v>පළාත් පාලන මාර්ග</v>
      </c>
      <c r="I456" s="19" t="str">
        <f>IF(B456="","",IF(LEN(B456)=12,VLOOKUP(MID(B456,8,2),[1]Crt!A:B,2),VLOOKUP(MID(B456,7,2),[1]Crt!A:B,2)))</f>
        <v>43 - බණ්ඩාරගම</v>
      </c>
      <c r="J456" s="20" t="str">
        <f>IF(B456="","",VLOOKUP(I456,[1]Crt!B:C,2))</f>
        <v>කළුතර</v>
      </c>
      <c r="K456" s="20">
        <f>IF(B456="","",VLOOKUP(MID(B456,1,1),[1]Crt!D:E,2,FALSE))</f>
        <v>2004</v>
      </c>
    </row>
    <row r="457" spans="1:11" ht="30">
      <c r="A457" s="38" t="s">
        <v>711</v>
      </c>
      <c r="B457" s="35" t="s">
        <v>1134</v>
      </c>
      <c r="C457" s="36" t="s">
        <v>1135</v>
      </c>
      <c r="D457" s="113">
        <v>500000</v>
      </c>
      <c r="E457" s="109" t="s">
        <v>701</v>
      </c>
      <c r="F457" s="16" t="s">
        <v>1131</v>
      </c>
      <c r="G457" s="45" t="s">
        <v>168</v>
      </c>
      <c r="H457" s="18" t="str">
        <f>IF(A457="","",VLOOKUP(A457,[1]Crt!F:G,2,FALSE))</f>
        <v>පළාත් පාලන මාර්ග</v>
      </c>
      <c r="I457" s="19" t="str">
        <f>IF(B457="","",IF(LEN(B457)=12,VLOOKUP(MID(B457,8,2),[1]Crt!A:B,2),VLOOKUP(MID(B457,7,2),[1]Crt!A:B,2)))</f>
        <v>43 - බණ්ඩාරගම</v>
      </c>
      <c r="J457" s="20" t="str">
        <f>IF(B457="","",VLOOKUP(I457,[1]Crt!B:C,2))</f>
        <v>කළුතර</v>
      </c>
      <c r="K457" s="20">
        <f>IF(B457="","",VLOOKUP(MID(B457,1,1),[1]Crt!D:E,2,FALSE))</f>
        <v>2004</v>
      </c>
    </row>
    <row r="458" spans="1:11" ht="34.5">
      <c r="A458" s="38" t="s">
        <v>698</v>
      </c>
      <c r="B458" s="35" t="s">
        <v>1136</v>
      </c>
      <c r="C458" s="13" t="s">
        <v>1137</v>
      </c>
      <c r="D458" s="113">
        <v>500000</v>
      </c>
      <c r="E458" s="109" t="s">
        <v>701</v>
      </c>
      <c r="F458" s="15" t="s">
        <v>1138</v>
      </c>
      <c r="G458" s="43" t="s">
        <v>993</v>
      </c>
      <c r="H458" s="18" t="str">
        <f>IF(A458="","",VLOOKUP(A458,[1]Crt!F:G,2,FALSE))</f>
        <v>පළාත් පාලන මාර්ග</v>
      </c>
      <c r="I458" s="19" t="str">
        <f>IF(B458="","",IF(LEN(B458)=12,VLOOKUP(MID(B458,8,2),[1]Crt!A:B,2),VLOOKUP(MID(B458,7,2),[1]Crt!A:B,2)))</f>
        <v>44 - හොරණ</v>
      </c>
      <c r="J458" s="20" t="str">
        <f>IF(B458="","",VLOOKUP(I458,[1]Crt!B:C,2))</f>
        <v>කළුතර</v>
      </c>
      <c r="K458" s="20">
        <f>IF(B458="","",VLOOKUP(MID(B458,1,1),[1]Crt!D:E,2,FALSE))</f>
        <v>2004</v>
      </c>
    </row>
    <row r="459" spans="1:11" ht="30">
      <c r="A459" s="38" t="s">
        <v>711</v>
      </c>
      <c r="B459" s="35" t="s">
        <v>1139</v>
      </c>
      <c r="C459" s="36" t="s">
        <v>1140</v>
      </c>
      <c r="D459" s="113">
        <v>500000</v>
      </c>
      <c r="E459" s="109" t="s">
        <v>701</v>
      </c>
      <c r="F459" s="15" t="s">
        <v>1141</v>
      </c>
      <c r="G459" s="45" t="s">
        <v>168</v>
      </c>
      <c r="H459" s="18" t="str">
        <f>IF(A459="","",VLOOKUP(A459,[1]Crt!F:G,2,FALSE))</f>
        <v>පළාත් පාලන මාර්ග</v>
      </c>
      <c r="I459" s="19" t="str">
        <f>IF(B459="","",IF(LEN(B459)=12,VLOOKUP(MID(B459,8,2),[1]Crt!A:B,2),VLOOKUP(MID(B459,7,2),[1]Crt!A:B,2)))</f>
        <v>44 - හොරණ</v>
      </c>
      <c r="J459" s="20" t="str">
        <f>IF(B459="","",VLOOKUP(I459,[1]Crt!B:C,2))</f>
        <v>කළුතර</v>
      </c>
      <c r="K459" s="20">
        <f>IF(B459="","",VLOOKUP(MID(B459,1,1),[1]Crt!D:E,2,FALSE))</f>
        <v>2004</v>
      </c>
    </row>
    <row r="460" spans="1:11" ht="30">
      <c r="A460" s="38" t="s">
        <v>711</v>
      </c>
      <c r="B460" s="35" t="s">
        <v>1142</v>
      </c>
      <c r="C460" s="36" t="s">
        <v>1143</v>
      </c>
      <c r="D460" s="113">
        <v>500000</v>
      </c>
      <c r="E460" s="109" t="s">
        <v>701</v>
      </c>
      <c r="F460" s="15" t="s">
        <v>1141</v>
      </c>
      <c r="G460" s="45" t="s">
        <v>168</v>
      </c>
      <c r="H460" s="18" t="str">
        <f>IF(A460="","",VLOOKUP(A460,[1]Crt!F:G,2,FALSE))</f>
        <v>පළාත් පාලන මාර්ග</v>
      </c>
      <c r="I460" s="19" t="str">
        <f>IF(B460="","",IF(LEN(B460)=12,VLOOKUP(MID(B460,8,2),[1]Crt!A:B,2),VLOOKUP(MID(B460,7,2),[1]Crt!A:B,2)))</f>
        <v>44 - හොරණ</v>
      </c>
      <c r="J460" s="20" t="str">
        <f>IF(B460="","",VLOOKUP(I460,[1]Crt!B:C,2))</f>
        <v>කළුතර</v>
      </c>
      <c r="K460" s="20">
        <f>IF(B460="","",VLOOKUP(MID(B460,1,1),[1]Crt!D:E,2,FALSE))</f>
        <v>2004</v>
      </c>
    </row>
    <row r="461" spans="1:11" ht="30">
      <c r="A461" s="38" t="s">
        <v>711</v>
      </c>
      <c r="B461" s="35" t="s">
        <v>1144</v>
      </c>
      <c r="C461" s="36" t="s">
        <v>1145</v>
      </c>
      <c r="D461" s="113">
        <v>500000</v>
      </c>
      <c r="E461" s="109" t="s">
        <v>701</v>
      </c>
      <c r="F461" s="15" t="s">
        <v>1141</v>
      </c>
      <c r="G461" s="45" t="s">
        <v>168</v>
      </c>
      <c r="H461" s="18" t="str">
        <f>IF(A461="","",VLOOKUP(A461,[1]Crt!F:G,2,FALSE))</f>
        <v>පළාත් පාලන මාර්ග</v>
      </c>
      <c r="I461" s="19" t="str">
        <f>IF(B461="","",IF(LEN(B461)=12,VLOOKUP(MID(B461,8,2),[1]Crt!A:B,2),VLOOKUP(MID(B461,7,2),[1]Crt!A:B,2)))</f>
        <v>44 - හොරණ</v>
      </c>
      <c r="J461" s="20" t="str">
        <f>IF(B461="","",VLOOKUP(I461,[1]Crt!B:C,2))</f>
        <v>කළුතර</v>
      </c>
      <c r="K461" s="20">
        <f>IF(B461="","",VLOOKUP(MID(B461,1,1),[1]Crt!D:E,2,FALSE))</f>
        <v>2004</v>
      </c>
    </row>
    <row r="462" spans="1:11" ht="34.5">
      <c r="A462" s="38" t="s">
        <v>711</v>
      </c>
      <c r="B462" s="35" t="s">
        <v>1146</v>
      </c>
      <c r="C462" s="36" t="s">
        <v>1147</v>
      </c>
      <c r="D462" s="113">
        <v>500000</v>
      </c>
      <c r="E462" s="109" t="s">
        <v>701</v>
      </c>
      <c r="F462" s="15" t="s">
        <v>1141</v>
      </c>
      <c r="G462" s="45" t="s">
        <v>168</v>
      </c>
      <c r="H462" s="18" t="str">
        <f>IF(A462="","",VLOOKUP(A462,[1]Crt!F:G,2,FALSE))</f>
        <v>පළාත් පාලන මාර්ග</v>
      </c>
      <c r="I462" s="19" t="str">
        <f>IF(B462="","",IF(LEN(B462)=12,VLOOKUP(MID(B462,8,2),[1]Crt!A:B,2),VLOOKUP(MID(B462,7,2),[1]Crt!A:B,2)))</f>
        <v>44 - හොරණ</v>
      </c>
      <c r="J462" s="20" t="str">
        <f>IF(B462="","",VLOOKUP(I462,[1]Crt!B:C,2))</f>
        <v>කළුතර</v>
      </c>
      <c r="K462" s="20">
        <f>IF(B462="","",VLOOKUP(MID(B462,1,1),[1]Crt!D:E,2,FALSE))</f>
        <v>2004</v>
      </c>
    </row>
    <row r="463" spans="1:11" ht="34.5">
      <c r="A463" s="38" t="s">
        <v>711</v>
      </c>
      <c r="B463" s="35" t="s">
        <v>1148</v>
      </c>
      <c r="C463" s="36" t="s">
        <v>1149</v>
      </c>
      <c r="D463" s="113">
        <v>500000</v>
      </c>
      <c r="E463" s="109" t="s">
        <v>701</v>
      </c>
      <c r="F463" s="15" t="s">
        <v>1141</v>
      </c>
      <c r="G463" s="45" t="s">
        <v>168</v>
      </c>
      <c r="H463" s="18" t="str">
        <f>IF(A463="","",VLOOKUP(A463,[1]Crt!F:G,2,FALSE))</f>
        <v>පළාත් පාලන මාර්ග</v>
      </c>
      <c r="I463" s="19" t="str">
        <f>IF(B463="","",IF(LEN(B463)=12,VLOOKUP(MID(B463,8,2),[1]Crt!A:B,2),VLOOKUP(MID(B463,7,2),[1]Crt!A:B,2)))</f>
        <v>44 - හොරණ</v>
      </c>
      <c r="J463" s="20" t="str">
        <f>IF(B463="","",VLOOKUP(I463,[1]Crt!B:C,2))</f>
        <v>කළුතර</v>
      </c>
      <c r="K463" s="20">
        <f>IF(B463="","",VLOOKUP(MID(B463,1,1),[1]Crt!D:E,2,FALSE))</f>
        <v>2004</v>
      </c>
    </row>
    <row r="464" spans="1:11" ht="51.75">
      <c r="A464" s="38" t="s">
        <v>698</v>
      </c>
      <c r="B464" s="35" t="s">
        <v>1150</v>
      </c>
      <c r="C464" s="36" t="s">
        <v>1151</v>
      </c>
      <c r="D464" s="113">
        <v>500000</v>
      </c>
      <c r="E464" s="109" t="s">
        <v>904</v>
      </c>
      <c r="F464" s="15" t="s">
        <v>1152</v>
      </c>
      <c r="G464" s="45" t="s">
        <v>1085</v>
      </c>
      <c r="H464" s="18" t="str">
        <f>IF(A464="","",VLOOKUP(A464,[1]Crt!F:G,2,FALSE))</f>
        <v>පළාත් පාලන මාර්ග</v>
      </c>
      <c r="I464" s="19" t="str">
        <f>IF(B464="","",IF(LEN(B464)=12,VLOOKUP(MID(B464,8,2),[1]Crt!A:B,2),VLOOKUP(MID(B464,7,2),[1]Crt!A:B,2)))</f>
        <v>46 - බුලත්සිංහල</v>
      </c>
      <c r="J464" s="20" t="str">
        <f>IF(B464="","",VLOOKUP(I464,[1]Crt!B:C,2))</f>
        <v>කළුතර</v>
      </c>
      <c r="K464" s="20">
        <f>IF(B464="","",VLOOKUP(MID(B464,1,1),[1]Crt!D:E,2,FALSE))</f>
        <v>2004</v>
      </c>
    </row>
    <row r="465" spans="1:11" ht="34.5">
      <c r="A465" s="38" t="s">
        <v>698</v>
      </c>
      <c r="B465" s="35" t="s">
        <v>1153</v>
      </c>
      <c r="C465" s="36" t="s">
        <v>1154</v>
      </c>
      <c r="D465" s="113">
        <v>500000</v>
      </c>
      <c r="E465" s="109" t="s">
        <v>904</v>
      </c>
      <c r="F465" s="15" t="s">
        <v>1152</v>
      </c>
      <c r="G465" s="45" t="s">
        <v>1085</v>
      </c>
      <c r="H465" s="18" t="str">
        <f>IF(A465="","",VLOOKUP(A465,[1]Crt!F:G,2,FALSE))</f>
        <v>පළාත් පාලන මාර්ග</v>
      </c>
      <c r="I465" s="19" t="str">
        <f>IF(B465="","",IF(LEN(B465)=12,VLOOKUP(MID(B465,8,2),[1]Crt!A:B,2),VLOOKUP(MID(B465,7,2),[1]Crt!A:B,2)))</f>
        <v>46 - බුලත්සිංහල</v>
      </c>
      <c r="J465" s="20" t="str">
        <f>IF(B465="","",VLOOKUP(I465,[1]Crt!B:C,2))</f>
        <v>කළුතර</v>
      </c>
      <c r="K465" s="20">
        <f>IF(B465="","",VLOOKUP(MID(B465,1,1),[1]Crt!D:E,2,FALSE))</f>
        <v>2004</v>
      </c>
    </row>
    <row r="466" spans="1:11" ht="51.75">
      <c r="A466" s="38" t="s">
        <v>698</v>
      </c>
      <c r="B466" s="35" t="s">
        <v>1155</v>
      </c>
      <c r="C466" s="36" t="s">
        <v>1156</v>
      </c>
      <c r="D466" s="113">
        <v>500000</v>
      </c>
      <c r="E466" s="109" t="s">
        <v>904</v>
      </c>
      <c r="F466" s="15" t="s">
        <v>1152</v>
      </c>
      <c r="G466" s="45" t="s">
        <v>1085</v>
      </c>
      <c r="H466" s="18" t="str">
        <f>IF(A466="","",VLOOKUP(A466,[1]Crt!F:G,2,FALSE))</f>
        <v>පළාත් පාලන මාර්ග</v>
      </c>
      <c r="I466" s="19" t="str">
        <f>IF(B466="","",IF(LEN(B466)=12,VLOOKUP(MID(B466,8,2),[1]Crt!A:B,2),VLOOKUP(MID(B466,7,2),[1]Crt!A:B,2)))</f>
        <v>46 - බුලත්සිංහල</v>
      </c>
      <c r="J466" s="20" t="str">
        <f>IF(B466="","",VLOOKUP(I466,[1]Crt!B:C,2))</f>
        <v>කළුතර</v>
      </c>
      <c r="K466" s="20">
        <f>IF(B466="","",VLOOKUP(MID(B466,1,1),[1]Crt!D:E,2,FALSE))</f>
        <v>2004</v>
      </c>
    </row>
    <row r="467" spans="1:11" ht="40.5">
      <c r="A467" s="38" t="s">
        <v>711</v>
      </c>
      <c r="B467" s="35" t="s">
        <v>1157</v>
      </c>
      <c r="C467" s="36" t="s">
        <v>1158</v>
      </c>
      <c r="D467" s="113">
        <v>494090</v>
      </c>
      <c r="E467" s="109" t="s">
        <v>701</v>
      </c>
      <c r="F467" s="15" t="s">
        <v>1152</v>
      </c>
      <c r="G467" s="46" t="s">
        <v>1109</v>
      </c>
      <c r="H467" s="18" t="str">
        <f>IF(A467="","",VLOOKUP(A467,[1]Crt!F:G,2,FALSE))</f>
        <v>පළාත් පාලන මාර්ග</v>
      </c>
      <c r="I467" s="19" t="str">
        <f>IF(B467="","",IF(LEN(B467)=12,VLOOKUP(MID(B467,8,2),[1]Crt!A:B,2),VLOOKUP(MID(B467,7,2),[1]Crt!A:B,2)))</f>
        <v>46 - බුලත්සිංහල</v>
      </c>
      <c r="J467" s="20" t="str">
        <f>IF(B467="","",VLOOKUP(I467,[1]Crt!B:C,2))</f>
        <v>කළුතර</v>
      </c>
      <c r="K467" s="20">
        <f>IF(B467="","",VLOOKUP(MID(B467,1,1),[1]Crt!D:E,2,FALSE))</f>
        <v>2004</v>
      </c>
    </row>
    <row r="468" spans="1:11" ht="40.5">
      <c r="A468" s="38" t="s">
        <v>698</v>
      </c>
      <c r="B468" s="35" t="s">
        <v>1159</v>
      </c>
      <c r="C468" s="36" t="s">
        <v>1160</v>
      </c>
      <c r="D468" s="113">
        <v>444570</v>
      </c>
      <c r="E468" s="109" t="s">
        <v>701</v>
      </c>
      <c r="F468" s="15" t="s">
        <v>1161</v>
      </c>
      <c r="G468" s="46" t="s">
        <v>1109</v>
      </c>
      <c r="H468" s="18" t="str">
        <f>IF(A468="","",VLOOKUP(A468,[1]Crt!F:G,2,FALSE))</f>
        <v>පළාත් පාලන මාර්ග</v>
      </c>
      <c r="I468" s="19" t="str">
        <f>IF(B468="","",IF(LEN(B468)=12,VLOOKUP(MID(B468,8,2),[1]Crt!A:B,2),VLOOKUP(MID(B468,7,2),[1]Crt!A:B,2)))</f>
        <v>47 - දොඩන්ගොඩ</v>
      </c>
      <c r="J468" s="20" t="str">
        <f>IF(B468="","",VLOOKUP(I468,[1]Crt!B:C,2))</f>
        <v>කළුතර</v>
      </c>
      <c r="K468" s="20">
        <f>IF(B468="","",VLOOKUP(MID(B468,1,1),[1]Crt!D:E,2,FALSE))</f>
        <v>2004</v>
      </c>
    </row>
    <row r="469" spans="1:11" ht="30">
      <c r="A469" s="38" t="s">
        <v>711</v>
      </c>
      <c r="B469" s="35" t="s">
        <v>1162</v>
      </c>
      <c r="C469" s="36" t="s">
        <v>1163</v>
      </c>
      <c r="D469" s="113">
        <v>500000</v>
      </c>
      <c r="E469" s="109" t="s">
        <v>701</v>
      </c>
      <c r="F469" s="15" t="s">
        <v>1161</v>
      </c>
      <c r="G469" s="45" t="s">
        <v>168</v>
      </c>
      <c r="H469" s="18" t="str">
        <f>IF(A469="","",VLOOKUP(A469,[1]Crt!F:G,2,FALSE))</f>
        <v>පළාත් පාලන මාර්ග</v>
      </c>
      <c r="I469" s="19" t="str">
        <f>IF(B469="","",IF(LEN(B469)=12,VLOOKUP(MID(B469,8,2),[1]Crt!A:B,2),VLOOKUP(MID(B469,7,2),[1]Crt!A:B,2)))</f>
        <v>47 - දොඩන්ගොඩ</v>
      </c>
      <c r="J469" s="20" t="str">
        <f>IF(B469="","",VLOOKUP(I469,[1]Crt!B:C,2))</f>
        <v>කළුතර</v>
      </c>
      <c r="K469" s="20">
        <f>IF(B469="","",VLOOKUP(MID(B469,1,1),[1]Crt!D:E,2,FALSE))</f>
        <v>2004</v>
      </c>
    </row>
    <row r="470" spans="1:11" ht="51.75">
      <c r="A470" s="38" t="s">
        <v>698</v>
      </c>
      <c r="B470" s="35" t="s">
        <v>1164</v>
      </c>
      <c r="C470" s="36" t="s">
        <v>1165</v>
      </c>
      <c r="D470" s="113">
        <v>443250</v>
      </c>
      <c r="E470" s="109" t="s">
        <v>904</v>
      </c>
      <c r="F470" s="15" t="s">
        <v>1161</v>
      </c>
      <c r="G470" s="46" t="s">
        <v>1166</v>
      </c>
      <c r="H470" s="18" t="str">
        <f>IF(A470="","",VLOOKUP(A470,[1]Crt!F:G,2,FALSE))</f>
        <v>පළාත් පාලන මාර්ග</v>
      </c>
      <c r="I470" s="19" t="str">
        <f>IF(B470="","",IF(LEN(B470)=12,VLOOKUP(MID(B470,8,2),[1]Crt!A:B,2),VLOOKUP(MID(B470,7,2),[1]Crt!A:B,2)))</f>
        <v>47 - දොඩන්ගොඩ</v>
      </c>
      <c r="J470" s="20" t="str">
        <f>IF(B470="","",VLOOKUP(I470,[1]Crt!B:C,2))</f>
        <v>කළුතර</v>
      </c>
      <c r="K470" s="20">
        <f>IF(B470="","",VLOOKUP(MID(B470,1,1),[1]Crt!D:E,2,FALSE))</f>
        <v>2004</v>
      </c>
    </row>
    <row r="471" spans="1:11" ht="40.5">
      <c r="A471" s="38" t="s">
        <v>698</v>
      </c>
      <c r="B471" s="35" t="s">
        <v>1167</v>
      </c>
      <c r="C471" s="36" t="s">
        <v>1168</v>
      </c>
      <c r="D471" s="113">
        <v>888920</v>
      </c>
      <c r="E471" s="109" t="s">
        <v>701</v>
      </c>
      <c r="F471" s="15" t="s">
        <v>1169</v>
      </c>
      <c r="G471" s="46" t="s">
        <v>1109</v>
      </c>
      <c r="H471" s="18" t="str">
        <f>IF(A471="","",VLOOKUP(A471,[1]Crt!F:G,2,FALSE))</f>
        <v>පළාත් පාලන මාර්ග</v>
      </c>
      <c r="I471" s="19" t="str">
        <f>IF(B471="","",IF(LEN(B471)=12,VLOOKUP(MID(B471,8,2),[1]Crt!A:B,2),VLOOKUP(MID(B471,7,2),[1]Crt!A:B,2)))</f>
        <v>47 - දොඩන්ගොඩ</v>
      </c>
      <c r="J471" s="20" t="str">
        <f>IF(B471="","",VLOOKUP(I471,[1]Crt!B:C,2))</f>
        <v>කළුතර</v>
      </c>
      <c r="K471" s="20">
        <f>IF(B471="","",VLOOKUP(MID(B471,1,1),[1]Crt!D:E,2,FALSE))</f>
        <v>2004</v>
      </c>
    </row>
    <row r="472" spans="1:11" ht="34.5">
      <c r="A472" s="11" t="s">
        <v>698</v>
      </c>
      <c r="B472" s="35" t="s">
        <v>1170</v>
      </c>
      <c r="C472" s="36" t="s">
        <v>1171</v>
      </c>
      <c r="D472" s="113">
        <v>600000</v>
      </c>
      <c r="E472" s="95" t="s">
        <v>904</v>
      </c>
      <c r="F472" s="116" t="s">
        <v>1172</v>
      </c>
      <c r="G472" s="43" t="s">
        <v>1173</v>
      </c>
      <c r="H472" s="18" t="str">
        <f>IF(A472="","",VLOOKUP(A472,[1]Crt!F:G,2,FALSE))</f>
        <v>පළාත් පාලන මාර්ග</v>
      </c>
      <c r="I472" s="19" t="str">
        <f>IF(B472="","",IF(LEN(B472)=12,VLOOKUP(MID(B472,8,2),[1]Crt!A:B,2),VLOOKUP(MID(B472,7,2),[1]Crt!A:B,2)))</f>
        <v>48 - බේරුවල</v>
      </c>
      <c r="J472" s="20" t="str">
        <f>IF(B472="","",VLOOKUP(I472,[1]Crt!B:C,2))</f>
        <v>කළුතර</v>
      </c>
      <c r="K472" s="20">
        <f>IF(B472="","",VLOOKUP(MID(B472,1,1),[1]Crt!D:E,2,FALSE))</f>
        <v>2004</v>
      </c>
    </row>
    <row r="473" spans="1:11" ht="34.5">
      <c r="A473" s="11" t="s">
        <v>698</v>
      </c>
      <c r="B473" s="35" t="s">
        <v>1174</v>
      </c>
      <c r="C473" s="36" t="s">
        <v>1175</v>
      </c>
      <c r="D473" s="113">
        <v>500000</v>
      </c>
      <c r="E473" s="109" t="s">
        <v>904</v>
      </c>
      <c r="F473" s="116" t="s">
        <v>1172</v>
      </c>
      <c r="G473" s="45" t="s">
        <v>1085</v>
      </c>
      <c r="H473" s="18" t="str">
        <f>IF(A473="","",VLOOKUP(A473,[1]Crt!F:G,2,FALSE))</f>
        <v>පළාත් පාලන මාර්ග</v>
      </c>
      <c r="I473" s="19" t="str">
        <f>IF(B473="","",IF(LEN(B473)=12,VLOOKUP(MID(B473,8,2),[1]Crt!A:B,2),VLOOKUP(MID(B473,7,2),[1]Crt!A:B,2)))</f>
        <v>48 - බේරුවල</v>
      </c>
      <c r="J473" s="20" t="str">
        <f>IF(B473="","",VLOOKUP(I473,[1]Crt!B:C,2))</f>
        <v>කළුතර</v>
      </c>
      <c r="K473" s="20">
        <f>IF(B473="","",VLOOKUP(MID(B473,1,1),[1]Crt!D:E,2,FALSE))</f>
        <v>2004</v>
      </c>
    </row>
    <row r="474" spans="1:11" ht="34.5">
      <c r="A474" s="11" t="s">
        <v>698</v>
      </c>
      <c r="B474" s="35" t="s">
        <v>1176</v>
      </c>
      <c r="C474" s="36" t="s">
        <v>1177</v>
      </c>
      <c r="D474" s="113">
        <v>400000</v>
      </c>
      <c r="E474" s="109" t="s">
        <v>904</v>
      </c>
      <c r="F474" s="116" t="s">
        <v>1172</v>
      </c>
      <c r="G474" s="43" t="s">
        <v>1085</v>
      </c>
      <c r="H474" s="18" t="str">
        <f>IF(A474="","",VLOOKUP(A474,[1]Crt!F:G,2,FALSE))</f>
        <v>පළාත් පාලන මාර්ග</v>
      </c>
      <c r="I474" s="19" t="str">
        <f>IF(B474="","",IF(LEN(B474)=12,VLOOKUP(MID(B474,8,2),[1]Crt!A:B,2),VLOOKUP(MID(B474,7,2),[1]Crt!A:B,2)))</f>
        <v>48 - බේරුවල</v>
      </c>
      <c r="J474" s="20" t="str">
        <f>IF(B474="","",VLOOKUP(I474,[1]Crt!B:C,2))</f>
        <v>කළුතර</v>
      </c>
      <c r="K474" s="20">
        <f>IF(B474="","",VLOOKUP(MID(B474,1,1),[1]Crt!D:E,2,FALSE))</f>
        <v>2004</v>
      </c>
    </row>
    <row r="475" spans="1:11" ht="40.5">
      <c r="A475" s="11" t="s">
        <v>698</v>
      </c>
      <c r="B475" s="35" t="s">
        <v>1178</v>
      </c>
      <c r="C475" s="36" t="s">
        <v>1179</v>
      </c>
      <c r="D475" s="113">
        <v>993910</v>
      </c>
      <c r="E475" s="109" t="s">
        <v>701</v>
      </c>
      <c r="F475" s="15" t="s">
        <v>1180</v>
      </c>
      <c r="G475" s="46" t="s">
        <v>1109</v>
      </c>
      <c r="H475" s="18" t="str">
        <f>IF(A475="","",VLOOKUP(A475,[1]Crt!F:G,2,FALSE))</f>
        <v>පළාත් පාලන මාර්ග</v>
      </c>
      <c r="I475" s="19" t="str">
        <f>IF(B475="","",IF(LEN(B475)=12,VLOOKUP(MID(B475,8,2),[1]Crt!A:B,2),VLOOKUP(MID(B475,7,2),[1]Crt!A:B,2)))</f>
        <v>48 - බේරුවල</v>
      </c>
      <c r="J475" s="20" t="str">
        <f>IF(B475="","",VLOOKUP(I475,[1]Crt!B:C,2))</f>
        <v>කළුතර</v>
      </c>
      <c r="K475" s="20">
        <f>IF(B475="","",VLOOKUP(MID(B475,1,1),[1]Crt!D:E,2,FALSE))</f>
        <v>2004</v>
      </c>
    </row>
    <row r="476" spans="1:11" ht="40.5">
      <c r="A476" s="11" t="s">
        <v>698</v>
      </c>
      <c r="B476" s="35" t="s">
        <v>1181</v>
      </c>
      <c r="C476" s="36" t="s">
        <v>1182</v>
      </c>
      <c r="D476" s="113">
        <v>483950</v>
      </c>
      <c r="E476" s="109" t="s">
        <v>701</v>
      </c>
      <c r="F476" s="16" t="s">
        <v>1183</v>
      </c>
      <c r="G476" s="46" t="s">
        <v>1109</v>
      </c>
      <c r="H476" s="18" t="str">
        <f>IF(A476="","",VLOOKUP(A476,[1]Crt!F:G,2,FALSE))</f>
        <v>පළාත් පාලන මාර්ග</v>
      </c>
      <c r="I476" s="19" t="str">
        <f>IF(B476="","",IF(LEN(B476)=12,VLOOKUP(MID(B476,8,2),[1]Crt!A:B,2),VLOOKUP(MID(B476,7,2),[1]Crt!A:B,2)))</f>
        <v>48 - බේරුවල</v>
      </c>
      <c r="J476" s="20" t="str">
        <f>IF(B476="","",VLOOKUP(I476,[1]Crt!B:C,2))</f>
        <v>කළුතර</v>
      </c>
      <c r="K476" s="20">
        <f>IF(B476="","",VLOOKUP(MID(B476,1,1),[1]Crt!D:E,2,FALSE))</f>
        <v>2004</v>
      </c>
    </row>
    <row r="477" spans="1:11" ht="40.5">
      <c r="A477" s="11" t="s">
        <v>698</v>
      </c>
      <c r="B477" s="35" t="s">
        <v>1184</v>
      </c>
      <c r="C477" s="36" t="s">
        <v>1185</v>
      </c>
      <c r="D477" s="113">
        <v>432630</v>
      </c>
      <c r="E477" s="109" t="s">
        <v>701</v>
      </c>
      <c r="F477" s="16" t="s">
        <v>1183</v>
      </c>
      <c r="G477" s="46" t="s">
        <v>1109</v>
      </c>
      <c r="H477" s="18" t="str">
        <f>IF(A477="","",VLOOKUP(A477,[1]Crt!F:G,2,FALSE))</f>
        <v>පළාත් පාලන මාර්ග</v>
      </c>
      <c r="I477" s="19" t="str">
        <f>IF(B477="","",IF(LEN(B477)=12,VLOOKUP(MID(B477,8,2),[1]Crt!A:B,2),VLOOKUP(MID(B477,7,2),[1]Crt!A:B,2)))</f>
        <v>48 - බේරුවල</v>
      </c>
      <c r="J477" s="20" t="str">
        <f>IF(B477="","",VLOOKUP(I477,[1]Crt!B:C,2))</f>
        <v>කළුතර</v>
      </c>
      <c r="K477" s="20">
        <f>IF(B477="","",VLOOKUP(MID(B477,1,1),[1]Crt!D:E,2,FALSE))</f>
        <v>2004</v>
      </c>
    </row>
    <row r="478" spans="1:11" ht="34.5">
      <c r="A478" s="11" t="s">
        <v>711</v>
      </c>
      <c r="B478" s="35" t="s">
        <v>1186</v>
      </c>
      <c r="C478" s="36" t="s">
        <v>1187</v>
      </c>
      <c r="D478" s="113">
        <v>500000</v>
      </c>
      <c r="E478" s="109" t="s">
        <v>701</v>
      </c>
      <c r="F478" s="16" t="s">
        <v>1183</v>
      </c>
      <c r="G478" s="45" t="s">
        <v>168</v>
      </c>
      <c r="H478" s="18" t="str">
        <f>IF(A478="","",VLOOKUP(A478,[1]Crt!F:G,2,FALSE))</f>
        <v>පළාත් පාලන මාර්ග</v>
      </c>
      <c r="I478" s="19" t="str">
        <f>IF(B478="","",IF(LEN(B478)=12,VLOOKUP(MID(B478,8,2),[1]Crt!A:B,2),VLOOKUP(MID(B478,7,2),[1]Crt!A:B,2)))</f>
        <v>48 - බේරුවල</v>
      </c>
      <c r="J478" s="20" t="str">
        <f>IF(B478="","",VLOOKUP(I478,[1]Crt!B:C,2))</f>
        <v>කළුතර</v>
      </c>
      <c r="K478" s="20">
        <f>IF(B478="","",VLOOKUP(MID(B478,1,1),[1]Crt!D:E,2,FALSE))</f>
        <v>2004</v>
      </c>
    </row>
    <row r="479" spans="1:11" ht="51.75">
      <c r="A479" s="11" t="s">
        <v>698</v>
      </c>
      <c r="B479" s="35" t="s">
        <v>1188</v>
      </c>
      <c r="C479" s="36" t="s">
        <v>1189</v>
      </c>
      <c r="D479" s="113">
        <v>500000</v>
      </c>
      <c r="E479" s="109" t="s">
        <v>904</v>
      </c>
      <c r="F479" s="116" t="s">
        <v>1172</v>
      </c>
      <c r="G479" s="43" t="s">
        <v>1190</v>
      </c>
      <c r="H479" s="18" t="str">
        <f>IF(A479="","",VLOOKUP(A479,[1]Crt!F:G,2,FALSE))</f>
        <v>පළාත් පාලන මාර්ග</v>
      </c>
      <c r="I479" s="19" t="str">
        <f>IF(B479="","",IF(LEN(B479)=12,VLOOKUP(MID(B479,8,2),[1]Crt!A:B,2),VLOOKUP(MID(B479,7,2),[1]Crt!A:B,2)))</f>
        <v>48 - බේරුවල</v>
      </c>
      <c r="J479" s="20" t="str">
        <f>IF(B479="","",VLOOKUP(I479,[1]Crt!B:C,2))</f>
        <v>කළුතර</v>
      </c>
      <c r="K479" s="20">
        <f>IF(B479="","",VLOOKUP(MID(B479,1,1),[1]Crt!D:E,2,FALSE))</f>
        <v>2004</v>
      </c>
    </row>
    <row r="480" spans="1:11" ht="30">
      <c r="A480" s="11" t="s">
        <v>698</v>
      </c>
      <c r="B480" s="35" t="s">
        <v>1191</v>
      </c>
      <c r="C480" s="36" t="s">
        <v>1192</v>
      </c>
      <c r="D480" s="113">
        <v>500000</v>
      </c>
      <c r="E480" s="109" t="s">
        <v>904</v>
      </c>
      <c r="F480" s="116" t="s">
        <v>1172</v>
      </c>
      <c r="G480" s="43" t="s">
        <v>60</v>
      </c>
      <c r="H480" s="18" t="str">
        <f>IF(A480="","",VLOOKUP(A480,[1]Crt!F:G,2,FALSE))</f>
        <v>පළාත් පාලන මාර්ග</v>
      </c>
      <c r="I480" s="19" t="str">
        <f>IF(B480="","",IF(LEN(B480)=12,VLOOKUP(MID(B480,8,2),[1]Crt!A:B,2),VLOOKUP(MID(B480,7,2),[1]Crt!A:B,2)))</f>
        <v>48 - බේරුවල</v>
      </c>
      <c r="J480" s="20" t="str">
        <f>IF(B480="","",VLOOKUP(I480,[1]Crt!B:C,2))</f>
        <v>කළුතර</v>
      </c>
      <c r="K480" s="20">
        <f>IF(B480="","",VLOOKUP(MID(B480,1,1),[1]Crt!D:E,2,FALSE))</f>
        <v>2004</v>
      </c>
    </row>
    <row r="481" spans="1:11" ht="34.5">
      <c r="A481" s="11" t="s">
        <v>698</v>
      </c>
      <c r="B481" s="35" t="s">
        <v>1193</v>
      </c>
      <c r="C481" s="36" t="s">
        <v>1194</v>
      </c>
      <c r="D481" s="113">
        <v>500000</v>
      </c>
      <c r="E481" s="109" t="s">
        <v>904</v>
      </c>
      <c r="F481" s="116" t="s">
        <v>1172</v>
      </c>
      <c r="G481" s="43" t="s">
        <v>60</v>
      </c>
      <c r="H481" s="18" t="str">
        <f>IF(A481="","",VLOOKUP(A481,[1]Crt!F:G,2,FALSE))</f>
        <v>පළාත් පාලන මාර්ග</v>
      </c>
      <c r="I481" s="19" t="str">
        <f>IF(B481="","",IF(LEN(B481)=12,VLOOKUP(MID(B481,8,2),[1]Crt!A:B,2),VLOOKUP(MID(B481,7,2),[1]Crt!A:B,2)))</f>
        <v>48 - බේරුවල</v>
      </c>
      <c r="J481" s="20" t="str">
        <f>IF(B481="","",VLOOKUP(I481,[1]Crt!B:C,2))</f>
        <v>කළුතර</v>
      </c>
      <c r="K481" s="20">
        <f>IF(B481="","",VLOOKUP(MID(B481,1,1),[1]Crt!D:E,2,FALSE))</f>
        <v>2004</v>
      </c>
    </row>
    <row r="482" spans="1:11" ht="30">
      <c r="A482" s="11" t="s">
        <v>711</v>
      </c>
      <c r="B482" s="35" t="s">
        <v>1195</v>
      </c>
      <c r="C482" s="36" t="s">
        <v>1196</v>
      </c>
      <c r="D482" s="117">
        <v>500000</v>
      </c>
      <c r="E482" s="109" t="s">
        <v>701</v>
      </c>
      <c r="F482" s="15" t="s">
        <v>1197</v>
      </c>
      <c r="G482" s="45" t="s">
        <v>168</v>
      </c>
      <c r="H482" s="18" t="str">
        <f>IF(A482="","",VLOOKUP(A482,[1]Crt!F:G,2,FALSE))</f>
        <v>පළාත් පාලන මාර්ග</v>
      </c>
      <c r="I482" s="19" t="str">
        <f>IF(B482="","",IF(LEN(B482)=12,VLOOKUP(MID(B482,8,2),[1]Crt!A:B,2),VLOOKUP(MID(B482,7,2),[1]Crt!A:B,2)))</f>
        <v>49 - මතුගම</v>
      </c>
      <c r="J482" s="20" t="str">
        <f>IF(B482="","",VLOOKUP(I482,[1]Crt!B:C,2))</f>
        <v>කළුතර</v>
      </c>
      <c r="K482" s="20">
        <f>IF(B482="","",VLOOKUP(MID(B482,1,1),[1]Crt!D:E,2,FALSE))</f>
        <v>2004</v>
      </c>
    </row>
    <row r="483" spans="1:11" ht="34.5">
      <c r="A483" s="11" t="s">
        <v>711</v>
      </c>
      <c r="B483" s="35" t="s">
        <v>1198</v>
      </c>
      <c r="C483" s="36" t="s">
        <v>1199</v>
      </c>
      <c r="D483" s="113">
        <v>500000</v>
      </c>
      <c r="E483" s="109" t="s">
        <v>701</v>
      </c>
      <c r="F483" s="15" t="s">
        <v>1200</v>
      </c>
      <c r="G483" s="45" t="s">
        <v>168</v>
      </c>
      <c r="H483" s="18" t="str">
        <f>IF(A483="","",VLOOKUP(A483,[1]Crt!F:G,2,FALSE))</f>
        <v>පළාත් පාලන මාර්ග</v>
      </c>
      <c r="I483" s="19" t="str">
        <f>IF(B483="","",IF(LEN(B483)=12,VLOOKUP(MID(B483,8,2),[1]Crt!A:B,2),VLOOKUP(MID(B483,7,2),[1]Crt!A:B,2)))</f>
        <v>50 - අගලවත්ත</v>
      </c>
      <c r="J483" s="20" t="str">
        <f>IF(B483="","",VLOOKUP(I483,[1]Crt!B:C,2))</f>
        <v>කළුතර</v>
      </c>
      <c r="K483" s="20">
        <f>IF(B483="","",VLOOKUP(MID(B483,1,1),[1]Crt!D:E,2,FALSE))</f>
        <v>2004</v>
      </c>
    </row>
    <row r="484" spans="1:11" ht="51.75">
      <c r="A484" s="11" t="s">
        <v>711</v>
      </c>
      <c r="B484" s="35" t="s">
        <v>1201</v>
      </c>
      <c r="C484" s="36" t="s">
        <v>1202</v>
      </c>
      <c r="D484" s="113">
        <v>500000</v>
      </c>
      <c r="E484" s="109" t="s">
        <v>701</v>
      </c>
      <c r="F484" s="15" t="s">
        <v>1200</v>
      </c>
      <c r="G484" s="45" t="s">
        <v>168</v>
      </c>
      <c r="H484" s="18" t="str">
        <f>IF(A484="","",VLOOKUP(A484,[1]Crt!F:G,2,FALSE))</f>
        <v>පළාත් පාලන මාර්ග</v>
      </c>
      <c r="I484" s="19" t="str">
        <f>IF(B484="","",IF(LEN(B484)=12,VLOOKUP(MID(B484,8,2),[1]Crt!A:B,2),VLOOKUP(MID(B484,7,2),[1]Crt!A:B,2)))</f>
        <v>50 - අගලවත්ත</v>
      </c>
      <c r="J484" s="20" t="str">
        <f>IF(B484="","",VLOOKUP(I484,[1]Crt!B:C,2))</f>
        <v>කළුතර</v>
      </c>
      <c r="K484" s="20">
        <f>IF(B484="","",VLOOKUP(MID(B484,1,1),[1]Crt!D:E,2,FALSE))</f>
        <v>2004</v>
      </c>
    </row>
    <row r="485" spans="1:11" ht="34.5">
      <c r="A485" s="11" t="s">
        <v>711</v>
      </c>
      <c r="B485" s="35" t="s">
        <v>1203</v>
      </c>
      <c r="C485" s="36" t="s">
        <v>1204</v>
      </c>
      <c r="D485" s="113">
        <v>500000</v>
      </c>
      <c r="E485" s="109" t="s">
        <v>701</v>
      </c>
      <c r="F485" s="15" t="s">
        <v>1205</v>
      </c>
      <c r="G485" s="45" t="s">
        <v>168</v>
      </c>
      <c r="H485" s="18" t="str">
        <f>IF(A485="","",VLOOKUP(A485,[1]Crt!F:G,2,FALSE))</f>
        <v>පළාත් පාලන මාර්ග</v>
      </c>
      <c r="I485" s="19" t="str">
        <f>IF(B485="","",IF(LEN(B485)=12,VLOOKUP(MID(B485,8,2),[1]Crt!A:B,2),VLOOKUP(MID(B485,7,2),[1]Crt!A:B,2)))</f>
        <v>51 - වලල්ලාවිට</v>
      </c>
      <c r="J485" s="20" t="str">
        <f>IF(B485="","",VLOOKUP(I485,[1]Crt!B:C,2))</f>
        <v>කළුතර</v>
      </c>
      <c r="K485" s="20">
        <f>IF(B485="","",VLOOKUP(MID(B485,1,1),[1]Crt!D:E,2,FALSE))</f>
        <v>2004</v>
      </c>
    </row>
    <row r="486" spans="1:11" ht="34.5">
      <c r="A486" s="24" t="s">
        <v>746</v>
      </c>
      <c r="B486" s="28" t="s">
        <v>1206</v>
      </c>
      <c r="C486" s="59" t="s">
        <v>1207</v>
      </c>
      <c r="D486" s="114">
        <v>500000</v>
      </c>
      <c r="E486" s="28" t="s">
        <v>701</v>
      </c>
      <c r="F486" s="29" t="s">
        <v>1208</v>
      </c>
      <c r="G486" s="47" t="s">
        <v>1209</v>
      </c>
      <c r="H486" s="18" t="str">
        <f>IF(A486="","",VLOOKUP(A486,[1]Crt!F:G,2,FALSE))</f>
        <v>පළාත් පාලන මාර්ග</v>
      </c>
      <c r="I486" s="19" t="str">
        <f>IF(B486="","",IF(LEN(B486)=12,VLOOKUP(MID(B486,8,2),[1]Crt!A:B,2),VLOOKUP(MID(B486,7,2),[1]Crt!A:B,2)))</f>
        <v>52 - පාලින්දනුවර</v>
      </c>
      <c r="J486" s="20" t="str">
        <f>IF(B486="","",VLOOKUP(I486,[1]Crt!B:C,2))</f>
        <v>කළුතර</v>
      </c>
      <c r="K486" s="20">
        <f>IF(B486="","",VLOOKUP(MID(B486,1,1),[1]Crt!D:E,2,FALSE))</f>
        <v>2004</v>
      </c>
    </row>
    <row r="487" spans="1:11" ht="34.5">
      <c r="A487" s="11" t="s">
        <v>698</v>
      </c>
      <c r="B487" s="64" t="s">
        <v>1210</v>
      </c>
      <c r="C487" s="13" t="s">
        <v>1211</v>
      </c>
      <c r="D487" s="98">
        <v>500000</v>
      </c>
      <c r="E487" s="64" t="s">
        <v>904</v>
      </c>
      <c r="F487" s="66" t="s">
        <v>1212</v>
      </c>
      <c r="G487" s="45" t="s">
        <v>1085</v>
      </c>
      <c r="H487" s="18" t="str">
        <f>IF(A487="","",VLOOKUP(A487,[1]Crt!F:G,2,FALSE))</f>
        <v>පළාත් පාලන මාර්ග</v>
      </c>
      <c r="I487" s="19" t="str">
        <f>IF(B487="","",IF(LEN(B487)=12,VLOOKUP(MID(B487,8,2),[1]Crt!A:B,2),VLOOKUP(MID(B487,7,2),[1]Crt!A:B,2)))</f>
        <v>53 - මිල්ලනිය</v>
      </c>
      <c r="J487" s="20" t="str">
        <f>IF(B487="","",VLOOKUP(I487,[1]Crt!B:C,2))</f>
        <v>කළුතර</v>
      </c>
      <c r="K487" s="20">
        <f>IF(B487="","",VLOOKUP(MID(B487,1,1),[1]Crt!D:E,2,FALSE))</f>
        <v>2004</v>
      </c>
    </row>
    <row r="488" spans="1:11" ht="34.5">
      <c r="A488" s="11" t="s">
        <v>698</v>
      </c>
      <c r="B488" s="64" t="s">
        <v>1213</v>
      </c>
      <c r="C488" s="13" t="s">
        <v>1214</v>
      </c>
      <c r="D488" s="98">
        <v>500000</v>
      </c>
      <c r="E488" s="64" t="s">
        <v>904</v>
      </c>
      <c r="F488" s="66" t="s">
        <v>1215</v>
      </c>
      <c r="G488" s="43" t="s">
        <v>436</v>
      </c>
      <c r="H488" s="18" t="str">
        <f>IF(A488="","",VLOOKUP(A488,[1]Crt!F:G,2,FALSE))</f>
        <v>පළාත් පාලන මාර්ග</v>
      </c>
      <c r="I488" s="19" t="str">
        <f>IF(B488="","",IF(LEN(B488)=12,VLOOKUP(MID(B488,8,2),[1]Crt!A:B,2),VLOOKUP(MID(B488,7,2),[1]Crt!A:B,2)))</f>
        <v>53 - මිල්ලනිය</v>
      </c>
      <c r="J488" s="20" t="str">
        <f>IF(B488="","",VLOOKUP(I488,[1]Crt!B:C,2))</f>
        <v>කළුතර</v>
      </c>
      <c r="K488" s="20">
        <f>IF(B488="","",VLOOKUP(MID(B488,1,1),[1]Crt!D:E,2,FALSE))</f>
        <v>2004</v>
      </c>
    </row>
    <row r="489" spans="1:11" ht="30">
      <c r="A489" s="11" t="s">
        <v>1216</v>
      </c>
      <c r="B489" s="85">
        <v>26152304073</v>
      </c>
      <c r="C489" s="48" t="s">
        <v>1217</v>
      </c>
      <c r="D489" s="50">
        <v>332405.03999999998</v>
      </c>
      <c r="G489" s="31" t="s">
        <v>1218</v>
      </c>
      <c r="H489" s="18" t="str">
        <f>IF(A489="","",VLOOKUP(A489,[1]Crt!F:G,2,FALSE))</f>
        <v>පළාත් පාලන මාර්ග</v>
      </c>
      <c r="I489" s="19" t="str">
        <f>IF(B489="","",IF(LEN(B489)=12,VLOOKUP(MID(B489,8,2),[1]Crt!A:B,2),VLOOKUP(MID(B489,7,2),[1]Crt!A:B,2)))</f>
        <v>04 - මිනුවන්ගොඩ</v>
      </c>
      <c r="J489" s="20" t="str">
        <f>IF(B489="","",VLOOKUP(I489,[1]Crt!B:C,2))</f>
        <v>ගම්පහ</v>
      </c>
      <c r="K489" s="20">
        <v>2004</v>
      </c>
    </row>
    <row r="490" spans="1:11" ht="30">
      <c r="A490" s="11" t="s">
        <v>1216</v>
      </c>
      <c r="B490" s="85">
        <v>26152305025</v>
      </c>
      <c r="C490" s="48" t="s">
        <v>1219</v>
      </c>
      <c r="D490" s="50">
        <v>149928.68</v>
      </c>
      <c r="G490" s="31" t="s">
        <v>1218</v>
      </c>
      <c r="H490" s="18" t="str">
        <f>IF(A490="","",VLOOKUP(A490,[1]Crt!F:G,2,FALSE))</f>
        <v>පළාත් පාලන මාර්ග</v>
      </c>
      <c r="I490" s="19" t="str">
        <f>IF(B490="","",IF(LEN(B490)=12,VLOOKUP(MID(B490,8,2),[1]Crt!A:B,2),VLOOKUP(MID(B490,7,2),[1]Crt!A:B,2)))</f>
        <v>05 - මීරිගම</v>
      </c>
      <c r="J490" s="20" t="str">
        <f>IF(B490="","",VLOOKUP(I490,[1]Crt!B:C,2))</f>
        <v>ගම්පහ</v>
      </c>
      <c r="K490" s="20">
        <v>2004</v>
      </c>
    </row>
    <row r="491" spans="1:11" ht="51.75">
      <c r="A491" s="11" t="s">
        <v>1216</v>
      </c>
      <c r="B491" s="85">
        <v>26152305003</v>
      </c>
      <c r="C491" s="48" t="s">
        <v>1220</v>
      </c>
      <c r="D491" s="50">
        <v>100000</v>
      </c>
      <c r="G491" s="31" t="s">
        <v>1218</v>
      </c>
      <c r="H491" s="18" t="str">
        <f>IF(A491="","",VLOOKUP(A491,[1]Crt!F:G,2,FALSE))</f>
        <v>පළාත් පාලන මාර්ග</v>
      </c>
      <c r="I491" s="19" t="str">
        <f>IF(B491="","",IF(LEN(B491)=12,VLOOKUP(MID(B491,8,2),[1]Crt!A:B,2),VLOOKUP(MID(B491,7,2),[1]Crt!A:B,2)))</f>
        <v>05 - මීරිගම</v>
      </c>
      <c r="J491" s="20" t="str">
        <f>IF(B491="","",VLOOKUP(I491,[1]Crt!B:C,2))</f>
        <v>ගම්පහ</v>
      </c>
      <c r="K491" s="20">
        <v>2004</v>
      </c>
    </row>
    <row r="492" spans="1:11" ht="51.75">
      <c r="A492" s="11" t="s">
        <v>1216</v>
      </c>
      <c r="B492" s="85">
        <v>26152321010</v>
      </c>
      <c r="C492" s="48" t="s">
        <v>1221</v>
      </c>
      <c r="D492" s="50">
        <v>279808.65999999997</v>
      </c>
      <c r="G492" s="31" t="s">
        <v>1218</v>
      </c>
      <c r="H492" s="18" t="str">
        <f>IF(A492="","",VLOOKUP(A492,[1]Crt!F:G,2,FALSE))</f>
        <v>පළාත් පාලන මාර්ග</v>
      </c>
      <c r="I492" s="19" t="str">
        <f>IF(B492="","",IF(LEN(B492)=12,VLOOKUP(MID(B492,8,2),[1]Crt!A:B,2),VLOOKUP(MID(B492,7,2),[1]Crt!A:B,2)))</f>
        <v>21 - කොළඹ</v>
      </c>
      <c r="J492" s="20" t="str">
        <f>IF(B492="","",VLOOKUP(I492,[1]Crt!B:C,2))</f>
        <v>කොළඹ</v>
      </c>
      <c r="K492" s="20">
        <v>2004</v>
      </c>
    </row>
    <row r="493" spans="1:11" ht="51.75">
      <c r="A493" s="11" t="s">
        <v>1216</v>
      </c>
      <c r="B493" s="85">
        <v>26152323010</v>
      </c>
      <c r="C493" s="48" t="s">
        <v>1222</v>
      </c>
      <c r="D493" s="50">
        <v>92487</v>
      </c>
      <c r="G493" s="31" t="s">
        <v>1218</v>
      </c>
      <c r="H493" s="18" t="str">
        <f>IF(A493="","",VLOOKUP(A493,[1]Crt!F:G,2,FALSE))</f>
        <v>පළාත් පාලන මාර්ග</v>
      </c>
      <c r="I493" s="19" t="str">
        <f>IF(B493="","",IF(LEN(B493)=12,VLOOKUP(MID(B493,8,2),[1]Crt!A:B,2),VLOOKUP(MID(B493,7,2),[1]Crt!A:B,2)))</f>
        <v>23 - ශ්‍රී ජයවර්ධනපුර</v>
      </c>
      <c r="J493" s="20" t="str">
        <f>IF(B493="","",VLOOKUP(I493,[1]Crt!B:C,2))</f>
        <v>කොළඹ</v>
      </c>
      <c r="K493" s="20">
        <v>2004</v>
      </c>
    </row>
    <row r="494" spans="1:11" ht="34.5">
      <c r="A494" s="11" t="s">
        <v>1216</v>
      </c>
      <c r="B494" s="85">
        <v>26152330047</v>
      </c>
      <c r="C494" s="48" t="s">
        <v>1223</v>
      </c>
      <c r="D494" s="50">
        <v>80000</v>
      </c>
      <c r="G494" s="31" t="s">
        <v>1218</v>
      </c>
      <c r="H494" s="18" t="str">
        <f>IF(A494="","",VLOOKUP(A494,[1]Crt!F:G,2,FALSE))</f>
        <v>පළාත් පාලන මාර්ග</v>
      </c>
      <c r="I494" s="19" t="str">
        <f>IF(B494="","",IF(LEN(B494)=12,VLOOKUP(MID(B494,8,2),[1]Crt!A:B,2),VLOOKUP(MID(B494,7,2),[1]Crt!A:B,2)))</f>
        <v>30 - හෝමාගම</v>
      </c>
      <c r="J494" s="20" t="str">
        <f>IF(B494="","",VLOOKUP(I494,[1]Crt!B:C,2))</f>
        <v>කොළඹ</v>
      </c>
      <c r="K494" s="20">
        <v>2004</v>
      </c>
    </row>
    <row r="495" spans="1:11" ht="34.5">
      <c r="A495" s="11" t="s">
        <v>1216</v>
      </c>
      <c r="B495" s="85">
        <v>26152302047</v>
      </c>
      <c r="C495" s="48" t="s">
        <v>1224</v>
      </c>
      <c r="D495" s="86">
        <v>500000</v>
      </c>
      <c r="G495" s="31" t="s">
        <v>1225</v>
      </c>
      <c r="H495" s="18" t="str">
        <f>IF(A495="","",VLOOKUP(A495,[1]Crt!F:G,2,FALSE))</f>
        <v>පළාත් පාලන මාර්ග</v>
      </c>
      <c r="I495" s="19" t="str">
        <f>IF(B495="","",IF(LEN(B495)=12,VLOOKUP(MID(B495,8,2),[1]Crt!A:B,2),VLOOKUP(MID(B495,7,2),[1]Crt!A:B,2)))</f>
        <v>02 - කටාන</v>
      </c>
      <c r="J495" s="20" t="str">
        <f>IF(B495="","",VLOOKUP(I495,[1]Crt!B:C,2))</f>
        <v>ගම්පහ</v>
      </c>
      <c r="K495" s="20">
        <v>2004</v>
      </c>
    </row>
    <row r="496" spans="1:11" ht="34.5">
      <c r="A496" s="11" t="s">
        <v>1216</v>
      </c>
      <c r="B496" s="85">
        <v>26152329027</v>
      </c>
      <c r="C496" s="48" t="s">
        <v>1226</v>
      </c>
      <c r="D496" s="50">
        <v>150000</v>
      </c>
      <c r="G496" s="31" t="s">
        <v>1227</v>
      </c>
      <c r="H496" s="18" t="str">
        <f>IF(A496="","",VLOOKUP(A496,[1]Crt!F:G,2,FALSE))</f>
        <v>පළාත් පාලන මාර්ග</v>
      </c>
      <c r="I496" s="19" t="str">
        <f>IF(B496="","",IF(LEN(B496)=12,VLOOKUP(MID(B496,8,2),[1]Crt!A:B,2),VLOOKUP(MID(B496,7,2),[1]Crt!A:B,2)))</f>
        <v>29 - කැස්බෑව</v>
      </c>
      <c r="J496" s="20" t="str">
        <f>IF(B496="","",VLOOKUP(I496,[1]Crt!B:C,2))</f>
        <v>කොළඹ</v>
      </c>
      <c r="K496" s="20">
        <v>2004</v>
      </c>
    </row>
    <row r="497" spans="1:11" ht="30">
      <c r="A497" s="11" t="s">
        <v>1228</v>
      </c>
      <c r="B497" s="35" t="s">
        <v>1229</v>
      </c>
      <c r="C497" s="42" t="s">
        <v>1230</v>
      </c>
      <c r="D497" s="119">
        <v>2000000</v>
      </c>
      <c r="E497" s="64" t="s">
        <v>1231</v>
      </c>
      <c r="F497" s="64" t="s">
        <v>1232</v>
      </c>
      <c r="G497" s="45" t="s">
        <v>1233</v>
      </c>
      <c r="H497" s="18" t="str">
        <f>IF(A497="","",VLOOKUP(A497,[1]Crt!F:G,2,FALSE))</f>
        <v>අපද්‍රව්‍ය කළමනාකරණ</v>
      </c>
      <c r="I497" s="19" t="str">
        <f>IF(B497="","",IF(LEN(B497)=12,VLOOKUP(MID(B497,8,2),[1]Crt!A:B,2),VLOOKUP(MID(B497,7,2),[1]Crt!A:B,2)))</f>
        <v>01 - දිවුලපිටිය</v>
      </c>
      <c r="J497" s="20" t="str">
        <f>IF(B497="","",VLOOKUP(I497,[1]Crt!B:C,2))</f>
        <v>ගම්පහ</v>
      </c>
      <c r="K497" s="20">
        <f>IF(B497="","",VLOOKUP(MID(B497,1,1),[1]Crt!D:E,2,FALSE))</f>
        <v>2103</v>
      </c>
    </row>
    <row r="498" spans="1:11" ht="30">
      <c r="A498" s="11" t="s">
        <v>1228</v>
      </c>
      <c r="B498" s="35" t="s">
        <v>1234</v>
      </c>
      <c r="C498" s="120" t="s">
        <v>1235</v>
      </c>
      <c r="D498" s="121">
        <v>3000000</v>
      </c>
      <c r="E498" s="64" t="s">
        <v>1231</v>
      </c>
      <c r="F498" s="64" t="s">
        <v>1236</v>
      </c>
      <c r="G498" s="45" t="s">
        <v>1233</v>
      </c>
      <c r="H498" s="18" t="str">
        <f>IF(A498="","",VLOOKUP(A498,[1]Crt!F:G,2,FALSE))</f>
        <v>අපද්‍රව්‍ය කළමනාකරණ</v>
      </c>
      <c r="I498" s="19" t="str">
        <f>IF(B498="","",IF(LEN(B498)=12,VLOOKUP(MID(B498,8,2),[1]Crt!A:B,2),VLOOKUP(MID(B498,7,2),[1]Crt!A:B,2)))</f>
        <v>03 - මීගමුව</v>
      </c>
      <c r="J498" s="20" t="str">
        <f>IF(B498="","",VLOOKUP(I498,[1]Crt!B:C,2))</f>
        <v>ගම්පහ</v>
      </c>
      <c r="K498" s="20">
        <f>IF(B498="","",VLOOKUP(MID(B498,1,1),[1]Crt!D:E,2,FALSE))</f>
        <v>2103</v>
      </c>
    </row>
    <row r="499" spans="1:11" ht="34.5">
      <c r="A499" s="24" t="s">
        <v>1237</v>
      </c>
      <c r="B499" s="28" t="s">
        <v>1238</v>
      </c>
      <c r="C499" s="26" t="s">
        <v>1239</v>
      </c>
      <c r="D499" s="41">
        <v>2300000</v>
      </c>
      <c r="E499" s="101" t="s">
        <v>1240</v>
      </c>
      <c r="F499" s="101" t="s">
        <v>1231</v>
      </c>
      <c r="G499" s="47" t="s">
        <v>1241</v>
      </c>
      <c r="H499" s="18" t="str">
        <f>IF(A499="","",VLOOKUP(A499,[1]Crt!F:G,2,FALSE))</f>
        <v>අපද්‍රව්‍ය කළමනාකරණ</v>
      </c>
      <c r="I499" s="19" t="str">
        <f>IF(B499="","",IF(LEN(B499)=12,VLOOKUP(MID(B499,8,2),[1]Crt!A:B,2),VLOOKUP(MID(B499,7,2),[1]Crt!A:B,2)))</f>
        <v>06 - අත්තනගල්ල</v>
      </c>
      <c r="J499" s="20" t="str">
        <f>IF(B499="","",VLOOKUP(I499,[1]Crt!B:C,2))</f>
        <v>ගම්පහ</v>
      </c>
      <c r="K499" s="20">
        <f>IF(B499="","",VLOOKUP(MID(B499,1,1),[1]Crt!D:E,2,FALSE))</f>
        <v>2103</v>
      </c>
    </row>
    <row r="500" spans="1:11" ht="30">
      <c r="A500" s="11" t="s">
        <v>1228</v>
      </c>
      <c r="B500" s="35" t="s">
        <v>1242</v>
      </c>
      <c r="C500" s="120" t="s">
        <v>1243</v>
      </c>
      <c r="D500" s="122">
        <v>2800000</v>
      </c>
      <c r="E500" s="64" t="s">
        <v>1231</v>
      </c>
      <c r="F500" s="64" t="s">
        <v>1244</v>
      </c>
      <c r="G500" s="45" t="s">
        <v>1233</v>
      </c>
      <c r="H500" s="18" t="str">
        <f>IF(A500="","",VLOOKUP(A500,[1]Crt!F:G,2,FALSE))</f>
        <v>අපද්‍රව්‍ය කළමනාකරණ</v>
      </c>
      <c r="I500" s="19" t="str">
        <f>IF(B500="","",IF(LEN(B500)=12,VLOOKUP(MID(B500,8,2),[1]Crt!A:B,2),VLOOKUP(MID(B500,7,2),[1]Crt!A:B,2)))</f>
        <v>08 - ජා ඇල</v>
      </c>
      <c r="J500" s="20" t="str">
        <f>IF(B500="","",VLOOKUP(I500,[1]Crt!B:C,2))</f>
        <v>ගම්පහ</v>
      </c>
      <c r="K500" s="20">
        <f>IF(B500="","",VLOOKUP(MID(B500,1,1),[1]Crt!D:E,2,FALSE))</f>
        <v>2103</v>
      </c>
    </row>
    <row r="501" spans="1:11" ht="30">
      <c r="A501" s="11" t="s">
        <v>1228</v>
      </c>
      <c r="B501" s="35" t="s">
        <v>1245</v>
      </c>
      <c r="C501" s="120" t="s">
        <v>1246</v>
      </c>
      <c r="D501" s="122">
        <v>1920000</v>
      </c>
      <c r="E501" s="64" t="s">
        <v>1231</v>
      </c>
      <c r="F501" s="64" t="s">
        <v>1247</v>
      </c>
      <c r="G501" s="45" t="s">
        <v>1233</v>
      </c>
      <c r="H501" s="18" t="str">
        <f>IF(A501="","",VLOOKUP(A501,[1]Crt!F:G,2,FALSE))</f>
        <v>අපද්‍රව්‍ය කළමනාකරණ</v>
      </c>
      <c r="I501" s="19" t="str">
        <f>IF(B501="","",IF(LEN(B501)=12,VLOOKUP(MID(B501,8,2),[1]Crt!A:B,2),VLOOKUP(MID(B501,7,2),[1]Crt!A:B,2)))</f>
        <v>08 - ජා ඇල</v>
      </c>
      <c r="J501" s="20" t="str">
        <f>IF(B501="","",VLOOKUP(I501,[1]Crt!B:C,2))</f>
        <v>ගම්පහ</v>
      </c>
      <c r="K501" s="20">
        <f>IF(B501="","",VLOOKUP(MID(B501,1,1),[1]Crt!D:E,2,FALSE))</f>
        <v>2103</v>
      </c>
    </row>
    <row r="502" spans="1:11" ht="40.5">
      <c r="A502" s="11" t="s">
        <v>1228</v>
      </c>
      <c r="B502" s="35" t="s">
        <v>1248</v>
      </c>
      <c r="C502" s="42" t="s">
        <v>1249</v>
      </c>
      <c r="D502" s="123">
        <v>1890000</v>
      </c>
      <c r="E502" s="64" t="s">
        <v>1240</v>
      </c>
      <c r="F502" s="64" t="s">
        <v>1231</v>
      </c>
      <c r="G502" s="46" t="s">
        <v>1250</v>
      </c>
      <c r="H502" s="18" t="str">
        <f>IF(A502="","",VLOOKUP(A502,[1]Crt!F:G,2,FALSE))</f>
        <v>අපද්‍රව්‍ය කළමනාකරණ</v>
      </c>
      <c r="I502" s="19" t="str">
        <f>IF(B502="","",IF(LEN(B502)=12,VLOOKUP(MID(B502,8,2),[1]Crt!A:B,2),VLOOKUP(MID(B502,7,2),[1]Crt!A:B,2)))</f>
        <v>63 - ගම්පහ පොදු</v>
      </c>
      <c r="J502" s="20" t="str">
        <f>IF(B502="","",VLOOKUP(I502,[1]Crt!B:C,2))</f>
        <v xml:space="preserve">ගම්පහ </v>
      </c>
      <c r="K502" s="20">
        <f>IF(B502="","",VLOOKUP(MID(B502,1,1),[1]Crt!D:E,2,FALSE))</f>
        <v>2103</v>
      </c>
    </row>
    <row r="503" spans="1:11" ht="34.5">
      <c r="A503" s="11" t="s">
        <v>1228</v>
      </c>
      <c r="B503" s="35" t="s">
        <v>1251</v>
      </c>
      <c r="C503" s="42" t="s">
        <v>1252</v>
      </c>
      <c r="D503" s="123">
        <v>400000</v>
      </c>
      <c r="E503" s="64" t="s">
        <v>1240</v>
      </c>
      <c r="F503" s="64" t="s">
        <v>1231</v>
      </c>
      <c r="G503" s="45" t="s">
        <v>1233</v>
      </c>
      <c r="H503" s="18" t="str">
        <f>IF(A503="","",VLOOKUP(A503,[1]Crt!F:G,2,FALSE))</f>
        <v>අපද්‍රව්‍ය කළමනාකරණ</v>
      </c>
      <c r="I503" s="19" t="str">
        <f>IF(B503="","",IF(LEN(B503)=12,VLOOKUP(MID(B503,8,2),[1]Crt!A:B,2),VLOOKUP(MID(B503,7,2),[1]Crt!A:B,2)))</f>
        <v>63 - ගම්පහ පොදු</v>
      </c>
      <c r="J503" s="20" t="str">
        <f>IF(B503="","",VLOOKUP(I503,[1]Crt!B:C,2))</f>
        <v xml:space="preserve">ගම්පහ </v>
      </c>
      <c r="K503" s="20">
        <f>IF(B503="","",VLOOKUP(MID(B503,1,1),[1]Crt!D:E,2,FALSE))</f>
        <v>2103</v>
      </c>
    </row>
    <row r="504" spans="1:11" ht="34.5">
      <c r="A504" s="11" t="s">
        <v>1228</v>
      </c>
      <c r="B504" s="35" t="s">
        <v>1253</v>
      </c>
      <c r="C504" s="42" t="s">
        <v>1254</v>
      </c>
      <c r="D504" s="123">
        <v>1275000</v>
      </c>
      <c r="E504" s="64" t="s">
        <v>1240</v>
      </c>
      <c r="F504" s="64" t="s">
        <v>1231</v>
      </c>
      <c r="G504" s="45" t="s">
        <v>1233</v>
      </c>
      <c r="H504" s="18" t="str">
        <f>IF(A504="","",VLOOKUP(A504,[1]Crt!F:G,2,FALSE))</f>
        <v>අපද්‍රව්‍ය කළමනාකරණ</v>
      </c>
      <c r="I504" s="19" t="str">
        <f>IF(B504="","",IF(LEN(B504)=12,VLOOKUP(MID(B504,8,2),[1]Crt!A:B,2),VLOOKUP(MID(B504,7,2),[1]Crt!A:B,2)))</f>
        <v>63 - ගම්පහ පොදු</v>
      </c>
      <c r="J504" s="20" t="str">
        <f>IF(B504="","",VLOOKUP(I504,[1]Crt!B:C,2))</f>
        <v xml:space="preserve">ගම්පහ </v>
      </c>
      <c r="K504" s="20">
        <f>IF(B504="","",VLOOKUP(MID(B504,1,1),[1]Crt!D:E,2,FALSE))</f>
        <v>2103</v>
      </c>
    </row>
    <row r="505" spans="1:11" ht="81">
      <c r="A505" s="24" t="s">
        <v>1237</v>
      </c>
      <c r="B505" s="28" t="s">
        <v>1255</v>
      </c>
      <c r="C505" s="26" t="s">
        <v>1256</v>
      </c>
      <c r="D505" s="27">
        <v>3000000</v>
      </c>
      <c r="E505" s="101" t="s">
        <v>1240</v>
      </c>
      <c r="F505" s="101" t="s">
        <v>1231</v>
      </c>
      <c r="G505" s="61" t="s">
        <v>1257</v>
      </c>
      <c r="H505" s="18" t="str">
        <f>IF(A505="","",VLOOKUP(A505,[1]Crt!F:G,2,FALSE))</f>
        <v>අපද්‍රව්‍ය කළමනාකරණ</v>
      </c>
      <c r="I505" s="19" t="str">
        <f>IF(B505="","",IF(LEN(B505)=12,VLOOKUP(MID(B505,8,2),[1]Crt!A:B,2),VLOOKUP(MID(B505,7,2),[1]Crt!A:B,2)))</f>
        <v>63 - ගම්පහ පොදු</v>
      </c>
      <c r="J505" s="20" t="str">
        <f>IF(B505="","",VLOOKUP(I505,[1]Crt!B:C,2))</f>
        <v xml:space="preserve">ගම්පහ </v>
      </c>
      <c r="K505" s="20">
        <f>IF(B505="","",VLOOKUP(MID(B505,1,1),[1]Crt!D:E,2,FALSE))</f>
        <v>2103</v>
      </c>
    </row>
    <row r="506" spans="1:11" ht="54">
      <c r="A506" s="24" t="s">
        <v>1237</v>
      </c>
      <c r="B506" s="28" t="s">
        <v>1258</v>
      </c>
      <c r="C506" s="26" t="s">
        <v>1259</v>
      </c>
      <c r="D506" s="27">
        <v>1050000</v>
      </c>
      <c r="E506" s="101" t="s">
        <v>1240</v>
      </c>
      <c r="F506" s="101" t="s">
        <v>1231</v>
      </c>
      <c r="G506" s="47" t="s">
        <v>1260</v>
      </c>
      <c r="H506" s="18" t="str">
        <f>IF(A506="","",VLOOKUP(A506,[1]Crt!F:G,2,FALSE))</f>
        <v>අපද්‍රව්‍ය කළමනාකරණ</v>
      </c>
      <c r="I506" s="19" t="str">
        <f>IF(B506="","",IF(LEN(B506)=12,VLOOKUP(MID(B506,8,2),[1]Crt!A:B,2),VLOOKUP(MID(B506,7,2),[1]Crt!A:B,2)))</f>
        <v>63 - ගම්පහ පොදු</v>
      </c>
      <c r="J506" s="20" t="str">
        <f>IF(B506="","",VLOOKUP(I506,[1]Crt!B:C,2))</f>
        <v xml:space="preserve">ගම්පහ </v>
      </c>
      <c r="K506" s="20">
        <f>IF(B506="","",VLOOKUP(MID(B506,1,1),[1]Crt!D:E,2,FALSE))</f>
        <v>2103</v>
      </c>
    </row>
    <row r="507" spans="1:11" ht="40.5">
      <c r="A507" s="11" t="s">
        <v>1261</v>
      </c>
      <c r="B507" s="35" t="s">
        <v>1262</v>
      </c>
      <c r="C507" s="42" t="s">
        <v>1263</v>
      </c>
      <c r="D507" s="123">
        <v>350000</v>
      </c>
      <c r="E507" s="64" t="s">
        <v>1240</v>
      </c>
      <c r="F507" s="64" t="s">
        <v>1231</v>
      </c>
      <c r="G507" s="46" t="s">
        <v>1264</v>
      </c>
      <c r="H507" s="18" t="str">
        <f>IF(A507="","",VLOOKUP(A507,[1]Crt!F:G,2,FALSE))</f>
        <v>අපද්‍රව්‍ය කළමනාකරණ</v>
      </c>
      <c r="I507" s="19" t="str">
        <f>IF(B507="","",IF(LEN(B507)=12,VLOOKUP(MID(B507,8,2),[1]Crt!A:B,2),VLOOKUP(MID(B507,7,2),[1]Crt!A:B,2)))</f>
        <v>63 - ගම්පහ පොදු</v>
      </c>
      <c r="J507" s="20" t="str">
        <f>IF(B507="","",VLOOKUP(I507,[1]Crt!B:C,2))</f>
        <v xml:space="preserve">ගම්පහ </v>
      </c>
      <c r="K507" s="20">
        <f>IF(B507="","",VLOOKUP(MID(B507,1,1),[1]Crt!D:E,2,FALSE))</f>
        <v>2103</v>
      </c>
    </row>
    <row r="508" spans="1:11" ht="40.5">
      <c r="A508" s="11" t="s">
        <v>1261</v>
      </c>
      <c r="B508" s="35" t="s">
        <v>1265</v>
      </c>
      <c r="C508" s="42" t="s">
        <v>1266</v>
      </c>
      <c r="D508" s="124">
        <v>670000</v>
      </c>
      <c r="E508" s="64" t="s">
        <v>1240</v>
      </c>
      <c r="F508" s="64" t="s">
        <v>1231</v>
      </c>
      <c r="G508" s="46" t="s">
        <v>1267</v>
      </c>
      <c r="H508" s="18" t="str">
        <f>IF(A508="","",VLOOKUP(A508,[1]Crt!F:G,2,FALSE))</f>
        <v>අපද්‍රව්‍ය කළමනාකරණ</v>
      </c>
      <c r="I508" s="19" t="str">
        <f>IF(B508="","",IF(LEN(B508)=12,VLOOKUP(MID(B508,8,2),[1]Crt!A:B,2),VLOOKUP(MID(B508,7,2),[1]Crt!A:B,2)))</f>
        <v>64 - කොළඹ පොදු</v>
      </c>
      <c r="J508" s="20" t="str">
        <f>IF(B508="","",VLOOKUP(I508,[1]Crt!B:C,2))</f>
        <v xml:space="preserve">කොළඹ </v>
      </c>
      <c r="K508" s="20">
        <f>IF(B508="","",VLOOKUP(MID(B508,1,1),[1]Crt!D:E,2,FALSE))</f>
        <v>2103</v>
      </c>
    </row>
    <row r="509" spans="1:11" ht="34.5">
      <c r="A509" s="11" t="s">
        <v>1228</v>
      </c>
      <c r="B509" s="35" t="s">
        <v>1268</v>
      </c>
      <c r="C509" s="42" t="s">
        <v>1269</v>
      </c>
      <c r="D509" s="125">
        <v>645000</v>
      </c>
      <c r="E509" s="64" t="s">
        <v>1240</v>
      </c>
      <c r="F509" s="64" t="s">
        <v>1231</v>
      </c>
      <c r="G509" s="45" t="s">
        <v>1233</v>
      </c>
      <c r="H509" s="18" t="str">
        <f>IF(A509="","",VLOOKUP(A509,[1]Crt!F:G,2,FALSE))</f>
        <v>අපද්‍රව්‍ය කළමනාකරණ</v>
      </c>
      <c r="I509" s="19" t="str">
        <f>IF(B509="","",IF(LEN(B509)=12,VLOOKUP(MID(B509,8,2),[1]Crt!A:B,2),VLOOKUP(MID(B509,7,2),[1]Crt!A:B,2)))</f>
        <v>64 - කොළඹ පොදු</v>
      </c>
      <c r="J509" s="20" t="str">
        <f>IF(B509="","",VLOOKUP(I509,[1]Crt!B:C,2))</f>
        <v xml:space="preserve">කොළඹ </v>
      </c>
      <c r="K509" s="20">
        <f>IF(B509="","",VLOOKUP(MID(B509,1,1),[1]Crt!D:E,2,FALSE))</f>
        <v>2103</v>
      </c>
    </row>
    <row r="510" spans="1:11" ht="54">
      <c r="A510" s="24" t="s">
        <v>1237</v>
      </c>
      <c r="B510" s="28" t="s">
        <v>1270</v>
      </c>
      <c r="C510" s="26" t="s">
        <v>1271</v>
      </c>
      <c r="D510" s="27">
        <v>3000000</v>
      </c>
      <c r="E510" s="101" t="s">
        <v>1240</v>
      </c>
      <c r="F510" s="101" t="s">
        <v>1231</v>
      </c>
      <c r="G510" s="61" t="s">
        <v>1272</v>
      </c>
      <c r="H510" s="18" t="str">
        <f>IF(A510="","",VLOOKUP(A510,[1]Crt!F:G,2,FALSE))</f>
        <v>අපද්‍රව්‍ය කළමනාකරණ</v>
      </c>
      <c r="I510" s="19" t="str">
        <f>IF(B510="","",IF(LEN(B510)=12,VLOOKUP(MID(B510,8,2),[1]Crt!A:B,2),VLOOKUP(MID(B510,7,2),[1]Crt!A:B,2)))</f>
        <v>64 - කොළඹ පොදු</v>
      </c>
      <c r="J510" s="20" t="str">
        <f>IF(B510="","",VLOOKUP(I510,[1]Crt!B:C,2))</f>
        <v xml:space="preserve">කොළඹ </v>
      </c>
      <c r="K510" s="20">
        <f>IF(B510="","",VLOOKUP(MID(B510,1,1),[1]Crt!D:E,2,FALSE))</f>
        <v>2103</v>
      </c>
    </row>
    <row r="511" spans="1:11" ht="54">
      <c r="A511" s="24" t="s">
        <v>1237</v>
      </c>
      <c r="B511" s="28" t="s">
        <v>1273</v>
      </c>
      <c r="C511" s="26" t="s">
        <v>1274</v>
      </c>
      <c r="D511" s="27">
        <v>700000</v>
      </c>
      <c r="E511" s="101" t="s">
        <v>1240</v>
      </c>
      <c r="F511" s="101" t="s">
        <v>1231</v>
      </c>
      <c r="G511" s="61" t="s">
        <v>1275</v>
      </c>
      <c r="H511" s="18" t="str">
        <f>IF(A511="","",VLOOKUP(A511,[1]Crt!F:G,2,FALSE))</f>
        <v>අපද්‍රව්‍ය කළමනාකරණ</v>
      </c>
      <c r="I511" s="19" t="str">
        <f>IF(B511="","",IF(LEN(B511)=12,VLOOKUP(MID(B511,8,2),[1]Crt!A:B,2),VLOOKUP(MID(B511,7,2),[1]Crt!A:B,2)))</f>
        <v>64 - කොළඹ පොදු</v>
      </c>
      <c r="J511" s="20" t="str">
        <f>IF(B511="","",VLOOKUP(I511,[1]Crt!B:C,2))</f>
        <v xml:space="preserve">කොළඹ </v>
      </c>
      <c r="K511" s="20">
        <f>IF(B511="","",VLOOKUP(MID(B511,1,1),[1]Crt!D:E,2,FALSE))</f>
        <v>2103</v>
      </c>
    </row>
    <row r="512" spans="1:11" ht="34.5">
      <c r="A512" s="11" t="s">
        <v>1261</v>
      </c>
      <c r="B512" s="35" t="s">
        <v>1276</v>
      </c>
      <c r="C512" s="13" t="s">
        <v>1277</v>
      </c>
      <c r="D512" s="124">
        <v>3800000</v>
      </c>
      <c r="E512" s="64" t="s">
        <v>1231</v>
      </c>
      <c r="F512" s="64" t="s">
        <v>1278</v>
      </c>
      <c r="G512" s="43" t="s">
        <v>1173</v>
      </c>
      <c r="H512" s="18" t="str">
        <f>IF(A512="","",VLOOKUP(A512,[1]Crt!F:G,2,FALSE))</f>
        <v>අපද්‍රව්‍ය කළමනාකරණ</v>
      </c>
      <c r="I512" s="19" t="str">
        <f>IF(B512="","",IF(LEN(B512)=12,VLOOKUP(MID(B512,8,2),[1]Crt!A:B,2),VLOOKUP(MID(B512,7,2),[1]Crt!A:B,2)))</f>
        <v>24 - කඩුවෙල</v>
      </c>
      <c r="J512" s="20" t="str">
        <f>IF(B512="","",VLOOKUP(I512,[1]Crt!B:C,2))</f>
        <v>කොළඹ</v>
      </c>
      <c r="K512" s="20">
        <f>IF(B512="","",VLOOKUP(MID(B512,1,1),[1]Crt!D:E,2,FALSE))</f>
        <v>2103</v>
      </c>
    </row>
    <row r="513" spans="1:11" ht="34.5">
      <c r="A513" s="11" t="s">
        <v>1228</v>
      </c>
      <c r="B513" s="35" t="s">
        <v>1279</v>
      </c>
      <c r="C513" s="42" t="s">
        <v>1280</v>
      </c>
      <c r="D513" s="121">
        <v>2500000</v>
      </c>
      <c r="E513" s="64" t="s">
        <v>1231</v>
      </c>
      <c r="F513" s="66" t="s">
        <v>1281</v>
      </c>
      <c r="G513" s="45" t="s">
        <v>1282</v>
      </c>
      <c r="H513" s="18" t="str">
        <f>IF(A513="","",VLOOKUP(A513,[1]Crt!F:G,2,FALSE))</f>
        <v>අපද්‍රව්‍ය කළමනාකරණ</v>
      </c>
      <c r="I513" s="19" t="str">
        <f>IF(B513="","",IF(LEN(B513)=12,VLOOKUP(MID(B513,8,2),[1]Crt!A:B,2),VLOOKUP(MID(B513,7,2),[1]Crt!A:B,2)))</f>
        <v>31 - හංවැල්ල</v>
      </c>
      <c r="J513" s="20" t="str">
        <f>IF(B513="","",VLOOKUP(I513,[1]Crt!B:C,2))</f>
        <v>කොළඹ</v>
      </c>
      <c r="K513" s="20">
        <f>IF(B513="","",VLOOKUP(MID(B513,1,1),[1]Crt!D:E,2,FALSE))</f>
        <v>2103</v>
      </c>
    </row>
    <row r="514" spans="1:11" ht="34.5">
      <c r="A514" s="126" t="s">
        <v>1228</v>
      </c>
      <c r="B514" s="69" t="s">
        <v>1283</v>
      </c>
      <c r="C514" s="68" t="s">
        <v>1284</v>
      </c>
      <c r="D514" s="55">
        <v>300000</v>
      </c>
      <c r="E514" s="127" t="s">
        <v>1240</v>
      </c>
      <c r="F514" s="127" t="s">
        <v>1231</v>
      </c>
      <c r="G514" s="128" t="s">
        <v>1233</v>
      </c>
      <c r="H514" s="18" t="str">
        <f>IF(A514="","",VLOOKUP(A514,[1]Crt!F:G,2,FALSE))</f>
        <v>අපද්‍රව්‍ය කළමනාකරණ</v>
      </c>
      <c r="I514" s="19" t="str">
        <f>IF(B514="","",IF(LEN(B514)=12,VLOOKUP(MID(B514,8,2),[1]Crt!A:B,2),VLOOKUP(MID(B514,7,2),[1]Crt!A:B,2)))</f>
        <v>43 - බණ්ඩාරගම</v>
      </c>
      <c r="J514" s="20" t="str">
        <f>IF(B514="","",VLOOKUP(I514,[1]Crt!B:C,2))</f>
        <v>කළුතර</v>
      </c>
      <c r="K514" s="20">
        <f>IF(B514="","",VLOOKUP(MID(B514,1,1),[1]Crt!D:E,2,FALSE))</f>
        <v>2103</v>
      </c>
    </row>
    <row r="515" spans="1:11" ht="30">
      <c r="A515" s="11" t="s">
        <v>1228</v>
      </c>
      <c r="B515" s="64" t="s">
        <v>1285</v>
      </c>
      <c r="C515" s="42" t="s">
        <v>1286</v>
      </c>
      <c r="D515" s="122">
        <v>1000000</v>
      </c>
      <c r="E515" s="129" t="s">
        <v>1231</v>
      </c>
      <c r="F515" s="64" t="s">
        <v>1287</v>
      </c>
      <c r="G515" s="45" t="s">
        <v>1282</v>
      </c>
      <c r="H515" s="18" t="str">
        <f>IF(A515="","",VLOOKUP(A515,[1]Crt!F:G,2,FALSE))</f>
        <v>අපද්‍රව්‍ය කළමනාකරණ</v>
      </c>
      <c r="I515" s="19" t="str">
        <f>IF(B515="","",IF(LEN(B515)=12,VLOOKUP(MID(B515,8,2),[1]Crt!A:B,2),VLOOKUP(MID(B515,7,2),[1]Crt!A:B,2)))</f>
        <v>44 - හොරණ</v>
      </c>
      <c r="J515" s="20" t="str">
        <f>IF(B515="","",VLOOKUP(I515,[1]Crt!B:C,2))</f>
        <v>කළුතර</v>
      </c>
      <c r="K515" s="20">
        <f>IF(B515="","",VLOOKUP(MID(B515,1,1),[1]Crt!D:E,2,FALSE))</f>
        <v>2103</v>
      </c>
    </row>
    <row r="516" spans="1:11" ht="30">
      <c r="A516" s="11" t="s">
        <v>1228</v>
      </c>
      <c r="B516" s="35" t="s">
        <v>1288</v>
      </c>
      <c r="C516" s="42" t="s">
        <v>1289</v>
      </c>
      <c r="D516" s="122">
        <v>550000</v>
      </c>
      <c r="E516" s="129" t="s">
        <v>1231</v>
      </c>
      <c r="F516" s="66" t="s">
        <v>1290</v>
      </c>
      <c r="G516" s="45" t="s">
        <v>1282</v>
      </c>
      <c r="H516" s="18" t="str">
        <f>IF(A516="","",VLOOKUP(A516,[1]Crt!F:G,2,FALSE))</f>
        <v>අපද්‍රව්‍ය කළමනාකරණ</v>
      </c>
      <c r="I516" s="19" t="str">
        <f>IF(B516="","",IF(LEN(B516)=12,VLOOKUP(MID(B516,8,2),[1]Crt!A:B,2),VLOOKUP(MID(B516,7,2),[1]Crt!A:B,2)))</f>
        <v>52 - පාලින්දනුවර</v>
      </c>
      <c r="J516" s="20" t="str">
        <f>IF(B516="","",VLOOKUP(I516,[1]Crt!B:C,2))</f>
        <v>කළුතර</v>
      </c>
      <c r="K516" s="20">
        <f>IF(B516="","",VLOOKUP(MID(B516,1,1),[1]Crt!D:E,2,FALSE))</f>
        <v>2103</v>
      </c>
    </row>
    <row r="517" spans="1:11" ht="30">
      <c r="A517" s="24" t="s">
        <v>1237</v>
      </c>
      <c r="B517" s="28" t="s">
        <v>1291</v>
      </c>
      <c r="C517" s="26" t="s">
        <v>1292</v>
      </c>
      <c r="D517" s="130">
        <v>3200000</v>
      </c>
      <c r="E517" s="101" t="s">
        <v>1240</v>
      </c>
      <c r="F517" s="101" t="s">
        <v>1231</v>
      </c>
      <c r="G517" s="47" t="s">
        <v>1293</v>
      </c>
      <c r="H517" s="18" t="str">
        <f>IF(A517="","",VLOOKUP(A517,[1]Crt!F:G,2,FALSE))</f>
        <v>අපද්‍රව්‍ය කළමනාකරණ</v>
      </c>
      <c r="I517" s="19" t="str">
        <f>IF(B517="","",IF(LEN(B517)=12,VLOOKUP(MID(B517,8,2),[1]Crt!A:B,2),VLOOKUP(MID(B517,7,2),[1]Crt!A:B,2)))</f>
        <v>42 - කළුතර</v>
      </c>
      <c r="J517" s="20" t="str">
        <f>IF(B517="","",VLOOKUP(I517,[1]Crt!B:C,2))</f>
        <v>කළුතර</v>
      </c>
      <c r="K517" s="20">
        <f>IF(B517="","",VLOOKUP(MID(B517,1,1),[1]Crt!D:E,2,FALSE))</f>
        <v>2103</v>
      </c>
    </row>
    <row r="518" spans="1:11" ht="34.5">
      <c r="A518" s="11" t="s">
        <v>1261</v>
      </c>
      <c r="B518" s="35" t="s">
        <v>1294</v>
      </c>
      <c r="C518" s="42" t="s">
        <v>1295</v>
      </c>
      <c r="D518" s="131">
        <v>300000</v>
      </c>
      <c r="E518" s="64" t="s">
        <v>1240</v>
      </c>
      <c r="F518" s="64" t="s">
        <v>1231</v>
      </c>
      <c r="G518" s="43" t="s">
        <v>1085</v>
      </c>
      <c r="H518" s="18" t="str">
        <f>IF(A518="","",VLOOKUP(A518,[1]Crt!F:G,2,FALSE))</f>
        <v>අපද්‍රව්‍ය කළමනාකරණ</v>
      </c>
      <c r="I518" s="19" t="str">
        <f>IF(B518="","",IF(LEN(B518)=12,VLOOKUP(MID(B518,8,2),[1]Crt!A:B,2),VLOOKUP(MID(B518,7,2),[1]Crt!A:B,2)))</f>
        <v>65 - කළුතර පොදු</v>
      </c>
      <c r="J518" s="20" t="str">
        <f>IF(B518="","",VLOOKUP(I518,[1]Crt!B:C,2))</f>
        <v xml:space="preserve">කළුතර </v>
      </c>
      <c r="K518" s="20">
        <f>IF(B518="","",VLOOKUP(MID(B518,1,1),[1]Crt!D:E,2,FALSE))</f>
        <v>2103</v>
      </c>
    </row>
    <row r="519" spans="1:11" ht="34.5">
      <c r="A519" s="11" t="s">
        <v>1228</v>
      </c>
      <c r="B519" s="35" t="s">
        <v>1296</v>
      </c>
      <c r="C519" s="42" t="s">
        <v>1297</v>
      </c>
      <c r="D519" s="132">
        <v>175000</v>
      </c>
      <c r="E519" s="64" t="s">
        <v>1240</v>
      </c>
      <c r="F519" s="64" t="s">
        <v>1231</v>
      </c>
      <c r="G519" s="45" t="s">
        <v>1282</v>
      </c>
      <c r="H519" s="18" t="str">
        <f>IF(A519="","",VLOOKUP(A519,[1]Crt!F:G,2,FALSE))</f>
        <v>අපද්‍රව්‍ය කළමනාකරණ</v>
      </c>
      <c r="I519" s="19" t="str">
        <f>IF(B519="","",IF(LEN(B519)=12,VLOOKUP(MID(B519,8,2),[1]Crt!A:B,2),VLOOKUP(MID(B519,7,2),[1]Crt!A:B,2)))</f>
        <v>65 - කළුතර පොදු</v>
      </c>
      <c r="J519" s="20" t="str">
        <f>IF(B519="","",VLOOKUP(I519,[1]Crt!B:C,2))</f>
        <v xml:space="preserve">කළුතර </v>
      </c>
      <c r="K519" s="20">
        <f>IF(B519="","",VLOOKUP(MID(B519,1,1),[1]Crt!D:E,2,FALSE))</f>
        <v>2103</v>
      </c>
    </row>
    <row r="520" spans="1:11" ht="34.5">
      <c r="A520" s="11" t="s">
        <v>1228</v>
      </c>
      <c r="B520" s="35" t="s">
        <v>1298</v>
      </c>
      <c r="C520" s="42" t="s">
        <v>1299</v>
      </c>
      <c r="D520" s="132">
        <v>525000</v>
      </c>
      <c r="E520" s="64" t="s">
        <v>1240</v>
      </c>
      <c r="F520" s="64" t="s">
        <v>1231</v>
      </c>
      <c r="G520" s="45" t="s">
        <v>1282</v>
      </c>
      <c r="H520" s="18" t="str">
        <f>IF(A520="","",VLOOKUP(A520,[1]Crt!F:G,2,FALSE))</f>
        <v>අපද්‍රව්‍ය කළමනාකරණ</v>
      </c>
      <c r="I520" s="19" t="str">
        <f>IF(B520="","",IF(LEN(B520)=12,VLOOKUP(MID(B520,8,2),[1]Crt!A:B,2),VLOOKUP(MID(B520,7,2),[1]Crt!A:B,2)))</f>
        <v>65 - කළුතර පොදු</v>
      </c>
      <c r="J520" s="20" t="str">
        <f>IF(B520="","",VLOOKUP(I520,[1]Crt!B:C,2))</f>
        <v xml:space="preserve">කළුතර </v>
      </c>
      <c r="K520" s="20">
        <f>IF(B520="","",VLOOKUP(MID(B520,1,1),[1]Crt!D:E,2,FALSE))</f>
        <v>2103</v>
      </c>
    </row>
    <row r="521" spans="1:11" ht="40.5">
      <c r="A521" s="24" t="s">
        <v>1237</v>
      </c>
      <c r="B521" s="28" t="s">
        <v>1300</v>
      </c>
      <c r="C521" s="59" t="s">
        <v>1301</v>
      </c>
      <c r="D521" s="27">
        <v>3000000</v>
      </c>
      <c r="E521" s="101" t="s">
        <v>1240</v>
      </c>
      <c r="F521" s="101" t="s">
        <v>1231</v>
      </c>
      <c r="G521" s="47" t="s">
        <v>1302</v>
      </c>
      <c r="H521" s="18" t="str">
        <f>IF(A521="","",VLOOKUP(A521,[1]Crt!F:G,2,FALSE))</f>
        <v>අපද්‍රව්‍ය කළමනාකරණ</v>
      </c>
      <c r="I521" s="19" t="str">
        <f>IF(B521="","",IF(LEN(B521)=12,VLOOKUP(MID(B521,8,2),[1]Crt!A:B,2),VLOOKUP(MID(B521,7,2),[1]Crt!A:B,2)))</f>
        <v>65 - කළුතර පොදු</v>
      </c>
      <c r="J521" s="20" t="str">
        <f>IF(B521="","",VLOOKUP(I521,[1]Crt!B:C,2))</f>
        <v xml:space="preserve">කළුතර </v>
      </c>
      <c r="K521" s="20">
        <f>IF(B521="","",VLOOKUP(MID(B521,1,1),[1]Crt!D:E,2,FALSE))</f>
        <v>2103</v>
      </c>
    </row>
    <row r="522" spans="1:11" ht="34.5">
      <c r="A522" s="24" t="s">
        <v>1237</v>
      </c>
      <c r="B522" s="28" t="s">
        <v>1303</v>
      </c>
      <c r="C522" s="59" t="s">
        <v>1304</v>
      </c>
      <c r="D522" s="27">
        <v>2450000</v>
      </c>
      <c r="E522" s="101" t="s">
        <v>1240</v>
      </c>
      <c r="F522" s="101" t="s">
        <v>1231</v>
      </c>
      <c r="G522" s="47" t="s">
        <v>1305</v>
      </c>
      <c r="H522" s="18" t="str">
        <f>IF(A522="","",VLOOKUP(A522,[1]Crt!F:G,2,FALSE))</f>
        <v>අපද්‍රව්‍ය කළමනාකරණ</v>
      </c>
      <c r="I522" s="19" t="str">
        <f>IF(B522="","",IF(LEN(B522)=12,VLOOKUP(MID(B522,8,2),[1]Crt!A:B,2),VLOOKUP(MID(B522,7,2),[1]Crt!A:B,2)))</f>
        <v>65 - කළුතර පොදු</v>
      </c>
      <c r="J522" s="20" t="str">
        <f>IF(B522="","",VLOOKUP(I522,[1]Crt!B:C,2))</f>
        <v xml:space="preserve">කළුතර </v>
      </c>
      <c r="K522" s="20">
        <f>IF(B522="","",VLOOKUP(MID(B522,1,1),[1]Crt!D:E,2,FALSE))</f>
        <v>2103</v>
      </c>
    </row>
    <row r="523" spans="1:11" ht="34.5">
      <c r="A523" s="11" t="s">
        <v>1228</v>
      </c>
      <c r="B523" s="35" t="s">
        <v>1306</v>
      </c>
      <c r="C523" s="42" t="s">
        <v>1307</v>
      </c>
      <c r="D523" s="132">
        <v>700000</v>
      </c>
      <c r="E523" s="64" t="s">
        <v>1240</v>
      </c>
      <c r="F523" s="64" t="s">
        <v>1231</v>
      </c>
      <c r="G523" s="45" t="s">
        <v>1282</v>
      </c>
      <c r="H523" s="18" t="str">
        <f>IF(A523="","",VLOOKUP(A523,[1]Crt!F:G,2,FALSE))</f>
        <v>අපද්‍රව්‍ය කළමනාකරණ</v>
      </c>
      <c r="I523" s="19" t="str">
        <f>IF(B523="","",IF(LEN(B523)=12,VLOOKUP(MID(B523,8,2),[1]Crt!A:B,2),VLOOKUP(MID(B523,7,2),[1]Crt!A:B,2)))</f>
        <v>65 - කළුතර පොදු</v>
      </c>
      <c r="J523" s="20" t="str">
        <f>IF(B523="","",VLOOKUP(I523,[1]Crt!B:C,2))</f>
        <v xml:space="preserve">කළුතර </v>
      </c>
      <c r="K523" s="20">
        <f>IF(B523="","",VLOOKUP(MID(B523,1,1),[1]Crt!D:E,2,FALSE))</f>
        <v>2103</v>
      </c>
    </row>
    <row r="524" spans="1:11" ht="17.25">
      <c r="A524" s="11" t="s">
        <v>1308</v>
      </c>
      <c r="B524" s="35" t="s">
        <v>1309</v>
      </c>
      <c r="C524" s="23" t="s">
        <v>1310</v>
      </c>
      <c r="D524" s="133">
        <v>2000000</v>
      </c>
      <c r="E524" s="35" t="s">
        <v>701</v>
      </c>
      <c r="F524" s="15" t="s">
        <v>1098</v>
      </c>
      <c r="G524" s="45" t="s">
        <v>1311</v>
      </c>
      <c r="H524" s="18" t="str">
        <f>IF(A524="","",VLOOKUP(A524,[1]Crt!F:G,2,FALSE))</f>
        <v>වතු මාර්ග</v>
      </c>
      <c r="I524" s="19" t="str">
        <f>IF(B524="","",IF(LEN(B524)=12,VLOOKUP(MID(B524,8,2),[1]Crt!A:B,2),VLOOKUP(MID(B524,7,2),[1]Crt!A:B,2)))</f>
        <v>33 - පාදුක්ක</v>
      </c>
      <c r="J524" s="20" t="str">
        <f>IF(B524="","",VLOOKUP(I524,[1]Crt!B:C,2))</f>
        <v>කොළඹ</v>
      </c>
      <c r="K524" s="20">
        <f>IF(B524="","",VLOOKUP(MID(B524,1,1),[1]Crt!D:E,2,FALSE))</f>
        <v>2004</v>
      </c>
    </row>
    <row r="525" spans="1:11" ht="34.5">
      <c r="A525" s="11" t="s">
        <v>1308</v>
      </c>
      <c r="B525" s="35" t="s">
        <v>1312</v>
      </c>
      <c r="C525" s="23" t="s">
        <v>1313</v>
      </c>
      <c r="D525" s="133">
        <v>800000</v>
      </c>
      <c r="E525" s="35" t="s">
        <v>701</v>
      </c>
      <c r="F525" s="15" t="s">
        <v>1098</v>
      </c>
      <c r="G525" s="45" t="s">
        <v>1311</v>
      </c>
      <c r="H525" s="18" t="str">
        <f>IF(A525="","",VLOOKUP(A525,[1]Crt!F:G,2,FALSE))</f>
        <v>වතු මාර්ග</v>
      </c>
      <c r="I525" s="19" t="str">
        <f>IF(B525="","",IF(LEN(B525)=12,VLOOKUP(MID(B525,8,2),[1]Crt!A:B,2),VLOOKUP(MID(B525,7,2),[1]Crt!A:B,2)))</f>
        <v>31 - හංවැල්ල</v>
      </c>
      <c r="J525" s="20" t="str">
        <f>IF(B525="","",VLOOKUP(I525,[1]Crt!B:C,2))</f>
        <v>කොළඹ</v>
      </c>
      <c r="K525" s="20">
        <f>IF(B525="","",VLOOKUP(MID(B525,1,1),[1]Crt!D:E,2,FALSE))</f>
        <v>2004</v>
      </c>
    </row>
    <row r="526" spans="1:11" ht="17.25">
      <c r="A526" s="11" t="s">
        <v>1308</v>
      </c>
      <c r="B526" s="35" t="s">
        <v>1314</v>
      </c>
      <c r="C526" s="23" t="s">
        <v>1315</v>
      </c>
      <c r="D526" s="133">
        <v>760000</v>
      </c>
      <c r="E526" s="35" t="s">
        <v>701</v>
      </c>
      <c r="F526" s="15" t="s">
        <v>1098</v>
      </c>
      <c r="G526" s="45" t="s">
        <v>1311</v>
      </c>
      <c r="H526" s="18" t="str">
        <f>IF(A526="","",VLOOKUP(A526,[1]Crt!F:G,2,FALSE))</f>
        <v>වතු මාර්ග</v>
      </c>
      <c r="I526" s="19" t="str">
        <f>IF(B526="","",IF(LEN(B526)=12,VLOOKUP(MID(B526,8,2),[1]Crt!A:B,2),VLOOKUP(MID(B526,7,2),[1]Crt!A:B,2)))</f>
        <v>31 - හංවැල්ල</v>
      </c>
      <c r="J526" s="20" t="str">
        <f>IF(B526="","",VLOOKUP(I526,[1]Crt!B:C,2))</f>
        <v>කොළඹ</v>
      </c>
      <c r="K526" s="20">
        <f>IF(B526="","",VLOOKUP(MID(B526,1,1),[1]Crt!D:E,2,FALSE))</f>
        <v>2004</v>
      </c>
    </row>
    <row r="527" spans="1:11" ht="17.25">
      <c r="A527" s="11" t="s">
        <v>1308</v>
      </c>
      <c r="B527" s="35" t="s">
        <v>1316</v>
      </c>
      <c r="C527" s="23" t="s">
        <v>1317</v>
      </c>
      <c r="D527" s="133">
        <v>1000000</v>
      </c>
      <c r="E527" s="35" t="s">
        <v>701</v>
      </c>
      <c r="F527" s="15" t="s">
        <v>1318</v>
      </c>
      <c r="G527" s="45" t="s">
        <v>1311</v>
      </c>
      <c r="H527" s="18" t="str">
        <f>IF(A527="","",VLOOKUP(A527,[1]Crt!F:G,2,FALSE))</f>
        <v>වතු මාර්ග</v>
      </c>
      <c r="I527" s="19" t="str">
        <f>IF(B527="","",IF(LEN(B527)=12,VLOOKUP(MID(B527,8,2),[1]Crt!A:B,2),VLOOKUP(MID(B527,7,2),[1]Crt!A:B,2)))</f>
        <v>31 - හංවැල්ල</v>
      </c>
      <c r="J527" s="20" t="str">
        <f>IF(B527="","",VLOOKUP(I527,[1]Crt!B:C,2))</f>
        <v>කොළඹ</v>
      </c>
      <c r="K527" s="20">
        <f>IF(B527="","",VLOOKUP(MID(B527,1,1),[1]Crt!D:E,2,FALSE))</f>
        <v>2004</v>
      </c>
    </row>
    <row r="528" spans="1:11" ht="40.5">
      <c r="A528" s="11" t="s">
        <v>1319</v>
      </c>
      <c r="B528" s="35" t="s">
        <v>1320</v>
      </c>
      <c r="C528" s="23" t="s">
        <v>1321</v>
      </c>
      <c r="D528" s="133">
        <v>1336961.3</v>
      </c>
      <c r="E528" s="35" t="s">
        <v>701</v>
      </c>
      <c r="F528" s="15" t="s">
        <v>1169</v>
      </c>
      <c r="G528" s="46" t="s">
        <v>1322</v>
      </c>
      <c r="H528" s="18" t="str">
        <f>IF(A528="","",VLOOKUP(A528,[1]Crt!F:G,2,FALSE))</f>
        <v>වතු මාර්ග</v>
      </c>
      <c r="I528" s="19" t="str">
        <f>IF(B528="","",IF(LEN(B528)=12,VLOOKUP(MID(B528,8,2),[1]Crt!A:B,2),VLOOKUP(MID(B528,7,2),[1]Crt!A:B,2)))</f>
        <v>47 - දොඩන්ගොඩ</v>
      </c>
      <c r="J528" s="20" t="str">
        <f>IF(B528="","",VLOOKUP(I528,[1]Crt!B:C,2))</f>
        <v>කළුතර</v>
      </c>
      <c r="K528" s="20">
        <f>IF(B528="","",VLOOKUP(MID(B528,1,1),[1]Crt!D:E,2,FALSE))</f>
        <v>2004</v>
      </c>
    </row>
    <row r="529" spans="1:11" ht="34.5">
      <c r="A529" s="11" t="s">
        <v>1308</v>
      </c>
      <c r="B529" s="35" t="s">
        <v>1323</v>
      </c>
      <c r="C529" s="23" t="s">
        <v>1324</v>
      </c>
      <c r="D529" s="134">
        <v>240000</v>
      </c>
      <c r="E529" s="35" t="s">
        <v>701</v>
      </c>
      <c r="F529" s="15" t="s">
        <v>1169</v>
      </c>
      <c r="G529" s="45" t="s">
        <v>1311</v>
      </c>
      <c r="H529" s="18" t="str">
        <f>IF(A529="","",VLOOKUP(A529,[1]Crt!F:G,2,FALSE))</f>
        <v>වතු මාර්ග</v>
      </c>
      <c r="I529" s="19" t="str">
        <f>IF(B529="","",IF(LEN(B529)=12,VLOOKUP(MID(B529,8,2),[1]Crt!A:B,2),VLOOKUP(MID(B529,7,2),[1]Crt!A:B,2)))</f>
        <v>47 - දොඩන්ගොඩ</v>
      </c>
      <c r="J529" s="20" t="str">
        <f>IF(B529="","",VLOOKUP(I529,[1]Crt!B:C,2))</f>
        <v>කළුතර</v>
      </c>
      <c r="K529" s="20">
        <f>IF(B529="","",VLOOKUP(MID(B529,1,1),[1]Crt!D:E,2,FALSE))</f>
        <v>2004</v>
      </c>
    </row>
    <row r="530" spans="1:11" ht="34.5">
      <c r="A530" s="24" t="s">
        <v>1325</v>
      </c>
      <c r="B530" s="28" t="s">
        <v>1326</v>
      </c>
      <c r="C530" s="26" t="s">
        <v>1327</v>
      </c>
      <c r="D530" s="41">
        <v>2000000</v>
      </c>
      <c r="E530" s="28" t="s">
        <v>701</v>
      </c>
      <c r="F530" s="29" t="s">
        <v>1328</v>
      </c>
      <c r="G530" s="47" t="s">
        <v>1329</v>
      </c>
      <c r="H530" s="18" t="str">
        <f>IF(A530="","",VLOOKUP(A530,[1]Crt!F:G,2,FALSE))</f>
        <v>වතු මාර්ග</v>
      </c>
      <c r="I530" s="19" t="str">
        <f>IF(B530="","",IF(LEN(B530)=12,VLOOKUP(MID(B530,8,2),[1]Crt!A:B,2),VLOOKUP(MID(B530,7,2),[1]Crt!A:B,2)))</f>
        <v>52 - පාලින්දනුවර</v>
      </c>
      <c r="J530" s="20" t="str">
        <f>IF(B530="","",VLOOKUP(I530,[1]Crt!B:C,2))</f>
        <v>කළුතර</v>
      </c>
      <c r="K530" s="20">
        <f>IF(B530="","",VLOOKUP(MID(B530,1,1),[1]Crt!D:E,2,FALSE))</f>
        <v>2004</v>
      </c>
    </row>
    <row r="531" spans="1:11" ht="34.5">
      <c r="A531" s="24" t="s">
        <v>1325</v>
      </c>
      <c r="B531" s="28" t="s">
        <v>1330</v>
      </c>
      <c r="C531" s="26" t="s">
        <v>1331</v>
      </c>
      <c r="D531" s="41">
        <v>1500000</v>
      </c>
      <c r="E531" s="28" t="s">
        <v>701</v>
      </c>
      <c r="F531" s="29" t="s">
        <v>1328</v>
      </c>
      <c r="G531" s="47" t="s">
        <v>1329</v>
      </c>
      <c r="H531" s="18" t="str">
        <f>IF(A531="","",VLOOKUP(A531,[1]Crt!F:G,2,FALSE))</f>
        <v>වතු මාර්ග</v>
      </c>
      <c r="I531" s="19" t="str">
        <f>IF(B531="","",IF(LEN(B531)=12,VLOOKUP(MID(B531,8,2),[1]Crt!A:B,2),VLOOKUP(MID(B531,7,2),[1]Crt!A:B,2)))</f>
        <v>52 - පාලින්දනුවර</v>
      </c>
      <c r="J531" s="20" t="str">
        <f>IF(B531="","",VLOOKUP(I531,[1]Crt!B:C,2))</f>
        <v>කළුතර</v>
      </c>
      <c r="K531" s="20">
        <f>IF(B531="","",VLOOKUP(MID(B531,1,1),[1]Crt!D:E,2,FALSE))</f>
        <v>2004</v>
      </c>
    </row>
    <row r="532" spans="1:11" ht="40.5">
      <c r="A532" s="11" t="s">
        <v>1319</v>
      </c>
      <c r="B532" s="35" t="s">
        <v>1332</v>
      </c>
      <c r="C532" s="23" t="s">
        <v>1333</v>
      </c>
      <c r="D532" s="133">
        <v>1493257.55</v>
      </c>
      <c r="E532" s="35" t="s">
        <v>701</v>
      </c>
      <c r="F532" s="15" t="s">
        <v>1328</v>
      </c>
      <c r="G532" s="46" t="s">
        <v>1322</v>
      </c>
      <c r="H532" s="18" t="str">
        <f>IF(A532="","",VLOOKUP(A532,[1]Crt!F:G,2,FALSE))</f>
        <v>වතු මාර්ග</v>
      </c>
      <c r="I532" s="19" t="str">
        <f>IF(B532="","",IF(LEN(B532)=12,VLOOKUP(MID(B532,8,2),[1]Crt!A:B,2),VLOOKUP(MID(B532,7,2),[1]Crt!A:B,2)))</f>
        <v>52 - පාලින්දනුවර</v>
      </c>
      <c r="J532" s="20" t="str">
        <f>IF(B532="","",VLOOKUP(I532,[1]Crt!B:C,2))</f>
        <v>කළුතර</v>
      </c>
      <c r="K532" s="20">
        <f>IF(B532="","",VLOOKUP(MID(B532,1,1),[1]Crt!D:E,2,FALSE))</f>
        <v>2004</v>
      </c>
    </row>
    <row r="533" spans="1:11" ht="30">
      <c r="A533" s="11" t="s">
        <v>1308</v>
      </c>
      <c r="B533" s="35" t="s">
        <v>1334</v>
      </c>
      <c r="C533" s="23" t="s">
        <v>1335</v>
      </c>
      <c r="D533" s="133">
        <v>1000000</v>
      </c>
      <c r="E533" s="35" t="s">
        <v>701</v>
      </c>
      <c r="F533" s="15" t="s">
        <v>1328</v>
      </c>
      <c r="G533" s="45" t="s">
        <v>1336</v>
      </c>
      <c r="H533" s="18" t="str">
        <f>IF(A533="","",VLOOKUP(A533,[1]Crt!F:G,2,FALSE))</f>
        <v>වතු මාර්ග</v>
      </c>
      <c r="I533" s="19" t="str">
        <f>IF(B533="","",IF(LEN(B533)=12,VLOOKUP(MID(B533,8,2),[1]Crt!A:B,2),VLOOKUP(MID(B533,7,2),[1]Crt!A:B,2)))</f>
        <v>52 - පාලින්දනුවර</v>
      </c>
      <c r="J533" s="20" t="str">
        <f>IF(B533="","",VLOOKUP(I533,[1]Crt!B:C,2))</f>
        <v>කළුතර</v>
      </c>
      <c r="K533" s="20">
        <f>IF(B533="","",VLOOKUP(MID(B533,1,1),[1]Crt!D:E,2,FALSE))</f>
        <v>2004</v>
      </c>
    </row>
    <row r="534" spans="1:11" ht="30">
      <c r="A534" s="24" t="s">
        <v>1325</v>
      </c>
      <c r="B534" s="28" t="s">
        <v>1337</v>
      </c>
      <c r="C534" s="26" t="s">
        <v>1338</v>
      </c>
      <c r="D534" s="41">
        <v>1000000</v>
      </c>
      <c r="E534" s="28" t="s">
        <v>701</v>
      </c>
      <c r="F534" s="29" t="s">
        <v>1328</v>
      </c>
      <c r="G534" s="47" t="s">
        <v>1339</v>
      </c>
      <c r="H534" s="18" t="str">
        <f>IF(A534="","",VLOOKUP(A534,[1]Crt!F:G,2,FALSE))</f>
        <v>වතු මාර්ග</v>
      </c>
      <c r="I534" s="19" t="str">
        <f>IF(B534="","",IF(LEN(B534)=12,VLOOKUP(MID(B534,8,2),[1]Crt!A:B,2),VLOOKUP(MID(B534,7,2),[1]Crt!A:B,2)))</f>
        <v>52 - පාලින්දනුවර</v>
      </c>
      <c r="J534" s="20" t="str">
        <f>IF(B534="","",VLOOKUP(I534,[1]Crt!B:C,2))</f>
        <v>කළුතර</v>
      </c>
      <c r="K534" s="20">
        <f>IF(B534="","",VLOOKUP(MID(B534,1,1),[1]Crt!D:E,2,FALSE))</f>
        <v>2004</v>
      </c>
    </row>
    <row r="535" spans="1:11" ht="30">
      <c r="A535" s="11" t="s">
        <v>1308</v>
      </c>
      <c r="B535" s="35" t="s">
        <v>1340</v>
      </c>
      <c r="C535" s="23" t="s">
        <v>1341</v>
      </c>
      <c r="D535" s="133">
        <v>1000000</v>
      </c>
      <c r="E535" s="35" t="s">
        <v>701</v>
      </c>
      <c r="F535" s="15" t="s">
        <v>1328</v>
      </c>
      <c r="G535" s="45" t="s">
        <v>1336</v>
      </c>
      <c r="H535" s="18" t="str">
        <f>IF(A535="","",VLOOKUP(A535,[1]Crt!F:G,2,FALSE))</f>
        <v>වතු මාර්ග</v>
      </c>
      <c r="I535" s="19" t="str">
        <f>IF(B535="","",IF(LEN(B535)=12,VLOOKUP(MID(B535,8,2),[1]Crt!A:B,2),VLOOKUP(MID(B535,7,2),[1]Crt!A:B,2)))</f>
        <v>52 - පාලින්දනුවර</v>
      </c>
      <c r="J535" s="20" t="str">
        <f>IF(B535="","",VLOOKUP(I535,[1]Crt!B:C,2))</f>
        <v>කළුතර</v>
      </c>
      <c r="K535" s="20">
        <f>IF(B535="","",VLOOKUP(MID(B535,1,1),[1]Crt!D:E,2,FALSE))</f>
        <v>2004</v>
      </c>
    </row>
    <row r="536" spans="1:11" ht="30">
      <c r="A536" s="11" t="s">
        <v>1308</v>
      </c>
      <c r="B536" s="35" t="s">
        <v>1342</v>
      </c>
      <c r="C536" s="23" t="s">
        <v>1343</v>
      </c>
      <c r="D536" s="133">
        <v>400000</v>
      </c>
      <c r="E536" s="35" t="s">
        <v>701</v>
      </c>
      <c r="F536" s="15" t="s">
        <v>1328</v>
      </c>
      <c r="G536" s="45" t="s">
        <v>1336</v>
      </c>
      <c r="H536" s="18" t="str">
        <f>IF(A536="","",VLOOKUP(A536,[1]Crt!F:G,2,FALSE))</f>
        <v>වතු මාර්ග</v>
      </c>
      <c r="I536" s="19" t="str">
        <f>IF(B536="","",IF(LEN(B536)=12,VLOOKUP(MID(B536,8,2),[1]Crt!A:B,2),VLOOKUP(MID(B536,7,2),[1]Crt!A:B,2)))</f>
        <v>52 - පාලින්දනුවර</v>
      </c>
      <c r="J536" s="20" t="str">
        <f>IF(B536="","",VLOOKUP(I536,[1]Crt!B:C,2))</f>
        <v>කළුතර</v>
      </c>
      <c r="K536" s="20">
        <f>IF(B536="","",VLOOKUP(MID(B536,1,1),[1]Crt!D:E,2,FALSE))</f>
        <v>2004</v>
      </c>
    </row>
    <row r="537" spans="1:11" ht="34.5">
      <c r="A537" s="24" t="s">
        <v>1325</v>
      </c>
      <c r="B537" s="28" t="s">
        <v>1344</v>
      </c>
      <c r="C537" s="26" t="s">
        <v>1327</v>
      </c>
      <c r="D537" s="41">
        <v>2000000</v>
      </c>
      <c r="E537" s="28" t="s">
        <v>701</v>
      </c>
      <c r="F537" s="29" t="s">
        <v>1328</v>
      </c>
      <c r="G537" s="47" t="s">
        <v>94</v>
      </c>
      <c r="H537" s="18" t="str">
        <f>IF(A537="","",VLOOKUP(A537,[1]Crt!F:G,2,FALSE))</f>
        <v>වතු මාර්ග</v>
      </c>
      <c r="I537" s="19" t="str">
        <f>IF(B537="","",IF(LEN(B537)=12,VLOOKUP(MID(B537,8,2),[1]Crt!A:B,2),VLOOKUP(MID(B537,7,2),[1]Crt!A:B,2)))</f>
        <v>52 - පාලින්දනුවර</v>
      </c>
      <c r="J537" s="20" t="str">
        <f>IF(B537="","",VLOOKUP(I537,[1]Crt!B:C,2))</f>
        <v>කළුතර</v>
      </c>
      <c r="K537" s="20">
        <f>IF(B537="","",VLOOKUP(MID(B537,1,1),[1]Crt!D:E,2,FALSE))</f>
        <v>2004</v>
      </c>
    </row>
    <row r="538" spans="1:11" ht="40.5">
      <c r="A538" s="11" t="s">
        <v>1319</v>
      </c>
      <c r="B538" s="35" t="s">
        <v>1345</v>
      </c>
      <c r="C538" s="23" t="s">
        <v>1346</v>
      </c>
      <c r="D538" s="133">
        <v>699806</v>
      </c>
      <c r="E538" s="35" t="s">
        <v>701</v>
      </c>
      <c r="F538" s="15" t="s">
        <v>1347</v>
      </c>
      <c r="G538" s="46" t="s">
        <v>1348</v>
      </c>
      <c r="H538" s="18" t="str">
        <f>IF(A538="","",VLOOKUP(A538,[1]Crt!F:G,2,FALSE))</f>
        <v>වතු මාර්ග</v>
      </c>
      <c r="I538" s="19" t="str">
        <f>IF(B538="","",IF(LEN(B538)=12,VLOOKUP(MID(B538,8,2),[1]Crt!A:B,2),VLOOKUP(MID(B538,7,2),[1]Crt!A:B,2)))</f>
        <v>45 - මදුරාවල</v>
      </c>
      <c r="J538" s="20" t="str">
        <f>IF(B538="","",VLOOKUP(I538,[1]Crt!B:C,2))</f>
        <v>කළුතර</v>
      </c>
      <c r="K538" s="20">
        <f>IF(B538="","",VLOOKUP(MID(B538,1,1),[1]Crt!D:E,2,FALSE))</f>
        <v>2004</v>
      </c>
    </row>
    <row r="539" spans="1:11" ht="34.5">
      <c r="A539" s="24" t="s">
        <v>1325</v>
      </c>
      <c r="B539" s="28" t="s">
        <v>1349</v>
      </c>
      <c r="C539" s="26" t="s">
        <v>1327</v>
      </c>
      <c r="D539" s="41">
        <v>2000000</v>
      </c>
      <c r="E539" s="28" t="s">
        <v>701</v>
      </c>
      <c r="F539" s="29" t="s">
        <v>1350</v>
      </c>
      <c r="G539" s="47" t="s">
        <v>1339</v>
      </c>
      <c r="H539" s="18" t="str">
        <f>IF(A539="","",VLOOKUP(A539,[1]Crt!F:G,2,FALSE))</f>
        <v>වතු මාර්ග</v>
      </c>
      <c r="I539" s="19" t="str">
        <f>IF(B539="","",IF(LEN(B539)=12,VLOOKUP(MID(B539,8,2),[1]Crt!A:B,2),VLOOKUP(MID(B539,7,2),[1]Crt!A:B,2)))</f>
        <v>46 - බුලත්සිංහල</v>
      </c>
      <c r="J539" s="20" t="str">
        <f>IF(B539="","",VLOOKUP(I539,[1]Crt!B:C,2))</f>
        <v>කළුතර</v>
      </c>
      <c r="K539" s="20">
        <f>IF(B539="","",VLOOKUP(MID(B539,1,1),[1]Crt!D:E,2,FALSE))</f>
        <v>2004</v>
      </c>
    </row>
    <row r="540" spans="1:11" ht="17.25">
      <c r="A540" s="24" t="s">
        <v>1325</v>
      </c>
      <c r="B540" s="28" t="s">
        <v>1351</v>
      </c>
      <c r="C540" s="26" t="s">
        <v>1338</v>
      </c>
      <c r="D540" s="41">
        <v>1000000</v>
      </c>
      <c r="E540" s="28" t="s">
        <v>701</v>
      </c>
      <c r="F540" s="29" t="s">
        <v>1350</v>
      </c>
      <c r="G540" s="47" t="s">
        <v>94</v>
      </c>
      <c r="H540" s="18" t="str">
        <f>IF(A540="","",VLOOKUP(A540,[1]Crt!F:G,2,FALSE))</f>
        <v>වතු මාර්ග</v>
      </c>
      <c r="I540" s="19" t="str">
        <f>IF(B540="","",IF(LEN(B540)=12,VLOOKUP(MID(B540,8,2),[1]Crt!A:B,2),VLOOKUP(MID(B540,7,2),[1]Crt!A:B,2)))</f>
        <v>46 - බුලත්සිංහල</v>
      </c>
      <c r="J540" s="20" t="str">
        <f>IF(B540="","",VLOOKUP(I540,[1]Crt!B:C,2))</f>
        <v>කළුතර</v>
      </c>
      <c r="K540" s="20">
        <f>IF(B540="","",VLOOKUP(MID(B540,1,1),[1]Crt!D:E,2,FALSE))</f>
        <v>2004</v>
      </c>
    </row>
    <row r="541" spans="1:11" ht="34.5">
      <c r="A541" s="11" t="s">
        <v>1308</v>
      </c>
      <c r="B541" s="15" t="s">
        <v>1352</v>
      </c>
      <c r="C541" s="53" t="s">
        <v>1353</v>
      </c>
      <c r="D541" s="37">
        <v>2000000</v>
      </c>
      <c r="E541" s="15" t="s">
        <v>701</v>
      </c>
      <c r="F541" s="15" t="s">
        <v>1354</v>
      </c>
      <c r="G541" s="43" t="s">
        <v>1355</v>
      </c>
      <c r="H541" s="18" t="str">
        <f>IF(A541="","",VLOOKUP(A541,[1]Crt!F:G,2,FALSE))</f>
        <v>වතු මාර්ග</v>
      </c>
      <c r="I541" s="19" t="str">
        <f>IF(B541="","",IF(LEN(B541)=12,VLOOKUP(MID(B541,8,2),[1]Crt!A:B,2),VLOOKUP(MID(B541,7,2),[1]Crt!A:B,2)))</f>
        <v>46 - බුලත්සිංහල</v>
      </c>
      <c r="J541" s="20" t="str">
        <f>IF(B541="","",VLOOKUP(I541,[1]Crt!B:C,2))</f>
        <v>කළුතර</v>
      </c>
      <c r="K541" s="20">
        <f>IF(B541="","",VLOOKUP(MID(B541,1,1),[1]Crt!D:E,2,FALSE))</f>
        <v>2004</v>
      </c>
    </row>
    <row r="542" spans="1:11" ht="34.5">
      <c r="A542" s="11" t="s">
        <v>1308</v>
      </c>
      <c r="B542" s="35" t="s">
        <v>1356</v>
      </c>
      <c r="C542" s="23" t="s">
        <v>1357</v>
      </c>
      <c r="D542" s="133">
        <v>1500000</v>
      </c>
      <c r="E542" s="35" t="s">
        <v>701</v>
      </c>
      <c r="F542" s="15" t="s">
        <v>1358</v>
      </c>
      <c r="G542" s="45" t="s">
        <v>1329</v>
      </c>
      <c r="H542" s="18" t="str">
        <f>IF(A542="","",VLOOKUP(A542,[1]Crt!F:G,2,FALSE))</f>
        <v>වතු මාර්ග</v>
      </c>
      <c r="I542" s="19" t="str">
        <f>IF(B542="","",IF(LEN(B542)=12,VLOOKUP(MID(B542,8,2),[1]Crt!A:B,2),VLOOKUP(MID(B542,7,2),[1]Crt!A:B,2)))</f>
        <v>50 - අගලවත්ත</v>
      </c>
      <c r="J542" s="20" t="str">
        <f>IF(B542="","",VLOOKUP(I542,[1]Crt!B:C,2))</f>
        <v>කළුතර</v>
      </c>
      <c r="K542" s="20">
        <f>IF(B542="","",VLOOKUP(MID(B542,1,1),[1]Crt!D:E,2,FALSE))</f>
        <v>2004</v>
      </c>
    </row>
    <row r="543" spans="1:11" ht="17.25">
      <c r="A543" s="11" t="s">
        <v>1308</v>
      </c>
      <c r="B543" s="35" t="s">
        <v>1359</v>
      </c>
      <c r="C543" s="13" t="s">
        <v>1338</v>
      </c>
      <c r="D543" s="133">
        <v>1000000</v>
      </c>
      <c r="E543" s="35" t="s">
        <v>701</v>
      </c>
      <c r="F543" s="15" t="s">
        <v>1358</v>
      </c>
      <c r="G543" s="45" t="s">
        <v>1355</v>
      </c>
      <c r="H543" s="18" t="str">
        <f>IF(A543="","",VLOOKUP(A543,[1]Crt!F:G,2,FALSE))</f>
        <v>වතු මාර්ග</v>
      </c>
      <c r="I543" s="19" t="str">
        <f>IF(B543="","",IF(LEN(B543)=12,VLOOKUP(MID(B543,8,2),[1]Crt!A:B,2),VLOOKUP(MID(B543,7,2),[1]Crt!A:B,2)))</f>
        <v>50 - අගලවත්ත</v>
      </c>
      <c r="J543" s="20" t="str">
        <f>IF(B543="","",VLOOKUP(I543,[1]Crt!B:C,2))</f>
        <v>කළුතර</v>
      </c>
      <c r="K543" s="20">
        <f>IF(B543="","",VLOOKUP(MID(B543,1,1),[1]Crt!D:E,2,FALSE))</f>
        <v>2004</v>
      </c>
    </row>
    <row r="544" spans="1:11" ht="34.5">
      <c r="A544" s="11" t="s">
        <v>1319</v>
      </c>
      <c r="B544" s="35" t="s">
        <v>1360</v>
      </c>
      <c r="C544" s="23" t="s">
        <v>1361</v>
      </c>
      <c r="D544" s="133">
        <v>1000000</v>
      </c>
      <c r="E544" s="35" t="s">
        <v>701</v>
      </c>
      <c r="F544" s="15" t="s">
        <v>1362</v>
      </c>
      <c r="G544" s="43" t="s">
        <v>1363</v>
      </c>
      <c r="H544" s="18" t="str">
        <f>IF(A544="","",VLOOKUP(A544,[1]Crt!F:G,2,FALSE))</f>
        <v>වතු මාර්ග</v>
      </c>
      <c r="I544" s="19" t="str">
        <f>IF(B544="","",IF(LEN(B544)=12,VLOOKUP(MID(B544,8,2),[1]Crt!A:B,2),VLOOKUP(MID(B544,7,2),[1]Crt!A:B,2)))</f>
        <v>51 - වලල්ලාවිට</v>
      </c>
      <c r="J544" s="20" t="str">
        <f>IF(B544="","",VLOOKUP(I544,[1]Crt!B:C,2))</f>
        <v>කළුතර</v>
      </c>
      <c r="K544" s="20">
        <f>IF(B544="","",VLOOKUP(MID(B544,1,1),[1]Crt!D:E,2,FALSE))</f>
        <v>2004</v>
      </c>
    </row>
    <row r="545" spans="1:11" ht="34.5">
      <c r="A545" s="11" t="s">
        <v>1319</v>
      </c>
      <c r="B545" s="35" t="s">
        <v>1364</v>
      </c>
      <c r="C545" s="23" t="s">
        <v>1365</v>
      </c>
      <c r="D545" s="133">
        <v>1000000</v>
      </c>
      <c r="E545" s="35" t="s">
        <v>701</v>
      </c>
      <c r="F545" s="15" t="s">
        <v>1362</v>
      </c>
      <c r="G545" s="43" t="s">
        <v>1363</v>
      </c>
      <c r="H545" s="18" t="str">
        <f>IF(A545="","",VLOOKUP(A545,[1]Crt!F:G,2,FALSE))</f>
        <v>වතු මාර්ග</v>
      </c>
      <c r="I545" s="19" t="str">
        <f>IF(B545="","",IF(LEN(B545)=12,VLOOKUP(MID(B545,8,2),[1]Crt!A:B,2),VLOOKUP(MID(B545,7,2),[1]Crt!A:B,2)))</f>
        <v>51 - වලල්ලාවිට</v>
      </c>
      <c r="J545" s="20" t="str">
        <f>IF(B545="","",VLOOKUP(I545,[1]Crt!B:C,2))</f>
        <v>කළුතර</v>
      </c>
      <c r="K545" s="20">
        <f>IF(B545="","",VLOOKUP(MID(B545,1,1),[1]Crt!D:E,2,FALSE))</f>
        <v>2004</v>
      </c>
    </row>
    <row r="546" spans="1:11" ht="45">
      <c r="A546" s="11" t="s">
        <v>1366</v>
      </c>
      <c r="B546" s="135">
        <v>26118151017</v>
      </c>
      <c r="C546" s="136" t="s">
        <v>1367</v>
      </c>
      <c r="D546" s="137">
        <v>1251390</v>
      </c>
      <c r="E546" s="64" t="s">
        <v>982</v>
      </c>
      <c r="F546" s="64" t="s">
        <v>1368</v>
      </c>
      <c r="G546" s="17" t="s">
        <v>1369</v>
      </c>
      <c r="H546" s="18" t="str">
        <f>IF(A546="","",VLOOKUP(A546,[1]Crt!F:G,2,FALSE))</f>
        <v>වතු මාර්ග</v>
      </c>
      <c r="I546" s="19" t="str">
        <f>IF(B546="","",IF(LEN(B546)=12,VLOOKUP(MID(B546,8,2),[1]Crt!A:B,2),VLOOKUP(MID(B546,7,2),[1]Crt!A:B,2)))</f>
        <v>51 - වලල්ලාවිට</v>
      </c>
      <c r="J546" s="20" t="str">
        <f>IF(B546="","",VLOOKUP(I546,[1]Crt!B:C,2))</f>
        <v>කළුතර</v>
      </c>
      <c r="K546" s="20">
        <v>2004</v>
      </c>
    </row>
    <row r="547" spans="1:11" ht="34.5">
      <c r="A547" s="11" t="s">
        <v>1370</v>
      </c>
      <c r="B547" s="15" t="s">
        <v>1371</v>
      </c>
      <c r="C547" s="53" t="s">
        <v>1372</v>
      </c>
      <c r="D547" s="37">
        <v>964832</v>
      </c>
      <c r="E547" s="15" t="s">
        <v>701</v>
      </c>
      <c r="F547" s="15" t="s">
        <v>1373</v>
      </c>
      <c r="G547" s="138" t="s">
        <v>1374</v>
      </c>
      <c r="H547" s="18" t="str">
        <f>IF(A547="","",VLOOKUP(A547,[1]Crt!F:G,2,FALSE))</f>
        <v>පළාත් පාලන සේවා</v>
      </c>
      <c r="I547" s="19" t="str">
        <f>IF(B547="","",IF(LEN(B547)=12,VLOOKUP(MID(B547,8,2),[1]Crt!A:B,2),VLOOKUP(MID(B547,7,2),[1]Crt!A:B,2)))</f>
        <v>04 - මිනුවන්ගොඩ</v>
      </c>
      <c r="J547" s="20" t="str">
        <f>IF(B547="","",VLOOKUP(I547,[1]Crt!B:C,2))</f>
        <v>ගම්පහ</v>
      </c>
      <c r="K547" s="20">
        <f>IF(B547="","",VLOOKUP(MID(B547,1,1),[1]Crt!D:E,2,FALSE))</f>
        <v>2001</v>
      </c>
    </row>
    <row r="548" spans="1:11" ht="34.5">
      <c r="A548" s="11" t="s">
        <v>1370</v>
      </c>
      <c r="B548" s="15" t="s">
        <v>1375</v>
      </c>
      <c r="C548" s="53" t="s">
        <v>1376</v>
      </c>
      <c r="D548" s="37">
        <v>500000</v>
      </c>
      <c r="E548" s="15" t="s">
        <v>701</v>
      </c>
      <c r="F548" s="15" t="s">
        <v>1373</v>
      </c>
      <c r="G548" s="138" t="s">
        <v>1374</v>
      </c>
      <c r="H548" s="18" t="str">
        <f>IF(A548="","",VLOOKUP(A548,[1]Crt!F:G,2,FALSE))</f>
        <v>පළාත් පාලන සේවා</v>
      </c>
      <c r="I548" s="19" t="str">
        <f>IF(B548="","",IF(LEN(B548)=12,VLOOKUP(MID(B548,8,2),[1]Crt!A:B,2),VLOOKUP(MID(B548,7,2),[1]Crt!A:B,2)))</f>
        <v>04 - මිනුවන්ගොඩ</v>
      </c>
      <c r="J548" s="20" t="str">
        <f>IF(B548="","",VLOOKUP(I548,[1]Crt!B:C,2))</f>
        <v>ගම්පහ</v>
      </c>
      <c r="K548" s="20">
        <f>IF(B548="","",VLOOKUP(MID(B548,1,1),[1]Crt!D:E,2,FALSE))</f>
        <v>2001</v>
      </c>
    </row>
    <row r="549" spans="1:11" ht="45">
      <c r="A549" s="11" t="s">
        <v>1377</v>
      </c>
      <c r="B549" s="15" t="s">
        <v>1378</v>
      </c>
      <c r="C549" s="48" t="s">
        <v>1379</v>
      </c>
      <c r="D549" s="37">
        <v>500000</v>
      </c>
      <c r="E549" s="15" t="s">
        <v>904</v>
      </c>
      <c r="F549" s="15" t="s">
        <v>1380</v>
      </c>
      <c r="G549" s="139" t="s">
        <v>1381</v>
      </c>
      <c r="H549" s="18" t="str">
        <f>IF(A549="","",VLOOKUP(A549,[1]Crt!F:G,2,FALSE))</f>
        <v>පළාත් පාලන සේවා</v>
      </c>
      <c r="I549" s="19" t="str">
        <f>IF(B549="","",IF(LEN(B549)=12,VLOOKUP(MID(B549,8,2),[1]Crt!A:B,2),VLOOKUP(MID(B549,7,2),[1]Crt!A:B,2)))</f>
        <v>04 - මිනුවන්ගොඩ</v>
      </c>
      <c r="J549" s="20" t="str">
        <f>IF(B549="","",VLOOKUP(I549,[1]Crt!B:C,2))</f>
        <v>ගම්පහ</v>
      </c>
      <c r="K549" s="20">
        <f>IF(B549="","",VLOOKUP(MID(B549,1,1),[1]Crt!D:E,2,FALSE))</f>
        <v>2001</v>
      </c>
    </row>
    <row r="550" spans="1:11" ht="30">
      <c r="A550" s="24" t="s">
        <v>1382</v>
      </c>
      <c r="B550" s="101" t="s">
        <v>1383</v>
      </c>
      <c r="C550" s="59" t="s">
        <v>1384</v>
      </c>
      <c r="D550" s="41">
        <v>300000</v>
      </c>
      <c r="E550" s="29" t="s">
        <v>1385</v>
      </c>
      <c r="F550" s="28" t="s">
        <v>894</v>
      </c>
      <c r="G550" s="47" t="s">
        <v>212</v>
      </c>
      <c r="H550" s="18" t="str">
        <f>IF(A550="","",VLOOKUP(A550,[1]Crt!F:G,2,FALSE))</f>
        <v>පළාත් පාලන සේවා</v>
      </c>
      <c r="I550" s="19" t="str">
        <f>IF(B550="","",IF(LEN(B550)=12,VLOOKUP(MID(B550,8,2),[1]Crt!A:B,2),VLOOKUP(MID(B550,7,2),[1]Crt!A:B,2)))</f>
        <v>06 - අත්තනගල්ල</v>
      </c>
      <c r="J550" s="20" t="str">
        <f>IF(B550="","",VLOOKUP(I550,[1]Crt!B:C,2))</f>
        <v>ගම්පහ</v>
      </c>
      <c r="K550" s="20">
        <f>IF(B550="","",VLOOKUP(MID(B550,1,1),[1]Crt!D:E,2,FALSE))</f>
        <v>2001</v>
      </c>
    </row>
    <row r="551" spans="1:11" ht="34.5">
      <c r="A551" s="24" t="s">
        <v>1382</v>
      </c>
      <c r="B551" s="101" t="s">
        <v>1386</v>
      </c>
      <c r="C551" s="59" t="s">
        <v>1387</v>
      </c>
      <c r="D551" s="41">
        <v>300000</v>
      </c>
      <c r="E551" s="29" t="s">
        <v>1388</v>
      </c>
      <c r="F551" s="28" t="s">
        <v>894</v>
      </c>
      <c r="G551" s="47" t="s">
        <v>212</v>
      </c>
      <c r="H551" s="18" t="str">
        <f>IF(A551="","",VLOOKUP(A551,[1]Crt!F:G,2,FALSE))</f>
        <v>පළාත් පාලන සේවා</v>
      </c>
      <c r="I551" s="19" t="str">
        <f>IF(B551="","",IF(LEN(B551)=12,VLOOKUP(MID(B551,8,2),[1]Crt!A:B,2),VLOOKUP(MID(B551,7,2),[1]Crt!A:B,2)))</f>
        <v>13 - කැළණිය</v>
      </c>
      <c r="J551" s="20" t="str">
        <f>IF(B551="","",VLOOKUP(I551,[1]Crt!B:C,2))</f>
        <v>ගම්පහ</v>
      </c>
      <c r="K551" s="20">
        <f>IF(B551="","",VLOOKUP(MID(B551,1,1),[1]Crt!D:E,2,FALSE))</f>
        <v>2001</v>
      </c>
    </row>
    <row r="552" spans="1:11" ht="34.5">
      <c r="A552" s="24" t="s">
        <v>1382</v>
      </c>
      <c r="B552" s="101" t="s">
        <v>1389</v>
      </c>
      <c r="C552" s="59" t="s">
        <v>1390</v>
      </c>
      <c r="D552" s="41">
        <v>400000</v>
      </c>
      <c r="E552" s="28" t="s">
        <v>1391</v>
      </c>
      <c r="F552" s="28" t="s">
        <v>894</v>
      </c>
      <c r="G552" s="47" t="s">
        <v>212</v>
      </c>
      <c r="H552" s="18" t="str">
        <f>IF(A552="","",VLOOKUP(A552,[1]Crt!F:G,2,FALSE))</f>
        <v>පළාත් පාලන සේවා</v>
      </c>
      <c r="I552" s="19" t="str">
        <f>IF(B552="","",IF(LEN(B552)=12,VLOOKUP(MID(B552,8,2),[1]Crt!A:B,2),VLOOKUP(MID(B552,7,2),[1]Crt!A:B,2)))</f>
        <v>11 - දොම්පෙ</v>
      </c>
      <c r="J552" s="20" t="str">
        <f>IF(B552="","",VLOOKUP(I552,[1]Crt!B:C,2))</f>
        <v>ගම්පහ</v>
      </c>
      <c r="K552" s="20">
        <f>IF(B552="","",VLOOKUP(MID(B552,1,1),[1]Crt!D:E,2,FALSE))</f>
        <v>2001</v>
      </c>
    </row>
    <row r="553" spans="1:11" ht="30">
      <c r="A553" s="24" t="s">
        <v>1382</v>
      </c>
      <c r="B553" s="101" t="s">
        <v>1392</v>
      </c>
      <c r="C553" s="59" t="s">
        <v>1393</v>
      </c>
      <c r="D553" s="41">
        <v>1000000</v>
      </c>
      <c r="E553" s="28" t="s">
        <v>1394</v>
      </c>
      <c r="F553" s="28" t="s">
        <v>894</v>
      </c>
      <c r="G553" s="61" t="s">
        <v>1395</v>
      </c>
      <c r="H553" s="18" t="str">
        <f>IF(A553="","",VLOOKUP(A553,[1]Crt!F:G,2,FALSE))</f>
        <v>පළාත් පාලන සේවා</v>
      </c>
      <c r="I553" s="19" t="str">
        <f>IF(B553="","",IF(LEN(B553)=12,VLOOKUP(MID(B553,8,2),[1]Crt!A:B,2),VLOOKUP(MID(B553,7,2),[1]Crt!A:B,2)))</f>
        <v>12 - බියගම</v>
      </c>
      <c r="J553" s="20" t="str">
        <f>IF(B553="","",VLOOKUP(I553,[1]Crt!B:C,2))</f>
        <v>ගම්පහ</v>
      </c>
      <c r="K553" s="20">
        <f>IF(B553="","",VLOOKUP(MID(B553,1,1),[1]Crt!D:E,2,FALSE))</f>
        <v>2001</v>
      </c>
    </row>
    <row r="554" spans="1:11" ht="69">
      <c r="A554" s="24" t="s">
        <v>1382</v>
      </c>
      <c r="B554" s="101" t="s">
        <v>1396</v>
      </c>
      <c r="C554" s="59" t="s">
        <v>1397</v>
      </c>
      <c r="D554" s="41">
        <v>300000</v>
      </c>
      <c r="E554" s="29" t="s">
        <v>1398</v>
      </c>
      <c r="F554" s="28" t="s">
        <v>894</v>
      </c>
      <c r="G554" s="47" t="s">
        <v>212</v>
      </c>
      <c r="H554" s="18" t="str">
        <f>IF(A554="","",VLOOKUP(A554,[1]Crt!F:G,2,FALSE))</f>
        <v>පළාත් පාලන සේවා</v>
      </c>
      <c r="I554" s="19" t="str">
        <f>IF(B554="","",IF(LEN(B554)=12,VLOOKUP(MID(B554,8,2),[1]Crt!A:B,2),VLOOKUP(MID(B554,7,2),[1]Crt!A:B,2)))</f>
        <v>09 - වත්තල</v>
      </c>
      <c r="J554" s="20" t="str">
        <f>IF(B554="","",VLOOKUP(I554,[1]Crt!B:C,2))</f>
        <v>ගම්පහ</v>
      </c>
      <c r="K554" s="20">
        <f>IF(B554="","",VLOOKUP(MID(B554,1,1),[1]Crt!D:E,2,FALSE))</f>
        <v>2001</v>
      </c>
    </row>
    <row r="555" spans="1:11" ht="51.75">
      <c r="A555" s="11" t="s">
        <v>1370</v>
      </c>
      <c r="B555" s="15" t="s">
        <v>1399</v>
      </c>
      <c r="C555" s="77" t="s">
        <v>1400</v>
      </c>
      <c r="D555" s="37">
        <v>75000</v>
      </c>
      <c r="E555" s="15" t="s">
        <v>701</v>
      </c>
      <c r="F555" s="53" t="s">
        <v>1401</v>
      </c>
      <c r="G555" s="128" t="s">
        <v>1402</v>
      </c>
      <c r="H555" s="18" t="str">
        <f>IF(A555="","",VLOOKUP(A555,[1]Crt!F:G,2,FALSE))</f>
        <v>පළාත් පාලන සේවා</v>
      </c>
      <c r="I555" s="19" t="str">
        <f>IF(B555="","",IF(LEN(B555)=12,VLOOKUP(MID(B555,8,2),[1]Crt!A:B,2),VLOOKUP(MID(B555,7,2),[1]Crt!A:B,2)))</f>
        <v>30 - හෝමාගම</v>
      </c>
      <c r="J555" s="20" t="str">
        <f>IF(B555="","",VLOOKUP(I555,[1]Crt!B:C,2))</f>
        <v>කොළඹ</v>
      </c>
      <c r="K555" s="20">
        <f>IF(B555="","",VLOOKUP(MID(B555,1,1),[1]Crt!D:E,2,FALSE))</f>
        <v>2001</v>
      </c>
    </row>
    <row r="556" spans="1:11" ht="30">
      <c r="A556" s="24" t="s">
        <v>1382</v>
      </c>
      <c r="B556" s="28" t="s">
        <v>1403</v>
      </c>
      <c r="C556" s="59" t="s">
        <v>1404</v>
      </c>
      <c r="D556" s="41">
        <v>2000000</v>
      </c>
      <c r="E556" s="29" t="s">
        <v>1405</v>
      </c>
      <c r="F556" s="28" t="s">
        <v>894</v>
      </c>
      <c r="G556" s="47" t="s">
        <v>212</v>
      </c>
      <c r="H556" s="18" t="str">
        <f>IF(A556="","",VLOOKUP(A556,[1]Crt!F:G,2,FALSE))</f>
        <v>පළාත් පාලන සේවා</v>
      </c>
      <c r="I556" s="19" t="str">
        <f>IF(B556="","",IF(LEN(B556)=12,VLOOKUP(MID(B556,8,2),[1]Crt!A:B,2),VLOOKUP(MID(B556,7,2),[1]Crt!A:B,2)))</f>
        <v>31 - හංවැල්ල</v>
      </c>
      <c r="J556" s="20" t="str">
        <f>IF(B556="","",VLOOKUP(I556,[1]Crt!B:C,2))</f>
        <v>කොළඹ</v>
      </c>
      <c r="K556" s="20">
        <f>IF(B556="","",VLOOKUP(MID(B556,1,1),[1]Crt!D:E,2,FALSE))</f>
        <v>2001</v>
      </c>
    </row>
    <row r="557" spans="1:11" ht="30">
      <c r="A557" s="24" t="s">
        <v>1382</v>
      </c>
      <c r="B557" s="101" t="s">
        <v>1406</v>
      </c>
      <c r="C557" s="59" t="s">
        <v>1407</v>
      </c>
      <c r="D557" s="41">
        <v>500000</v>
      </c>
      <c r="E557" s="29" t="s">
        <v>1408</v>
      </c>
      <c r="F557" s="28" t="s">
        <v>894</v>
      </c>
      <c r="G557" s="47" t="s">
        <v>1409</v>
      </c>
      <c r="H557" s="18" t="str">
        <f>IF(A557="","",VLOOKUP(A557,[1]Crt!F:G,2,FALSE))</f>
        <v>පළාත් පාලන සේවා</v>
      </c>
      <c r="I557" s="19" t="str">
        <f>IF(B557="","",IF(LEN(B557)=12,VLOOKUP(MID(B557,8,2),[1]Crt!A:B,2),VLOOKUP(MID(B557,7,2),[1]Crt!A:B,2)))</f>
        <v>50 - අගලවත්ත</v>
      </c>
      <c r="J557" s="20" t="str">
        <f>IF(B557="","",VLOOKUP(I557,[1]Crt!B:C,2))</f>
        <v>කළුතර</v>
      </c>
      <c r="K557" s="20">
        <f>IF(B557="","",VLOOKUP(MID(B557,1,1),[1]Crt!D:E,2,FALSE))</f>
        <v>2001</v>
      </c>
    </row>
    <row r="558" spans="1:11" ht="30">
      <c r="A558" s="24" t="s">
        <v>1382</v>
      </c>
      <c r="B558" s="101" t="s">
        <v>1410</v>
      </c>
      <c r="C558" s="59" t="s">
        <v>1411</v>
      </c>
      <c r="D558" s="41">
        <v>200000</v>
      </c>
      <c r="E558" s="28" t="s">
        <v>1412</v>
      </c>
      <c r="F558" s="28" t="s">
        <v>894</v>
      </c>
      <c r="G558" s="47" t="s">
        <v>1413</v>
      </c>
      <c r="H558" s="18" t="str">
        <f>IF(A558="","",VLOOKUP(A558,[1]Crt!F:G,2,FALSE))</f>
        <v>පළාත් පාලන සේවා</v>
      </c>
      <c r="I558" s="19" t="str">
        <f>IF(B558="","",IF(LEN(B558)=12,VLOOKUP(MID(B558,8,2),[1]Crt!A:B,2),VLOOKUP(MID(B558,7,2),[1]Crt!A:B,2)))</f>
        <v>42 - කළුතර</v>
      </c>
      <c r="J558" s="20" t="str">
        <f>IF(B558="","",VLOOKUP(I558,[1]Crt!B:C,2))</f>
        <v>කළුතර</v>
      </c>
      <c r="K558" s="20">
        <f>IF(B558="","",VLOOKUP(MID(B558,1,1),[1]Crt!D:E,2,FALSE))</f>
        <v>2001</v>
      </c>
    </row>
    <row r="559" spans="1:11" ht="34.5">
      <c r="A559" s="24" t="s">
        <v>1382</v>
      </c>
      <c r="B559" s="101" t="s">
        <v>1414</v>
      </c>
      <c r="C559" s="59" t="s">
        <v>1415</v>
      </c>
      <c r="D559" s="140">
        <v>300000</v>
      </c>
      <c r="E559" s="29" t="s">
        <v>1416</v>
      </c>
      <c r="F559" s="28" t="s">
        <v>894</v>
      </c>
      <c r="G559" s="47" t="s">
        <v>1417</v>
      </c>
      <c r="H559" s="18" t="str">
        <f>IF(A559="","",VLOOKUP(A559,[1]Crt!F:G,2,FALSE))</f>
        <v>පළාත් පාලන සේවා</v>
      </c>
      <c r="I559" s="19" t="str">
        <f>IF(B559="","",IF(LEN(B559)=12,VLOOKUP(MID(B559,8,2),[1]Crt!A:B,2),VLOOKUP(MID(B559,7,2),[1]Crt!A:B,2)))</f>
        <v>42 - කළුතර</v>
      </c>
      <c r="J559" s="20" t="str">
        <f>IF(B559="","",VLOOKUP(I559,[1]Crt!B:C,2))</f>
        <v>කළුතර</v>
      </c>
      <c r="K559" s="20">
        <f>IF(B559="","",VLOOKUP(MID(B559,1,1),[1]Crt!D:E,2,FALSE))</f>
        <v>2001</v>
      </c>
    </row>
    <row r="560" spans="1:11" ht="30">
      <c r="A560" s="24" t="s">
        <v>1382</v>
      </c>
      <c r="B560" s="101" t="s">
        <v>1418</v>
      </c>
      <c r="C560" s="59" t="s">
        <v>1419</v>
      </c>
      <c r="D560" s="110">
        <v>600000</v>
      </c>
      <c r="E560" s="29" t="s">
        <v>1420</v>
      </c>
      <c r="F560" s="28" t="s">
        <v>894</v>
      </c>
      <c r="G560" s="47" t="s">
        <v>1417</v>
      </c>
      <c r="H560" s="18" t="str">
        <f>IF(A560="","",VLOOKUP(A560,[1]Crt!F:G,2,FALSE))</f>
        <v>පළාත් පාලන සේවා</v>
      </c>
      <c r="I560" s="19" t="str">
        <f>IF(B560="","",IF(LEN(B560)=12,VLOOKUP(MID(B560,8,2),[1]Crt!A:B,2),VLOOKUP(MID(B560,7,2),[1]Crt!A:B,2)))</f>
        <v>41 - පානදුර</v>
      </c>
      <c r="J560" s="20" t="str">
        <f>IF(B560="","",VLOOKUP(I560,[1]Crt!B:C,2))</f>
        <v>කළුතර</v>
      </c>
      <c r="K560" s="20">
        <f>IF(B560="","",VLOOKUP(MID(B560,1,1),[1]Crt!D:E,2,FALSE))</f>
        <v>2001</v>
      </c>
    </row>
    <row r="561" spans="1:11" ht="34.5">
      <c r="A561" s="11" t="s">
        <v>1377</v>
      </c>
      <c r="B561" s="118" t="s">
        <v>1421</v>
      </c>
      <c r="C561" s="141" t="s">
        <v>1422</v>
      </c>
      <c r="D561" s="142">
        <v>5000000</v>
      </c>
      <c r="E561" s="40" t="s">
        <v>1423</v>
      </c>
      <c r="F561" s="80" t="s">
        <v>701</v>
      </c>
      <c r="G561" s="43" t="s">
        <v>1424</v>
      </c>
      <c r="H561" s="18" t="str">
        <f>IF(A561="","",VLOOKUP(A561,[1]Crt!F:G,2,FALSE))</f>
        <v>පළාත් පාලන සේවා</v>
      </c>
      <c r="I561" s="19" t="str">
        <f>IF(B561="","",IF(LEN(B561)=12,VLOOKUP(MID(B561,8,2),[1]Crt!A:B,2),VLOOKUP(MID(B561,7,2),[1]Crt!A:B,2)))</f>
        <v>52 - පාලින්දනුවර</v>
      </c>
      <c r="J561" s="20" t="str">
        <f>IF(B561="","",VLOOKUP(I561,[1]Crt!B:C,2))</f>
        <v>කළුතර</v>
      </c>
      <c r="K561" s="20">
        <f>IF(B561="","",VLOOKUP(MID(B561,1,1),[1]Crt!D:E,2,FALSE))</f>
        <v>2001</v>
      </c>
    </row>
    <row r="562" spans="1:11" ht="30">
      <c r="A562" s="24" t="s">
        <v>1382</v>
      </c>
      <c r="B562" s="101" t="s">
        <v>1425</v>
      </c>
      <c r="C562" s="59" t="s">
        <v>1426</v>
      </c>
      <c r="D562" s="41">
        <v>500000</v>
      </c>
      <c r="E562" s="29" t="s">
        <v>1427</v>
      </c>
      <c r="F562" s="28" t="s">
        <v>894</v>
      </c>
      <c r="G562" s="47" t="s">
        <v>212</v>
      </c>
      <c r="H562" s="18" t="str">
        <f>IF(A562="","",VLOOKUP(A562,[1]Crt!F:G,2,FALSE))</f>
        <v>පළාත් පාලන සේවා</v>
      </c>
      <c r="I562" s="19" t="str">
        <f>IF(B562="","",IF(LEN(B562)=12,VLOOKUP(MID(B562,8,2),[1]Crt!A:B,2),VLOOKUP(MID(B562,7,2),[1]Crt!A:B,2)))</f>
        <v>46 - බුලත්සිංහල</v>
      </c>
      <c r="J562" s="20" t="str">
        <f>IF(B562="","",VLOOKUP(I562,[1]Crt!B:C,2))</f>
        <v>කළුතර</v>
      </c>
      <c r="K562" s="20">
        <f>IF(B562="","",VLOOKUP(MID(B562,1,1),[1]Crt!D:E,2,FALSE))</f>
        <v>2001</v>
      </c>
    </row>
    <row r="563" spans="1:11" ht="30">
      <c r="A563" s="24" t="s">
        <v>1382</v>
      </c>
      <c r="B563" s="101" t="s">
        <v>1428</v>
      </c>
      <c r="C563" s="59" t="s">
        <v>1429</v>
      </c>
      <c r="D563" s="41">
        <v>200000</v>
      </c>
      <c r="E563" s="29" t="s">
        <v>1430</v>
      </c>
      <c r="F563" s="28" t="s">
        <v>894</v>
      </c>
      <c r="G563" s="47" t="s">
        <v>212</v>
      </c>
      <c r="H563" s="18" t="str">
        <f>IF(A563="","",VLOOKUP(A563,[1]Crt!F:G,2,FALSE))</f>
        <v>පළාත් පාලන සේවා</v>
      </c>
      <c r="I563" s="19" t="str">
        <f>IF(B563="","",IF(LEN(B563)=12,VLOOKUP(MID(B563,8,2),[1]Crt!A:B,2),VLOOKUP(MID(B563,7,2),[1]Crt!A:B,2)))</f>
        <v>48 - බේරුවල</v>
      </c>
      <c r="J563" s="20" t="str">
        <f>IF(B563="","",VLOOKUP(I563,[1]Crt!B:C,2))</f>
        <v>කළුතර</v>
      </c>
      <c r="K563" s="20">
        <f>IF(B563="","",VLOOKUP(MID(B563,1,1),[1]Crt!D:E,2,FALSE))</f>
        <v>2001</v>
      </c>
    </row>
    <row r="564" spans="1:11" ht="34.5">
      <c r="A564" s="24" t="s">
        <v>1382</v>
      </c>
      <c r="B564" s="101" t="s">
        <v>1431</v>
      </c>
      <c r="C564" s="59" t="s">
        <v>1432</v>
      </c>
      <c r="D564" s="41">
        <v>200000</v>
      </c>
      <c r="E564" s="29" t="s">
        <v>1433</v>
      </c>
      <c r="F564" s="28" t="s">
        <v>894</v>
      </c>
      <c r="G564" s="47" t="s">
        <v>1409</v>
      </c>
      <c r="H564" s="18" t="str">
        <f>IF(A564="","",VLOOKUP(A564,[1]Crt!F:G,2,FALSE))</f>
        <v>පළාත් පාලන සේවා</v>
      </c>
      <c r="I564" s="19" t="str">
        <f>IF(B564="","",IF(LEN(B564)=12,VLOOKUP(MID(B564,8,2),[1]Crt!A:B,2),VLOOKUP(MID(B564,7,2),[1]Crt!A:B,2)))</f>
        <v>48 - බේරුවල</v>
      </c>
      <c r="J564" s="20" t="str">
        <f>IF(B564="","",VLOOKUP(I564,[1]Crt!B:C,2))</f>
        <v>කළුතර</v>
      </c>
      <c r="K564" s="20">
        <f>IF(B564="","",VLOOKUP(MID(B564,1,1),[1]Crt!D:E,2,FALSE))</f>
        <v>2001</v>
      </c>
    </row>
    <row r="565" spans="1:11" ht="30">
      <c r="A565" s="24" t="s">
        <v>1382</v>
      </c>
      <c r="B565" s="101" t="s">
        <v>1434</v>
      </c>
      <c r="C565" s="59" t="s">
        <v>1435</v>
      </c>
      <c r="D565" s="27">
        <v>500000</v>
      </c>
      <c r="E565" s="28" t="s">
        <v>1436</v>
      </c>
      <c r="F565" s="28" t="s">
        <v>894</v>
      </c>
      <c r="G565" s="47" t="s">
        <v>1417</v>
      </c>
      <c r="H565" s="18" t="str">
        <f>IF(A565="","",VLOOKUP(A565,[1]Crt!F:G,2,FALSE))</f>
        <v>පළාත් පාලන සේවා</v>
      </c>
      <c r="I565" s="19" t="str">
        <f>IF(B565="","",IF(LEN(B565)=12,VLOOKUP(MID(B565,8,2),[1]Crt!A:B,2),VLOOKUP(MID(B565,7,2),[1]Crt!A:B,2)))</f>
        <v>49 - මතුගම</v>
      </c>
      <c r="J565" s="20" t="str">
        <f>IF(B565="","",VLOOKUP(I565,[1]Crt!B:C,2))</f>
        <v>කළුතර</v>
      </c>
      <c r="K565" s="20">
        <f>IF(B565="","",VLOOKUP(MID(B565,1,1),[1]Crt!D:E,2,FALSE))</f>
        <v>2001</v>
      </c>
    </row>
    <row r="566" spans="1:11" ht="34.5">
      <c r="A566" s="11" t="s">
        <v>1370</v>
      </c>
      <c r="B566" s="15" t="s">
        <v>1437</v>
      </c>
      <c r="C566" s="53" t="s">
        <v>1438</v>
      </c>
      <c r="D566" s="37">
        <v>500000</v>
      </c>
      <c r="E566" s="15" t="s">
        <v>701</v>
      </c>
      <c r="F566" s="15" t="s">
        <v>1412</v>
      </c>
      <c r="G566" s="43" t="s">
        <v>220</v>
      </c>
      <c r="H566" s="18" t="str">
        <f>IF(A566="","",VLOOKUP(A566,[1]Crt!F:G,2,FALSE))</f>
        <v>පළාත් පාලන සේවා</v>
      </c>
      <c r="I566" s="19" t="str">
        <f>IF(B566="","",IF(LEN(B566)=12,VLOOKUP(MID(B566,8,2),[1]Crt!A:B,2),VLOOKUP(MID(B566,7,2),[1]Crt!A:B,2)))</f>
        <v>42 - කළුතර</v>
      </c>
      <c r="J566" s="20" t="str">
        <f>IF(B566="","",VLOOKUP(I566,[1]Crt!B:C,2))</f>
        <v>කළුතර</v>
      </c>
      <c r="K566" s="20">
        <f>IF(B566="","",VLOOKUP(MID(B566,1,1),[1]Crt!D:E,2,FALSE))</f>
        <v>2001</v>
      </c>
    </row>
    <row r="567" spans="1:11" ht="34.5">
      <c r="A567" s="11" t="s">
        <v>1370</v>
      </c>
      <c r="B567" s="15" t="s">
        <v>1439</v>
      </c>
      <c r="C567" s="53" t="s">
        <v>1440</v>
      </c>
      <c r="D567" s="37">
        <v>500000</v>
      </c>
      <c r="E567" s="15" t="s">
        <v>701</v>
      </c>
      <c r="F567" s="15" t="s">
        <v>1416</v>
      </c>
      <c r="G567" s="43" t="s">
        <v>212</v>
      </c>
      <c r="H567" s="18" t="str">
        <f>IF(A567="","",VLOOKUP(A567,[1]Crt!F:G,2,FALSE))</f>
        <v>පළාත් පාලන සේවා</v>
      </c>
      <c r="I567" s="19" t="str">
        <f>IF(B567="","",IF(LEN(B567)=12,VLOOKUP(MID(B567,8,2),[1]Crt!A:B,2),VLOOKUP(MID(B567,7,2),[1]Crt!A:B,2)))</f>
        <v>42 - කළුතර</v>
      </c>
      <c r="J567" s="20" t="str">
        <f>IF(B567="","",VLOOKUP(I567,[1]Crt!B:C,2))</f>
        <v>කළුතර</v>
      </c>
      <c r="K567" s="20">
        <f>IF(B567="","",VLOOKUP(MID(B567,1,1),[1]Crt!D:E,2,FALSE))</f>
        <v>2001</v>
      </c>
    </row>
    <row r="568" spans="1:11" ht="34.5">
      <c r="A568" s="11" t="s">
        <v>1370</v>
      </c>
      <c r="B568" s="15" t="s">
        <v>1441</v>
      </c>
      <c r="C568" s="53" t="s">
        <v>1442</v>
      </c>
      <c r="D568" s="37">
        <v>500000</v>
      </c>
      <c r="E568" s="15" t="s">
        <v>701</v>
      </c>
      <c r="F568" s="15" t="s">
        <v>1443</v>
      </c>
      <c r="G568" s="43" t="s">
        <v>220</v>
      </c>
      <c r="H568" s="18" t="str">
        <f>IF(A568="","",VLOOKUP(A568,[1]Crt!F:G,2,FALSE))</f>
        <v>පළාත් පාලන සේවා</v>
      </c>
      <c r="I568" s="19" t="str">
        <f>IF(B568="","",IF(LEN(B568)=12,VLOOKUP(MID(B568,8,2),[1]Crt!A:B,2),VLOOKUP(MID(B568,7,2),[1]Crt!A:B,2)))</f>
        <v>41 - පානදුර</v>
      </c>
      <c r="J568" s="20" t="str">
        <f>IF(B568="","",VLOOKUP(I568,[1]Crt!B:C,2))</f>
        <v>කළුතර</v>
      </c>
      <c r="K568" s="20">
        <f>IF(B568="","",VLOOKUP(MID(B568,1,1),[1]Crt!D:E,2,FALSE))</f>
        <v>2001</v>
      </c>
    </row>
    <row r="569" spans="1:11" ht="34.5">
      <c r="A569" s="11" t="s">
        <v>1370</v>
      </c>
      <c r="B569" s="15" t="s">
        <v>1444</v>
      </c>
      <c r="C569" s="53" t="s">
        <v>1445</v>
      </c>
      <c r="D569" s="37">
        <v>500000</v>
      </c>
      <c r="E569" s="15" t="s">
        <v>1446</v>
      </c>
      <c r="F569" s="15" t="s">
        <v>1420</v>
      </c>
      <c r="G569" s="43" t="s">
        <v>220</v>
      </c>
      <c r="H569" s="18" t="str">
        <f>IF(A569="","",VLOOKUP(A569,[1]Crt!F:G,2,FALSE))</f>
        <v>පළාත් පාලන සේවා</v>
      </c>
      <c r="I569" s="19" t="str">
        <f>IF(B569="","",IF(LEN(B569)=12,VLOOKUP(MID(B569,8,2),[1]Crt!A:B,2),VLOOKUP(MID(B569,7,2),[1]Crt!A:B,2)))</f>
        <v>41 - පානදුර</v>
      </c>
      <c r="J569" s="20" t="str">
        <f>IF(B569="","",VLOOKUP(I569,[1]Crt!B:C,2))</f>
        <v>කළුතර</v>
      </c>
      <c r="K569" s="20">
        <f>IF(B569="","",VLOOKUP(MID(B569,1,1),[1]Crt!D:E,2,FALSE))</f>
        <v>2001</v>
      </c>
    </row>
    <row r="570" spans="1:11" ht="34.5">
      <c r="A570" s="11" t="s">
        <v>1370</v>
      </c>
      <c r="B570" s="15" t="s">
        <v>1447</v>
      </c>
      <c r="C570" s="53" t="s">
        <v>1448</v>
      </c>
      <c r="D570" s="37">
        <v>500000</v>
      </c>
      <c r="E570" s="15" t="s">
        <v>701</v>
      </c>
      <c r="F570" s="15" t="s">
        <v>1449</v>
      </c>
      <c r="G570" s="43" t="s">
        <v>220</v>
      </c>
      <c r="H570" s="18" t="str">
        <f>IF(A570="","",VLOOKUP(A570,[1]Crt!F:G,2,FALSE))</f>
        <v>පළාත් පාලන සේවා</v>
      </c>
      <c r="I570" s="19" t="str">
        <f>IF(B570="","",IF(LEN(B570)=12,VLOOKUP(MID(B570,8,2),[1]Crt!A:B,2),VLOOKUP(MID(B570,7,2),[1]Crt!A:B,2)))</f>
        <v>44 - හොරණ</v>
      </c>
      <c r="J570" s="20" t="str">
        <f>IF(B570="","",VLOOKUP(I570,[1]Crt!B:C,2))</f>
        <v>කළුතර</v>
      </c>
      <c r="K570" s="20">
        <f>IF(B570="","",VLOOKUP(MID(B570,1,1),[1]Crt!D:E,2,FALSE))</f>
        <v>2001</v>
      </c>
    </row>
    <row r="571" spans="1:11" ht="34.5">
      <c r="A571" s="11" t="s">
        <v>1370</v>
      </c>
      <c r="B571" s="15" t="s">
        <v>1450</v>
      </c>
      <c r="C571" s="53" t="s">
        <v>1451</v>
      </c>
      <c r="D571" s="37">
        <v>500000</v>
      </c>
      <c r="E571" s="15" t="s">
        <v>701</v>
      </c>
      <c r="F571" s="15" t="s">
        <v>1452</v>
      </c>
      <c r="G571" s="43" t="s">
        <v>220</v>
      </c>
      <c r="H571" s="18" t="str">
        <f>IF(A571="","",VLOOKUP(A571,[1]Crt!F:G,2,FALSE))</f>
        <v>පළාත් පාලන සේවා</v>
      </c>
      <c r="I571" s="19" t="str">
        <f>IF(B571="","",IF(LEN(B571)=12,VLOOKUP(MID(B571,8,2),[1]Crt!A:B,2),VLOOKUP(MID(B571,7,2),[1]Crt!A:B,2)))</f>
        <v>44 - හොරණ</v>
      </c>
      <c r="J571" s="20" t="str">
        <f>IF(B571="","",VLOOKUP(I571,[1]Crt!B:C,2))</f>
        <v>කළුතර</v>
      </c>
      <c r="K571" s="20">
        <f>IF(B571="","",VLOOKUP(MID(B571,1,1),[1]Crt!D:E,2,FALSE))</f>
        <v>2001</v>
      </c>
    </row>
    <row r="572" spans="1:11" ht="34.5">
      <c r="A572" s="11" t="s">
        <v>1370</v>
      </c>
      <c r="B572" s="15" t="s">
        <v>1453</v>
      </c>
      <c r="C572" s="53" t="s">
        <v>1454</v>
      </c>
      <c r="D572" s="37">
        <v>500000</v>
      </c>
      <c r="E572" s="15" t="s">
        <v>701</v>
      </c>
      <c r="F572" s="15" t="s">
        <v>1433</v>
      </c>
      <c r="G572" s="43" t="s">
        <v>220</v>
      </c>
      <c r="H572" s="18" t="str">
        <f>IF(A572="","",VLOOKUP(A572,[1]Crt!F:G,2,FALSE))</f>
        <v>පළාත් පාලන සේවා</v>
      </c>
      <c r="I572" s="19" t="str">
        <f>IF(B572="","",IF(LEN(B572)=12,VLOOKUP(MID(B572,8,2),[1]Crt!A:B,2),VLOOKUP(MID(B572,7,2),[1]Crt!A:B,2)))</f>
        <v>48 - බේරුවල</v>
      </c>
      <c r="J572" s="20" t="str">
        <f>IF(B572="","",VLOOKUP(I572,[1]Crt!B:C,2))</f>
        <v>කළුතර</v>
      </c>
      <c r="K572" s="20">
        <f>IF(B572="","",VLOOKUP(MID(B572,1,1),[1]Crt!D:E,2,FALSE))</f>
        <v>2001</v>
      </c>
    </row>
    <row r="573" spans="1:11" ht="34.5">
      <c r="A573" s="11" t="s">
        <v>1370</v>
      </c>
      <c r="B573" s="15" t="s">
        <v>1455</v>
      </c>
      <c r="C573" s="53" t="s">
        <v>1456</v>
      </c>
      <c r="D573" s="37">
        <v>500000</v>
      </c>
      <c r="E573" s="15" t="s">
        <v>701</v>
      </c>
      <c r="F573" s="15" t="s">
        <v>1430</v>
      </c>
      <c r="G573" s="43" t="s">
        <v>220</v>
      </c>
      <c r="H573" s="18" t="str">
        <f>IF(A573="","",VLOOKUP(A573,[1]Crt!F:G,2,FALSE))</f>
        <v>පළාත් පාලන සේවා</v>
      </c>
      <c r="I573" s="19" t="str">
        <f>IF(B573="","",IF(LEN(B573)=12,VLOOKUP(MID(B573,8,2),[1]Crt!A:B,2),VLOOKUP(MID(B573,7,2),[1]Crt!A:B,2)))</f>
        <v>48 - බේරුවල</v>
      </c>
      <c r="J573" s="20" t="str">
        <f>IF(B573="","",VLOOKUP(I573,[1]Crt!B:C,2))</f>
        <v>කළුතර</v>
      </c>
      <c r="K573" s="20">
        <f>IF(B573="","",VLOOKUP(MID(B573,1,1),[1]Crt!D:E,2,FALSE))</f>
        <v>2001</v>
      </c>
    </row>
    <row r="574" spans="1:11" ht="34.5">
      <c r="A574" s="11" t="s">
        <v>1370</v>
      </c>
      <c r="B574" s="15" t="s">
        <v>1457</v>
      </c>
      <c r="C574" s="53" t="s">
        <v>1458</v>
      </c>
      <c r="D574" s="37">
        <v>500000</v>
      </c>
      <c r="E574" s="15" t="s">
        <v>701</v>
      </c>
      <c r="F574" s="15" t="s">
        <v>1459</v>
      </c>
      <c r="G574" s="43" t="s">
        <v>220</v>
      </c>
      <c r="H574" s="18" t="str">
        <f>IF(A574="","",VLOOKUP(A574,[1]Crt!F:G,2,FALSE))</f>
        <v>පළාත් පාලන සේවා</v>
      </c>
      <c r="I574" s="19" t="str">
        <f>IF(B574="","",IF(LEN(B574)=12,VLOOKUP(MID(B574,8,2),[1]Crt!A:B,2),VLOOKUP(MID(B574,7,2),[1]Crt!A:B,2)))</f>
        <v>43 - බණ්ඩාරගම</v>
      </c>
      <c r="J574" s="20" t="str">
        <f>IF(B574="","",VLOOKUP(I574,[1]Crt!B:C,2))</f>
        <v>කළුතර</v>
      </c>
      <c r="K574" s="20">
        <f>IF(B574="","",VLOOKUP(MID(B574,1,1),[1]Crt!D:E,2,FALSE))</f>
        <v>2001</v>
      </c>
    </row>
    <row r="575" spans="1:11" ht="34.5">
      <c r="A575" s="11" t="s">
        <v>1370</v>
      </c>
      <c r="B575" s="15" t="s">
        <v>1460</v>
      </c>
      <c r="C575" s="53" t="s">
        <v>1461</v>
      </c>
      <c r="D575" s="37">
        <v>500000</v>
      </c>
      <c r="E575" s="15" t="s">
        <v>701</v>
      </c>
      <c r="F575" s="15" t="s">
        <v>1462</v>
      </c>
      <c r="G575" s="43" t="s">
        <v>220</v>
      </c>
      <c r="H575" s="18" t="str">
        <f>IF(A575="","",VLOOKUP(A575,[1]Crt!F:G,2,FALSE))</f>
        <v>පළාත් පාලන සේවා</v>
      </c>
      <c r="I575" s="19" t="str">
        <f>IF(B575="","",IF(LEN(B575)=12,VLOOKUP(MID(B575,8,2),[1]Crt!A:B,2),VLOOKUP(MID(B575,7,2),[1]Crt!A:B,2)))</f>
        <v>45 - මදුරාවල</v>
      </c>
      <c r="J575" s="20" t="str">
        <f>IF(B575="","",VLOOKUP(I575,[1]Crt!B:C,2))</f>
        <v>කළුතර</v>
      </c>
      <c r="K575" s="20">
        <f>IF(B575="","",VLOOKUP(MID(B575,1,1),[1]Crt!D:E,2,FALSE))</f>
        <v>2001</v>
      </c>
    </row>
    <row r="576" spans="1:11" ht="34.5">
      <c r="A576" s="11" t="s">
        <v>1370</v>
      </c>
      <c r="B576" s="15" t="s">
        <v>1463</v>
      </c>
      <c r="C576" s="53" t="s">
        <v>1464</v>
      </c>
      <c r="D576" s="37">
        <v>500000</v>
      </c>
      <c r="E576" s="15" t="s">
        <v>701</v>
      </c>
      <c r="F576" s="15" t="s">
        <v>1408</v>
      </c>
      <c r="G576" s="43" t="s">
        <v>220</v>
      </c>
      <c r="H576" s="18" t="str">
        <f>IF(A576="","",VLOOKUP(A576,[1]Crt!F:G,2,FALSE))</f>
        <v>පළාත් පාලන සේවා</v>
      </c>
      <c r="I576" s="19" t="str">
        <f>IF(B576="","",IF(LEN(B576)=12,VLOOKUP(MID(B576,8,2),[1]Crt!A:B,2),VLOOKUP(MID(B576,7,2),[1]Crt!A:B,2)))</f>
        <v>50 - අගලවත්ත</v>
      </c>
      <c r="J576" s="20" t="str">
        <f>IF(B576="","",VLOOKUP(I576,[1]Crt!B:C,2))</f>
        <v>කළුතර</v>
      </c>
      <c r="K576" s="20">
        <f>IF(B576="","",VLOOKUP(MID(B576,1,1),[1]Crt!D:E,2,FALSE))</f>
        <v>2001</v>
      </c>
    </row>
    <row r="577" spans="1:11" ht="34.5">
      <c r="A577" s="11" t="s">
        <v>1370</v>
      </c>
      <c r="B577" s="15" t="s">
        <v>1465</v>
      </c>
      <c r="C577" s="53" t="s">
        <v>1466</v>
      </c>
      <c r="D577" s="37">
        <v>500000</v>
      </c>
      <c r="E577" s="15" t="s">
        <v>701</v>
      </c>
      <c r="F577" s="15" t="s">
        <v>1467</v>
      </c>
      <c r="G577" s="43" t="s">
        <v>220</v>
      </c>
      <c r="H577" s="18" t="str">
        <f>IF(A577="","",VLOOKUP(A577,[1]Crt!F:G,2,FALSE))</f>
        <v>පළාත් පාලන සේවා</v>
      </c>
      <c r="I577" s="19" t="str">
        <f>IF(B577="","",IF(LEN(B577)=12,VLOOKUP(MID(B577,8,2),[1]Crt!A:B,2),VLOOKUP(MID(B577,7,2),[1]Crt!A:B,2)))</f>
        <v>52 - පාලින්දනුවර</v>
      </c>
      <c r="J577" s="20" t="str">
        <f>IF(B577="","",VLOOKUP(I577,[1]Crt!B:C,2))</f>
        <v>කළුතර</v>
      </c>
      <c r="K577" s="20">
        <f>IF(B577="","",VLOOKUP(MID(B577,1,1),[1]Crt!D:E,2,FALSE))</f>
        <v>2001</v>
      </c>
    </row>
    <row r="578" spans="1:11" ht="30">
      <c r="A578" s="11" t="s">
        <v>1468</v>
      </c>
      <c r="B578" s="135">
        <v>26132131029</v>
      </c>
      <c r="C578" s="48" t="s">
        <v>1469</v>
      </c>
      <c r="D578" s="50">
        <v>163185.38</v>
      </c>
      <c r="G578" s="31" t="s">
        <v>1218</v>
      </c>
      <c r="H578" s="18" t="str">
        <f>IF(A578="","",VLOOKUP(A578,[1]Crt!F:G,2,FALSE))</f>
        <v>පළාත් පාලන සේවා</v>
      </c>
      <c r="I578" s="19" t="str">
        <f>IF(B578="","",IF(LEN(B578)=12,VLOOKUP(MID(B578,8,2),[1]Crt!A:B,2),VLOOKUP(MID(B578,7,2),[1]Crt!A:B,2)))</f>
        <v>31 - හංවැල්ල</v>
      </c>
      <c r="J578" s="20" t="str">
        <f>IF(B578="","",VLOOKUP(I578,[1]Crt!B:C,2))</f>
        <v>කොළඹ</v>
      </c>
      <c r="K578" s="20">
        <v>2001</v>
      </c>
    </row>
    <row r="579" spans="1:11" ht="45">
      <c r="A579" s="11" t="s">
        <v>1468</v>
      </c>
      <c r="B579" s="135">
        <v>26135249004</v>
      </c>
      <c r="C579" s="48" t="s">
        <v>1470</v>
      </c>
      <c r="D579" s="50">
        <v>58400</v>
      </c>
      <c r="E579" s="85" t="s">
        <v>982</v>
      </c>
      <c r="F579" s="108" t="s">
        <v>1471</v>
      </c>
      <c r="G579" s="17" t="s">
        <v>1369</v>
      </c>
      <c r="H579" s="18" t="str">
        <f>IF(A579="","",VLOOKUP(A579,[1]Crt!F:G,2,FALSE))</f>
        <v>පළාත් පාලන සේවා</v>
      </c>
      <c r="I579" s="19" t="str">
        <f>IF(B579="","",IF(LEN(B579)=12,VLOOKUP(MID(B579,8,2),[1]Crt!A:B,2),VLOOKUP(MID(B579,7,2),[1]Crt!A:B,2)))</f>
        <v>49 - මතුගම</v>
      </c>
      <c r="J579" s="20" t="str">
        <f>IF(B579="","",VLOOKUP(I579,[1]Crt!B:C,2))</f>
        <v>කළුතර</v>
      </c>
      <c r="K579" s="20">
        <v>2001</v>
      </c>
    </row>
    <row r="580" spans="1:11" ht="45">
      <c r="A580" s="11" t="s">
        <v>1468</v>
      </c>
      <c r="B580" s="135">
        <v>26135250005</v>
      </c>
      <c r="C580" s="48" t="s">
        <v>1472</v>
      </c>
      <c r="D580" s="50">
        <v>1786650</v>
      </c>
      <c r="E580" s="85" t="s">
        <v>982</v>
      </c>
      <c r="F580" s="108" t="s">
        <v>1473</v>
      </c>
      <c r="G580" s="17" t="s">
        <v>1369</v>
      </c>
      <c r="H580" s="18" t="str">
        <f>IF(A580="","",VLOOKUP(A580,[1]Crt!F:G,2,FALSE))</f>
        <v>පළාත් පාලන සේවා</v>
      </c>
      <c r="I580" s="19" t="str">
        <f>IF(B580="","",IF(LEN(B580)=12,VLOOKUP(MID(B580,8,2),[1]Crt!A:B,2),VLOOKUP(MID(B580,7,2),[1]Crt!A:B,2)))</f>
        <v>50 - අගලවත්ත</v>
      </c>
      <c r="J580" s="20" t="str">
        <f>IF(B580="","",VLOOKUP(I580,[1]Crt!B:C,2))</f>
        <v>කළුතර</v>
      </c>
      <c r="K580" s="20">
        <v>2001</v>
      </c>
    </row>
    <row r="581" spans="1:11" ht="45">
      <c r="A581" s="11" t="s">
        <v>1468</v>
      </c>
      <c r="B581" s="135">
        <v>26152452005</v>
      </c>
      <c r="C581" s="48" t="s">
        <v>1474</v>
      </c>
      <c r="D581" s="50">
        <v>1596525</v>
      </c>
      <c r="E581" s="85" t="s">
        <v>982</v>
      </c>
      <c r="F581" s="108" t="s">
        <v>1475</v>
      </c>
      <c r="G581" s="17" t="s">
        <v>1369</v>
      </c>
      <c r="H581" s="18" t="str">
        <f>IF(A581="","",VLOOKUP(A581,[1]Crt!F:G,2,FALSE))</f>
        <v>පළාත් පාලන සේවා</v>
      </c>
      <c r="I581" s="19" t="str">
        <f>IF(B581="","",IF(LEN(B581)=12,VLOOKUP(MID(B581,8,2),[1]Crt!A:B,2),VLOOKUP(MID(B581,7,2),[1]Crt!A:B,2)))</f>
        <v>52 - පාලින්දනුවර</v>
      </c>
      <c r="J581" s="20" t="str">
        <f>IF(B581="","",VLOOKUP(I581,[1]Crt!B:C,2))</f>
        <v>කළුතර</v>
      </c>
      <c r="K581" s="20">
        <v>2001</v>
      </c>
    </row>
    <row r="582" spans="1:11" ht="30">
      <c r="A582" s="11" t="s">
        <v>1468</v>
      </c>
      <c r="B582" s="135">
        <v>26152452001</v>
      </c>
      <c r="C582" s="48" t="s">
        <v>1476</v>
      </c>
      <c r="D582" s="50">
        <v>4500000</v>
      </c>
      <c r="G582" s="31" t="s">
        <v>1218</v>
      </c>
      <c r="H582" s="18" t="str">
        <f>IF(A582="","",VLOOKUP(A582,[1]Crt!F:G,2,FALSE))</f>
        <v>පළාත් පාලන සේවා</v>
      </c>
      <c r="I582" s="19" t="str">
        <f>IF(B582="","",IF(LEN(B582)=12,VLOOKUP(MID(B582,8,2),[1]Crt!A:B,2),VLOOKUP(MID(B582,7,2),[1]Crt!A:B,2)))</f>
        <v>52 - පාලින්දනුවර</v>
      </c>
      <c r="J582" s="20" t="str">
        <f>IF(B582="","",VLOOKUP(I582,[1]Crt!B:C,2))</f>
        <v>කළුතර</v>
      </c>
      <c r="K582" s="20">
        <v>2001</v>
      </c>
    </row>
    <row r="583" spans="1:11" ht="45">
      <c r="A583" s="11" t="s">
        <v>1468</v>
      </c>
      <c r="B583" s="135">
        <v>26152321009</v>
      </c>
      <c r="C583" s="48" t="s">
        <v>1477</v>
      </c>
      <c r="D583" s="50">
        <v>1219000</v>
      </c>
      <c r="E583" s="85" t="s">
        <v>982</v>
      </c>
      <c r="F583" s="118" t="s">
        <v>1478</v>
      </c>
      <c r="G583" s="17" t="s">
        <v>1479</v>
      </c>
      <c r="H583" s="18" t="str">
        <f>IF(A583="","",VLOOKUP(A583,[1]Crt!F:G,2,FALSE))</f>
        <v>පළාත් පාලන සේවා</v>
      </c>
      <c r="I583" s="19" t="str">
        <f>IF(B583="","",IF(LEN(B583)=12,VLOOKUP(MID(B583,8,2),[1]Crt!A:B,2),VLOOKUP(MID(B583,7,2),[1]Crt!A:B,2)))</f>
        <v>21 - කොළඹ</v>
      </c>
      <c r="J583" s="20" t="str">
        <f>IF(B583="","",VLOOKUP(I583,[1]Crt!B:C,2))</f>
        <v>කොළඹ</v>
      </c>
      <c r="K583" s="20">
        <v>2001</v>
      </c>
    </row>
    <row r="584" spans="1:11" ht="51.75">
      <c r="A584" s="11" t="s">
        <v>1468</v>
      </c>
      <c r="B584" s="135">
        <v>26152321011</v>
      </c>
      <c r="C584" s="48" t="s">
        <v>1480</v>
      </c>
      <c r="D584" s="50">
        <v>396324.5</v>
      </c>
      <c r="G584" s="31" t="s">
        <v>1481</v>
      </c>
      <c r="H584" s="18" t="str">
        <f>IF(A584="","",VLOOKUP(A584,[1]Crt!F:G,2,FALSE))</f>
        <v>පළාත් පාලන සේවා</v>
      </c>
      <c r="I584" s="19" t="str">
        <f>IF(B584="","",IF(LEN(B584)=12,VLOOKUP(MID(B584,8,2),[1]Crt!A:B,2),VLOOKUP(MID(B584,7,2),[1]Crt!A:B,2)))</f>
        <v>21 - කොළඹ</v>
      </c>
      <c r="J584" s="20" t="str">
        <f>IF(B584="","",VLOOKUP(I584,[1]Crt!B:C,2))</f>
        <v>කොළඹ</v>
      </c>
      <c r="K584" s="20">
        <v>2001</v>
      </c>
    </row>
    <row r="585" spans="1:11" ht="30">
      <c r="A585" s="11" t="s">
        <v>1482</v>
      </c>
      <c r="B585" s="64" t="s">
        <v>1483</v>
      </c>
      <c r="C585" s="13" t="s">
        <v>1484</v>
      </c>
      <c r="D585" s="98">
        <v>400000</v>
      </c>
      <c r="E585" s="64" t="s">
        <v>1485</v>
      </c>
      <c r="F585" s="66" t="s">
        <v>1486</v>
      </c>
      <c r="G585" s="43" t="s">
        <v>1487</v>
      </c>
      <c r="H585" s="18" t="str">
        <f>IF(A585="","",VLOOKUP(A585,[1]Crt!F:G,2,FALSE))</f>
        <v>ඉඩම්</v>
      </c>
      <c r="I585" s="19" t="str">
        <f>IF(B585="","",IF(LEN(B585)=12,VLOOKUP(MID(B585,8,2),[1]Crt!A:B,2),VLOOKUP(MID(B585,7,2),[1]Crt!A:B,2)))</f>
        <v>04 - මිනුවන්ගොඩ</v>
      </c>
      <c r="J585" s="20" t="str">
        <f>IF(B585="","",VLOOKUP(I585,[1]Crt!B:C,2))</f>
        <v>ගම්පහ</v>
      </c>
      <c r="K585" s="20">
        <f>IF(B585="","",VLOOKUP(MID(B585,1,1),[1]Crt!D:E,2,FALSE))</f>
        <v>2004</v>
      </c>
    </row>
    <row r="586" spans="1:11" ht="17.25">
      <c r="A586" s="11" t="s">
        <v>1482</v>
      </c>
      <c r="B586" s="64" t="s">
        <v>1488</v>
      </c>
      <c r="C586" s="13" t="s">
        <v>1489</v>
      </c>
      <c r="D586" s="98">
        <v>400000</v>
      </c>
      <c r="E586" s="64" t="s">
        <v>1485</v>
      </c>
      <c r="F586" s="64" t="s">
        <v>1490</v>
      </c>
      <c r="G586" s="43" t="s">
        <v>1487</v>
      </c>
      <c r="H586" s="18" t="str">
        <f>IF(A586="","",VLOOKUP(A586,[1]Crt!F:G,2,FALSE))</f>
        <v>ඉඩම්</v>
      </c>
      <c r="I586" s="19" t="str">
        <f>IF(B586="","",IF(LEN(B586)=12,VLOOKUP(MID(B586,8,2),[1]Crt!A:B,2),VLOOKUP(MID(B586,7,2),[1]Crt!A:B,2)))</f>
        <v>01 - දිවුලපිටිය</v>
      </c>
      <c r="J586" s="20" t="str">
        <f>IF(B586="","",VLOOKUP(I586,[1]Crt!B:C,2))</f>
        <v>ගම්පහ</v>
      </c>
      <c r="K586" s="20">
        <f>IF(B586="","",VLOOKUP(MID(B586,1,1),[1]Crt!D:E,2,FALSE))</f>
        <v>2004</v>
      </c>
    </row>
    <row r="587" spans="1:11" ht="34.5">
      <c r="A587" s="11" t="s">
        <v>1482</v>
      </c>
      <c r="B587" s="64" t="s">
        <v>1491</v>
      </c>
      <c r="C587" s="79" t="s">
        <v>1492</v>
      </c>
      <c r="D587" s="98">
        <v>385000</v>
      </c>
      <c r="E587" s="64" t="s">
        <v>1485</v>
      </c>
      <c r="F587" s="66" t="s">
        <v>1493</v>
      </c>
      <c r="G587" s="43" t="s">
        <v>1487</v>
      </c>
      <c r="H587" s="18" t="str">
        <f>IF(A587="","",VLOOKUP(A587,[1]Crt!F:G,2,FALSE))</f>
        <v>ඉඩම්</v>
      </c>
      <c r="I587" s="19" t="str">
        <f>IF(B587="","",IF(LEN(B587)=12,VLOOKUP(MID(B587,8,2),[1]Crt!A:B,2),VLOOKUP(MID(B587,7,2),[1]Crt!A:B,2)))</f>
        <v>52 - පාලින්දනුවර</v>
      </c>
      <c r="J587" s="20" t="str">
        <f>IF(B587="","",VLOOKUP(I587,[1]Crt!B:C,2))</f>
        <v>කළුතර</v>
      </c>
      <c r="K587" s="20">
        <f>IF(B587="","",VLOOKUP(MID(B587,1,1),[1]Crt!D:E,2,FALSE))</f>
        <v>2004</v>
      </c>
    </row>
    <row r="588" spans="1:11" ht="17.25">
      <c r="A588" s="11" t="s">
        <v>1482</v>
      </c>
      <c r="B588" s="64" t="s">
        <v>1494</v>
      </c>
      <c r="C588" s="13" t="s">
        <v>1495</v>
      </c>
      <c r="D588" s="73">
        <v>1500000</v>
      </c>
      <c r="E588" s="66" t="s">
        <v>1496</v>
      </c>
      <c r="F588" s="64" t="s">
        <v>1497</v>
      </c>
      <c r="G588" s="45" t="s">
        <v>1498</v>
      </c>
      <c r="H588" s="18" t="str">
        <f>IF(A588="","",VLOOKUP(A588,[1]Crt!F:G,2,FALSE))</f>
        <v>ඉඩම්</v>
      </c>
      <c r="I588" s="19" t="str">
        <f>IF(B588="","",IF(LEN(B588)=12,VLOOKUP(MID(B588,8,2),[1]Crt!A:B,2),VLOOKUP(MID(B588,7,2),[1]Crt!A:B,2)))</f>
        <v>62 - පළාත් පොදු</v>
      </c>
      <c r="J588" s="20" t="str">
        <f>IF(B588="","",VLOOKUP(I588,[1]Crt!B:C,2))</f>
        <v>පළාත් පොදු</v>
      </c>
      <c r="K588" s="20">
        <f>IF(B588="","",VLOOKUP(MID(B588,1,1),[1]Crt!D:E,2,FALSE))</f>
        <v>2103</v>
      </c>
    </row>
    <row r="589" spans="1:11" ht="34.5">
      <c r="A589" s="11" t="s">
        <v>1482</v>
      </c>
      <c r="B589" s="64" t="s">
        <v>1499</v>
      </c>
      <c r="C589" s="53" t="s">
        <v>1500</v>
      </c>
      <c r="D589" s="37">
        <v>315000</v>
      </c>
      <c r="E589" s="15" t="s">
        <v>1485</v>
      </c>
      <c r="F589" s="15" t="s">
        <v>1501</v>
      </c>
      <c r="G589" s="45" t="s">
        <v>1498</v>
      </c>
      <c r="H589" s="18" t="str">
        <f>IF(A589="","",VLOOKUP(A589,[1]Crt!F:G,2,FALSE))</f>
        <v>ඉඩම්</v>
      </c>
      <c r="I589" s="19" t="str">
        <f>IF(B589="","",IF(LEN(B589)=12,VLOOKUP(MID(B589,8,2),[1]Crt!A:B,2),VLOOKUP(MID(B589,7,2),[1]Crt!A:B,2)))</f>
        <v>42 - කළුතර</v>
      </c>
      <c r="J589" s="20" t="str">
        <f>IF(B589="","",VLOOKUP(I589,[1]Crt!B:C,2))</f>
        <v>කළුතර</v>
      </c>
      <c r="K589" s="20">
        <f>IF(B589="","",VLOOKUP(MID(B589,1,1),[1]Crt!D:E,2,FALSE))</f>
        <v>2004</v>
      </c>
    </row>
    <row r="590" spans="1:11" ht="34.5">
      <c r="A590" s="11" t="s">
        <v>1502</v>
      </c>
      <c r="B590" s="64" t="s">
        <v>1503</v>
      </c>
      <c r="C590" s="13" t="s">
        <v>1504</v>
      </c>
      <c r="D590" s="73">
        <v>4500000</v>
      </c>
      <c r="E590" s="66" t="s">
        <v>1505</v>
      </c>
      <c r="F590" s="66" t="s">
        <v>1505</v>
      </c>
      <c r="G590" s="31" t="s">
        <v>1487</v>
      </c>
      <c r="H590" s="18" t="str">
        <f>IF(A590="","",VLOOKUP(A590,[1]Crt!F:G,2,FALSE))</f>
        <v>විකල්ප බලශක්ති</v>
      </c>
      <c r="I590" s="19" t="str">
        <f>IF(B590="","",IF(LEN(B590)=12,VLOOKUP(MID(B590,8,2),[1]Crt!A:B,2),VLOOKUP(MID(B590,7,2),[1]Crt!A:B,2)))</f>
        <v>52 - පාලින්දනුවර</v>
      </c>
      <c r="J590" s="20" t="str">
        <f>IF(B590="","",VLOOKUP(I590,[1]Crt!B:C,2))</f>
        <v>කළුතර</v>
      </c>
      <c r="K590" s="20">
        <f>IF(B590="","",VLOOKUP(MID(B590,1,1),[1]Crt!D:E,2,FALSE))</f>
        <v>2104</v>
      </c>
    </row>
    <row r="591" spans="1:11" ht="45">
      <c r="A591" s="11" t="s">
        <v>11</v>
      </c>
      <c r="B591" s="85" t="s">
        <v>1506</v>
      </c>
      <c r="C591" s="48" t="s">
        <v>1507</v>
      </c>
      <c r="D591" s="86">
        <v>468708</v>
      </c>
      <c r="E591" s="108" t="s">
        <v>1508</v>
      </c>
      <c r="F591" s="108" t="s">
        <v>287</v>
      </c>
      <c r="G591" s="17" t="s">
        <v>1509</v>
      </c>
      <c r="H591" s="18" t="str">
        <f>IF(A591="","",VLOOKUP(A591,[1]Crt!F:G,2,FALSE))</f>
        <v>අධ්‍යාපන</v>
      </c>
      <c r="I591" s="19" t="str">
        <f>IF(B591="","",IF(LEN(B591)=12,VLOOKUP(MID(B591,8,2),[1]Crt!A:B,2),VLOOKUP(MID(B591,7,2),[1]Crt!A:B,2)))</f>
        <v>11 - දොම්පෙ</v>
      </c>
      <c r="J591" s="20" t="str">
        <f>IF(B591="","",VLOOKUP(I591,[1]Crt!B:C,2))</f>
        <v>ගම්පහ</v>
      </c>
      <c r="K591" s="20">
        <f>IF(B591="","",VLOOKUP(MID(B591,1,1),[1]Crt!D:E,2,FALSE))</f>
        <v>2001</v>
      </c>
    </row>
    <row r="592" spans="1:11" ht="34.5">
      <c r="A592" s="11" t="s">
        <v>711</v>
      </c>
      <c r="B592" s="85" t="s">
        <v>1510</v>
      </c>
      <c r="C592" s="48" t="s">
        <v>1511</v>
      </c>
      <c r="D592" s="86">
        <v>480000</v>
      </c>
      <c r="E592" s="85" t="s">
        <v>701</v>
      </c>
      <c r="F592" s="108" t="s">
        <v>1512</v>
      </c>
      <c r="G592" s="31" t="s">
        <v>1513</v>
      </c>
      <c r="H592" s="18" t="str">
        <f>IF(A592="","",VLOOKUP(A592,[1]Crt!F:G,2,FALSE))</f>
        <v>පළාත් පාලන මාර්ග</v>
      </c>
      <c r="I592" s="19" t="str">
        <f>IF(B592="","",IF(LEN(B592)=12,VLOOKUP(MID(B592,8,2),[1]Crt!A:B,2),VLOOKUP(MID(B592,7,2),[1]Crt!A:B,2)))</f>
        <v>29 - කැස්බෑව</v>
      </c>
      <c r="J592" s="20" t="str">
        <f>IF(B592="","",VLOOKUP(I592,[1]Crt!B:C,2))</f>
        <v>කොළඹ</v>
      </c>
      <c r="K592" s="20">
        <f>IF(B592="","",VLOOKUP(MID(B592,1,1),[1]Crt!D:E,2,FALSE))</f>
        <v>2004</v>
      </c>
    </row>
    <row r="593" spans="1:11" ht="34.5">
      <c r="A593" s="24" t="s">
        <v>20</v>
      </c>
      <c r="B593" s="143" t="s">
        <v>1514</v>
      </c>
      <c r="C593" s="144" t="s">
        <v>1515</v>
      </c>
      <c r="D593" s="145">
        <v>80000</v>
      </c>
      <c r="E593" s="146" t="s">
        <v>1508</v>
      </c>
      <c r="F593" s="146" t="s">
        <v>1516</v>
      </c>
      <c r="G593" s="147" t="s">
        <v>1517</v>
      </c>
      <c r="H593" s="18" t="str">
        <f>IF(A593="","",VLOOKUP(A593,[1]Crt!F:G,2,FALSE))</f>
        <v>අධ්‍යාපන</v>
      </c>
      <c r="I593" s="19" t="str">
        <f>IF(B593="","",IF(LEN(B593)=12,VLOOKUP(MID(B593,8,2),[1]Crt!A:B,2),VLOOKUP(MID(B593,7,2),[1]Crt!A:B,2)))</f>
        <v>51 - වලල්ලාවිට</v>
      </c>
      <c r="J593" s="20" t="str">
        <f>IF(B593="","",VLOOKUP(I593,[1]Crt!B:C,2))</f>
        <v>කළුතර</v>
      </c>
      <c r="K593" s="20">
        <f>IF(B593="","",VLOOKUP(MID(B593,1,1),[1]Crt!D:E,2,FALSE))</f>
        <v>2001</v>
      </c>
    </row>
    <row r="594" spans="1:11" ht="34.5">
      <c r="A594" s="11" t="s">
        <v>27</v>
      </c>
      <c r="B594" s="85" t="s">
        <v>1518</v>
      </c>
      <c r="C594" s="48" t="s">
        <v>1519</v>
      </c>
      <c r="D594" s="86">
        <v>45000</v>
      </c>
      <c r="E594" s="108" t="s">
        <v>1508</v>
      </c>
      <c r="F594" s="108" t="s">
        <v>1520</v>
      </c>
      <c r="G594" s="31" t="s">
        <v>1521</v>
      </c>
      <c r="H594" s="18" t="str">
        <f>IF(A594="","",VLOOKUP(A594,[1]Crt!F:G,2,FALSE))</f>
        <v>අධ්‍යාපන</v>
      </c>
      <c r="I594" s="19" t="str">
        <f>IF(B594="","",IF(LEN(B594)=12,VLOOKUP(MID(B594,8,2),[1]Crt!A:B,2),VLOOKUP(MID(B594,7,2),[1]Crt!A:B,2)))</f>
        <v>08 - ජා ඇල</v>
      </c>
      <c r="J594" s="20" t="str">
        <f>IF(B594="","",VLOOKUP(I594,[1]Crt!B:C,2))</f>
        <v>ගම්පහ</v>
      </c>
      <c r="K594" s="20">
        <f>IF(B594="","",VLOOKUP(MID(B594,1,1),[1]Crt!D:E,2,FALSE))</f>
        <v>2001</v>
      </c>
    </row>
    <row r="595" spans="1:11" ht="34.5">
      <c r="A595" s="11" t="s">
        <v>27</v>
      </c>
      <c r="B595" s="85" t="s">
        <v>1522</v>
      </c>
      <c r="C595" s="48" t="s">
        <v>1523</v>
      </c>
      <c r="D595" s="86">
        <v>190661.65</v>
      </c>
      <c r="E595" s="108" t="s">
        <v>1508</v>
      </c>
      <c r="F595" s="108" t="s">
        <v>1524</v>
      </c>
      <c r="G595" s="31" t="s">
        <v>1525</v>
      </c>
      <c r="H595" s="18" t="str">
        <f>IF(A595="","",VLOOKUP(A595,[1]Crt!F:G,2,FALSE))</f>
        <v>අධ්‍යාපන</v>
      </c>
      <c r="I595" s="19" t="str">
        <f>IF(B595="","",IF(LEN(B595)=12,VLOOKUP(MID(B595,8,2),[1]Crt!A:B,2),VLOOKUP(MID(B595,7,2),[1]Crt!A:B,2)))</f>
        <v>42 - කළුතර</v>
      </c>
      <c r="J595" s="20" t="str">
        <f>IF(B595="","",VLOOKUP(I595,[1]Crt!B:C,2))</f>
        <v>කළුතර</v>
      </c>
      <c r="K595" s="20">
        <f>IF(B595="","",VLOOKUP(MID(B595,1,1),[1]Crt!D:E,2,FALSE))</f>
        <v>2001</v>
      </c>
    </row>
    <row r="596" spans="1:11" ht="45">
      <c r="A596" s="11" t="s">
        <v>11</v>
      </c>
      <c r="B596" s="85" t="s">
        <v>1526</v>
      </c>
      <c r="C596" s="48" t="s">
        <v>1527</v>
      </c>
      <c r="D596" s="148">
        <v>695150</v>
      </c>
      <c r="E596" s="108" t="s">
        <v>1508</v>
      </c>
      <c r="F596" s="108" t="s">
        <v>1528</v>
      </c>
      <c r="G596" s="149" t="s">
        <v>1529</v>
      </c>
      <c r="H596" s="18" t="str">
        <f>IF(A596="","",VLOOKUP(A596,[1]Crt!F:G,2,FALSE))</f>
        <v>අධ්‍යාපන</v>
      </c>
      <c r="I596" s="19" t="str">
        <f>IF(B596="","",IF(LEN(B596)=12,VLOOKUP(MID(B596,8,2),[1]Crt!A:B,2),VLOOKUP(MID(B596,7,2),[1]Crt!A:B,2)))</f>
        <v>07 - ගම්පහ</v>
      </c>
      <c r="J596" s="20" t="str">
        <f>IF(B596="","",VLOOKUP(I596,[1]Crt!B:C,2))</f>
        <v>ගම්පහ</v>
      </c>
      <c r="K596" s="20">
        <f>IF(B596="","",VLOOKUP(MID(B596,1,1),[1]Crt!D:E,2,FALSE))</f>
        <v>2001</v>
      </c>
    </row>
    <row r="597" spans="1:11" ht="34.5">
      <c r="A597" s="11" t="s">
        <v>27</v>
      </c>
      <c r="B597" s="85" t="s">
        <v>1530</v>
      </c>
      <c r="C597" s="48" t="s">
        <v>1531</v>
      </c>
      <c r="D597" s="148">
        <v>300000</v>
      </c>
      <c r="E597" s="108" t="s">
        <v>1508</v>
      </c>
      <c r="F597" s="108" t="s">
        <v>1528</v>
      </c>
      <c r="G597" s="31" t="s">
        <v>1525</v>
      </c>
      <c r="H597" s="18" t="str">
        <f>IF(A597="","",VLOOKUP(A597,[1]Crt!F:G,2,FALSE))</f>
        <v>අධ්‍යාපන</v>
      </c>
      <c r="I597" s="19" t="str">
        <f>IF(B597="","",IF(LEN(B597)=12,VLOOKUP(MID(B597,8,2),[1]Crt!A:B,2),VLOOKUP(MID(B597,7,2),[1]Crt!A:B,2)))</f>
        <v>11 - දොම්පෙ</v>
      </c>
      <c r="J597" s="20" t="str">
        <f>IF(B597="","",VLOOKUP(I597,[1]Crt!B:C,2))</f>
        <v>ගම්පහ</v>
      </c>
      <c r="K597" s="20">
        <f>IF(B597="","",VLOOKUP(MID(B597,1,1),[1]Crt!D:E,2,FALSE))</f>
        <v>2001</v>
      </c>
    </row>
    <row r="598" spans="1:11" ht="45">
      <c r="A598" s="11" t="s">
        <v>11</v>
      </c>
      <c r="B598" s="85" t="s">
        <v>1532</v>
      </c>
      <c r="C598" s="150" t="s">
        <v>1533</v>
      </c>
      <c r="D598" s="151">
        <v>195000</v>
      </c>
      <c r="E598" s="108" t="s">
        <v>1508</v>
      </c>
      <c r="F598" s="108" t="s">
        <v>1516</v>
      </c>
      <c r="G598" s="149" t="s">
        <v>1534</v>
      </c>
      <c r="H598" s="18" t="str">
        <f>IF(A598="","",VLOOKUP(A598,[1]Crt!F:G,2,FALSE))</f>
        <v>අධ්‍යාපන</v>
      </c>
      <c r="I598" s="19" t="str">
        <f>IF(B598="","",IF(LEN(B598)=12,VLOOKUP(MID(B598,8,2),[1]Crt!A:B,2),VLOOKUP(MID(B598,7,2),[1]Crt!A:B,2)))</f>
        <v>51 - වලල්ලාවිට</v>
      </c>
      <c r="J598" s="20" t="str">
        <f>IF(B598="","",VLOOKUP(I598,[1]Crt!B:C,2))</f>
        <v>කළුතර</v>
      </c>
      <c r="K598" s="20">
        <f>IF(B598="","",VLOOKUP(MID(B598,1,1),[1]Crt!D:E,2,FALSE))</f>
        <v>2001</v>
      </c>
    </row>
    <row r="599" spans="1:11" ht="34.5">
      <c r="A599" s="11" t="s">
        <v>27</v>
      </c>
      <c r="B599" s="85" t="s">
        <v>1535</v>
      </c>
      <c r="C599" s="152" t="s">
        <v>1536</v>
      </c>
      <c r="D599" s="151">
        <v>150000</v>
      </c>
      <c r="E599" s="108" t="s">
        <v>1508</v>
      </c>
      <c r="F599" s="108" t="s">
        <v>380</v>
      </c>
      <c r="G599" s="31" t="s">
        <v>1537</v>
      </c>
      <c r="H599" s="18" t="str">
        <f>IF(A599="","",VLOOKUP(A599,[1]Crt!F:G,2,FALSE))</f>
        <v>අධ්‍යාපන</v>
      </c>
      <c r="I599" s="19" t="str">
        <f>IF(B599="","",IF(LEN(B599)=12,VLOOKUP(MID(B599,8,2),[1]Crt!A:B,2),VLOOKUP(MID(B599,7,2),[1]Crt!A:B,2)))</f>
        <v>21 - කොළඹ</v>
      </c>
      <c r="J599" s="20" t="str">
        <f>IF(B599="","",VLOOKUP(I599,[1]Crt!B:C,2))</f>
        <v>කොළඹ</v>
      </c>
      <c r="K599" s="20">
        <f>IF(B599="","",VLOOKUP(MID(B599,1,1),[1]Crt!D:E,2,FALSE))</f>
        <v>2001</v>
      </c>
    </row>
    <row r="600" spans="1:11" ht="34.5">
      <c r="A600" s="11" t="s">
        <v>27</v>
      </c>
      <c r="B600" s="85" t="s">
        <v>1538</v>
      </c>
      <c r="C600" s="150" t="s">
        <v>1539</v>
      </c>
      <c r="D600" s="151">
        <v>300000</v>
      </c>
      <c r="E600" s="108" t="s">
        <v>1508</v>
      </c>
      <c r="F600" s="108" t="s">
        <v>380</v>
      </c>
      <c r="G600" s="31" t="s">
        <v>1537</v>
      </c>
      <c r="H600" s="18" t="str">
        <f>IF(A600="","",VLOOKUP(A600,[1]Crt!F:G,2,FALSE))</f>
        <v>අධ්‍යාපන</v>
      </c>
      <c r="I600" s="19" t="str">
        <f>IF(B600="","",IF(LEN(B600)=12,VLOOKUP(MID(B600,8,2),[1]Crt!A:B,2),VLOOKUP(MID(B600,7,2),[1]Crt!A:B,2)))</f>
        <v>21 - කොළඹ</v>
      </c>
      <c r="J600" s="20" t="str">
        <f>IF(B600="","",VLOOKUP(I600,[1]Crt!B:C,2))</f>
        <v>කොළඹ</v>
      </c>
      <c r="K600" s="20">
        <f>IF(B600="","",VLOOKUP(MID(B600,1,1),[1]Crt!D:E,2,FALSE))</f>
        <v>2001</v>
      </c>
    </row>
    <row r="601" spans="1:11" ht="34.5">
      <c r="A601" s="11" t="s">
        <v>27</v>
      </c>
      <c r="B601" s="85" t="s">
        <v>1540</v>
      </c>
      <c r="C601" s="152" t="s">
        <v>1541</v>
      </c>
      <c r="D601" s="151">
        <v>494000</v>
      </c>
      <c r="E601" s="108" t="s">
        <v>1508</v>
      </c>
      <c r="F601" s="108" t="s">
        <v>380</v>
      </c>
      <c r="G601" s="31" t="s">
        <v>1537</v>
      </c>
      <c r="H601" s="18" t="str">
        <f>IF(A601="","",VLOOKUP(A601,[1]Crt!F:G,2,FALSE))</f>
        <v>අධ්‍යාපන</v>
      </c>
      <c r="I601" s="19" t="str">
        <f>IF(B601="","",IF(LEN(B601)=12,VLOOKUP(MID(B601,8,2),[1]Crt!A:B,2),VLOOKUP(MID(B601,7,2),[1]Crt!A:B,2)))</f>
        <v>21 - කොළඹ</v>
      </c>
      <c r="J601" s="20" t="str">
        <f>IF(B601="","",VLOOKUP(I601,[1]Crt!B:C,2))</f>
        <v>කොළඹ</v>
      </c>
      <c r="K601" s="20">
        <f>IF(B601="","",VLOOKUP(MID(B601,1,1),[1]Crt!D:E,2,FALSE))</f>
        <v>2001</v>
      </c>
    </row>
    <row r="602" spans="1:11" ht="34.5">
      <c r="A602" s="11" t="s">
        <v>27</v>
      </c>
      <c r="B602" s="85" t="s">
        <v>1542</v>
      </c>
      <c r="C602" s="153" t="s">
        <v>1543</v>
      </c>
      <c r="D602" s="151">
        <v>160000</v>
      </c>
      <c r="E602" s="108" t="s">
        <v>1508</v>
      </c>
      <c r="F602" s="108" t="s">
        <v>1544</v>
      </c>
      <c r="G602" s="31" t="s">
        <v>1537</v>
      </c>
      <c r="H602" s="18" t="str">
        <f>IF(A602="","",VLOOKUP(A602,[1]Crt!F:G,2,FALSE))</f>
        <v>අධ්‍යාපන</v>
      </c>
      <c r="I602" s="19" t="str">
        <f>IF(B602="","",IF(LEN(B602)=12,VLOOKUP(MID(B602,8,2),[1]Crt!A:B,2),VLOOKUP(MID(B602,7,2),[1]Crt!A:B,2)))</f>
        <v>30 - හෝමාගම</v>
      </c>
      <c r="J602" s="20" t="str">
        <f>IF(B602="","",VLOOKUP(I602,[1]Crt!B:C,2))</f>
        <v>කොළඹ</v>
      </c>
      <c r="K602" s="20">
        <f>IF(B602="","",VLOOKUP(MID(B602,1,1),[1]Crt!D:E,2,FALSE))</f>
        <v>2001</v>
      </c>
    </row>
    <row r="603" spans="1:11" ht="34.5">
      <c r="A603" s="11" t="s">
        <v>27</v>
      </c>
      <c r="B603" s="85" t="s">
        <v>495</v>
      </c>
      <c r="C603" s="152" t="s">
        <v>1545</v>
      </c>
      <c r="D603" s="151">
        <v>120000</v>
      </c>
      <c r="E603" s="108" t="s">
        <v>1508</v>
      </c>
      <c r="F603" s="108" t="s">
        <v>1546</v>
      </c>
      <c r="G603" s="31" t="s">
        <v>1537</v>
      </c>
      <c r="H603" s="18" t="str">
        <f>IF(A603="","",VLOOKUP(A603,[1]Crt!F:G,2,FALSE))</f>
        <v>අධ්‍යාපන</v>
      </c>
      <c r="I603" s="19" t="str">
        <f>IF(B603="","",IF(LEN(B603)=12,VLOOKUP(MID(B603,8,2),[1]Crt!A:B,2),VLOOKUP(MID(B603,7,2),[1]Crt!A:B,2)))</f>
        <v>29 - කැස්බෑව</v>
      </c>
      <c r="J603" s="20" t="str">
        <f>IF(B603="","",VLOOKUP(I603,[1]Crt!B:C,2))</f>
        <v>කොළඹ</v>
      </c>
      <c r="K603" s="20">
        <f>IF(B603="","",VLOOKUP(MID(B603,1,1),[1]Crt!D:E,2,FALSE))</f>
        <v>2001</v>
      </c>
    </row>
    <row r="604" spans="1:11" ht="34.5">
      <c r="A604" s="11" t="s">
        <v>711</v>
      </c>
      <c r="B604" s="108" t="s">
        <v>1547</v>
      </c>
      <c r="C604" s="48" t="s">
        <v>1548</v>
      </c>
      <c r="D604" s="154">
        <v>500000</v>
      </c>
      <c r="E604" s="108" t="s">
        <v>701</v>
      </c>
      <c r="F604" s="108" t="s">
        <v>1549</v>
      </c>
      <c r="G604" s="31" t="s">
        <v>1550</v>
      </c>
      <c r="H604" s="18" t="str">
        <f>IF(A604="","",VLOOKUP(A604,[1]Crt!F:G,2,FALSE))</f>
        <v>පළාත් පාලන මාර්ග</v>
      </c>
      <c r="I604" s="19" t="str">
        <f>IF(B604="","",IF(LEN(B604)=12,VLOOKUP(MID(B604,8,2),[1]Crt!A:B,2),VLOOKUP(MID(B604,7,2),[1]Crt!A:B,2)))</f>
        <v>01 - දිවුලපිටිය</v>
      </c>
      <c r="J604" s="20" t="str">
        <f>IF(B604="","",VLOOKUP(I604,[1]Crt!B:C,2))</f>
        <v>ගම්පහ</v>
      </c>
      <c r="K604" s="20">
        <f>IF(B604="","",VLOOKUP(MID(B604,1,1),[1]Crt!D:E,2,FALSE))</f>
        <v>2004</v>
      </c>
    </row>
    <row r="605" spans="1:11" ht="45">
      <c r="A605" s="11" t="s">
        <v>698</v>
      </c>
      <c r="B605" s="108" t="s">
        <v>1551</v>
      </c>
      <c r="C605" s="48" t="s">
        <v>1552</v>
      </c>
      <c r="D605" s="154">
        <v>499687</v>
      </c>
      <c r="E605" s="108" t="s">
        <v>701</v>
      </c>
      <c r="F605" s="108" t="s">
        <v>1549</v>
      </c>
      <c r="G605" s="149" t="s">
        <v>1553</v>
      </c>
      <c r="H605" s="18" t="str">
        <f>IF(A605="","",VLOOKUP(A605,[1]Crt!F:G,2,FALSE))</f>
        <v>පළාත් පාලන මාර්ග</v>
      </c>
      <c r="I605" s="19" t="str">
        <f>IF(B605="","",IF(LEN(B605)=12,VLOOKUP(MID(B605,8,2),[1]Crt!A:B,2),VLOOKUP(MID(B605,7,2),[1]Crt!A:B,2)))</f>
        <v>01 - දිවුලපිටිය</v>
      </c>
      <c r="J605" s="20" t="str">
        <f>IF(B605="","",VLOOKUP(I605,[1]Crt!B:C,2))</f>
        <v>ගම්පහ</v>
      </c>
      <c r="K605" s="20">
        <f>IF(B605="","",VLOOKUP(MID(B605,1,1),[1]Crt!D:E,2,FALSE))</f>
        <v>2004</v>
      </c>
    </row>
    <row r="606" spans="1:11" ht="45">
      <c r="A606" s="11" t="s">
        <v>698</v>
      </c>
      <c r="B606" s="108" t="s">
        <v>1554</v>
      </c>
      <c r="C606" s="48" t="s">
        <v>1555</v>
      </c>
      <c r="D606" s="154">
        <v>481100</v>
      </c>
      <c r="E606" s="108" t="s">
        <v>701</v>
      </c>
      <c r="F606" s="108" t="s">
        <v>1549</v>
      </c>
      <c r="G606" s="149" t="s">
        <v>1553</v>
      </c>
      <c r="H606" s="18" t="str">
        <f>IF(A606="","",VLOOKUP(A606,[1]Crt!F:G,2,FALSE))</f>
        <v>පළාත් පාලන මාර්ග</v>
      </c>
      <c r="I606" s="19" t="str">
        <f>IF(B606="","",IF(LEN(B606)=12,VLOOKUP(MID(B606,8,2),[1]Crt!A:B,2),VLOOKUP(MID(B606,7,2),[1]Crt!A:B,2)))</f>
        <v>01 - දිවුලපිටිය</v>
      </c>
      <c r="J606" s="20" t="str">
        <f>IF(B606="","",VLOOKUP(I606,[1]Crt!B:C,2))</f>
        <v>ගම්පහ</v>
      </c>
      <c r="K606" s="20">
        <f>IF(B606="","",VLOOKUP(MID(B606,1,1),[1]Crt!D:E,2,FALSE))</f>
        <v>2004</v>
      </c>
    </row>
    <row r="607" spans="1:11" ht="45">
      <c r="A607" s="11" t="s">
        <v>698</v>
      </c>
      <c r="B607" s="108" t="s">
        <v>1556</v>
      </c>
      <c r="C607" s="48" t="s">
        <v>1557</v>
      </c>
      <c r="D607" s="154">
        <v>499015</v>
      </c>
      <c r="E607" s="108" t="s">
        <v>701</v>
      </c>
      <c r="F607" s="108" t="s">
        <v>1549</v>
      </c>
      <c r="G607" s="149" t="s">
        <v>1553</v>
      </c>
      <c r="H607" s="18" t="str">
        <f>IF(A607="","",VLOOKUP(A607,[1]Crt!F:G,2,FALSE))</f>
        <v>පළාත් පාලන මාර්ග</v>
      </c>
      <c r="I607" s="19" t="str">
        <f>IF(B607="","",IF(LEN(B607)=12,VLOOKUP(MID(B607,8,2),[1]Crt!A:B,2),VLOOKUP(MID(B607,7,2),[1]Crt!A:B,2)))</f>
        <v>01 - දිවුලපිටිය</v>
      </c>
      <c r="J607" s="20" t="str">
        <f>IF(B607="","",VLOOKUP(I607,[1]Crt!B:C,2))</f>
        <v>ගම්පහ</v>
      </c>
      <c r="K607" s="20">
        <f>IF(B607="","",VLOOKUP(MID(B607,1,1),[1]Crt!D:E,2,FALSE))</f>
        <v>2004</v>
      </c>
    </row>
    <row r="608" spans="1:11" ht="45">
      <c r="A608" s="11" t="s">
        <v>698</v>
      </c>
      <c r="B608" s="108" t="s">
        <v>1558</v>
      </c>
      <c r="C608" s="48" t="s">
        <v>1559</v>
      </c>
      <c r="D608" s="154">
        <v>480466</v>
      </c>
      <c r="E608" s="108" t="s">
        <v>701</v>
      </c>
      <c r="F608" s="108" t="s">
        <v>1549</v>
      </c>
      <c r="G608" s="149" t="s">
        <v>1553</v>
      </c>
      <c r="H608" s="18" t="str">
        <f>IF(A608="","",VLOOKUP(A608,[1]Crt!F:G,2,FALSE))</f>
        <v>පළාත් පාලන මාර්ග</v>
      </c>
      <c r="I608" s="19" t="str">
        <f>IF(B608="","",IF(LEN(B608)=12,VLOOKUP(MID(B608,8,2),[1]Crt!A:B,2),VLOOKUP(MID(B608,7,2),[1]Crt!A:B,2)))</f>
        <v>01 - දිවුලපිටිය</v>
      </c>
      <c r="J608" s="20" t="str">
        <f>IF(B608="","",VLOOKUP(I608,[1]Crt!B:C,2))</f>
        <v>ගම්පහ</v>
      </c>
      <c r="K608" s="20">
        <f>IF(B608="","",VLOOKUP(MID(B608,1,1),[1]Crt!D:E,2,FALSE))</f>
        <v>2004</v>
      </c>
    </row>
    <row r="609" spans="1:11" ht="45">
      <c r="A609" s="11" t="s">
        <v>698</v>
      </c>
      <c r="B609" s="108" t="s">
        <v>1560</v>
      </c>
      <c r="C609" s="48" t="s">
        <v>1561</v>
      </c>
      <c r="D609" s="154">
        <v>499015</v>
      </c>
      <c r="E609" s="108" t="s">
        <v>701</v>
      </c>
      <c r="F609" s="108" t="s">
        <v>1549</v>
      </c>
      <c r="G609" s="149" t="s">
        <v>1553</v>
      </c>
      <c r="H609" s="18" t="str">
        <f>IF(A609="","",VLOOKUP(A609,[1]Crt!F:G,2,FALSE))</f>
        <v>පළාත් පාලන මාර්ග</v>
      </c>
      <c r="I609" s="19" t="str">
        <f>IF(B609="","",IF(LEN(B609)=12,VLOOKUP(MID(B609,8,2),[1]Crt!A:B,2),VLOOKUP(MID(B609,7,2),[1]Crt!A:B,2)))</f>
        <v>01 - දිවුලපිටිය</v>
      </c>
      <c r="J609" s="20" t="str">
        <f>IF(B609="","",VLOOKUP(I609,[1]Crt!B:C,2))</f>
        <v>ගම්පහ</v>
      </c>
      <c r="K609" s="20">
        <f>IF(B609="","",VLOOKUP(MID(B609,1,1),[1]Crt!D:E,2,FALSE))</f>
        <v>2004</v>
      </c>
    </row>
    <row r="610" spans="1:11" ht="45">
      <c r="A610" s="11" t="s">
        <v>698</v>
      </c>
      <c r="B610" s="108" t="s">
        <v>1562</v>
      </c>
      <c r="C610" s="48" t="s">
        <v>1563</v>
      </c>
      <c r="D610" s="154">
        <v>480466</v>
      </c>
      <c r="E610" s="108" t="s">
        <v>701</v>
      </c>
      <c r="F610" s="108" t="s">
        <v>1549</v>
      </c>
      <c r="G610" s="149" t="s">
        <v>1553</v>
      </c>
      <c r="H610" s="18" t="str">
        <f>IF(A610="","",VLOOKUP(A610,[1]Crt!F:G,2,FALSE))</f>
        <v>පළාත් පාලන මාර්ග</v>
      </c>
      <c r="I610" s="19" t="str">
        <f>IF(B610="","",IF(LEN(B610)=12,VLOOKUP(MID(B610,8,2),[1]Crt!A:B,2),VLOOKUP(MID(B610,7,2),[1]Crt!A:B,2)))</f>
        <v>01 - දිවුලපිටිය</v>
      </c>
      <c r="J610" s="20" t="str">
        <f>IF(B610="","",VLOOKUP(I610,[1]Crt!B:C,2))</f>
        <v>ගම්පහ</v>
      </c>
      <c r="K610" s="20">
        <f>IF(B610="","",VLOOKUP(MID(B610,1,1),[1]Crt!D:E,2,FALSE))</f>
        <v>2004</v>
      </c>
    </row>
    <row r="611" spans="1:11" ht="45">
      <c r="A611" s="11" t="s">
        <v>698</v>
      </c>
      <c r="B611" s="108" t="s">
        <v>1564</v>
      </c>
      <c r="C611" s="48" t="s">
        <v>1565</v>
      </c>
      <c r="D611" s="154">
        <v>476500</v>
      </c>
      <c r="E611" s="108" t="s">
        <v>701</v>
      </c>
      <c r="F611" s="108" t="s">
        <v>1566</v>
      </c>
      <c r="G611" s="149" t="s">
        <v>1553</v>
      </c>
      <c r="H611" s="18" t="str">
        <f>IF(A611="","",VLOOKUP(A611,[1]Crt!F:G,2,FALSE))</f>
        <v>පළාත් පාලන මාර්ග</v>
      </c>
      <c r="I611" s="19" t="str">
        <f>IF(B611="","",IF(LEN(B611)=12,VLOOKUP(MID(B611,8,2),[1]Crt!A:B,2),VLOOKUP(MID(B611,7,2),[1]Crt!A:B,2)))</f>
        <v>02 - කටාන</v>
      </c>
      <c r="J611" s="20" t="str">
        <f>IF(B611="","",VLOOKUP(I611,[1]Crt!B:C,2))</f>
        <v>ගම්පහ</v>
      </c>
      <c r="K611" s="20">
        <f>IF(B611="","",VLOOKUP(MID(B611,1,1),[1]Crt!D:E,2,FALSE))</f>
        <v>2004</v>
      </c>
    </row>
    <row r="612" spans="1:11" ht="45">
      <c r="A612" s="11" t="s">
        <v>698</v>
      </c>
      <c r="B612" s="108" t="s">
        <v>1567</v>
      </c>
      <c r="C612" s="155" t="s">
        <v>1568</v>
      </c>
      <c r="D612" s="154">
        <v>493350</v>
      </c>
      <c r="E612" s="108" t="s">
        <v>701</v>
      </c>
      <c r="F612" s="108" t="s">
        <v>1566</v>
      </c>
      <c r="G612" s="149" t="s">
        <v>1553</v>
      </c>
      <c r="H612" s="18" t="str">
        <f>IF(A612="","",VLOOKUP(A612,[1]Crt!F:G,2,FALSE))</f>
        <v>පළාත් පාලන මාර්ග</v>
      </c>
      <c r="I612" s="19" t="str">
        <f>IF(B612="","",IF(LEN(B612)=12,VLOOKUP(MID(B612,8,2),[1]Crt!A:B,2),VLOOKUP(MID(B612,7,2),[1]Crt!A:B,2)))</f>
        <v>02 - කටාන</v>
      </c>
      <c r="J612" s="20" t="str">
        <f>IF(B612="","",VLOOKUP(I612,[1]Crt!B:C,2))</f>
        <v>ගම්පහ</v>
      </c>
      <c r="K612" s="20">
        <f>IF(B612="","",VLOOKUP(MID(B612,1,1),[1]Crt!D:E,2,FALSE))</f>
        <v>2004</v>
      </c>
    </row>
    <row r="613" spans="1:11" ht="45">
      <c r="A613" s="11" t="s">
        <v>698</v>
      </c>
      <c r="B613" s="108" t="s">
        <v>1569</v>
      </c>
      <c r="C613" s="48" t="s">
        <v>1570</v>
      </c>
      <c r="D613" s="154">
        <v>460750</v>
      </c>
      <c r="E613" s="108" t="s">
        <v>701</v>
      </c>
      <c r="F613" s="108" t="s">
        <v>1566</v>
      </c>
      <c r="G613" s="149" t="s">
        <v>1553</v>
      </c>
      <c r="H613" s="18" t="str">
        <f>IF(A613="","",VLOOKUP(A613,[1]Crt!F:G,2,FALSE))</f>
        <v>පළාත් පාලන මාර්ග</v>
      </c>
      <c r="I613" s="19" t="str">
        <f>IF(B613="","",IF(LEN(B613)=12,VLOOKUP(MID(B613,8,2),[1]Crt!A:B,2),VLOOKUP(MID(B613,7,2),[1]Crt!A:B,2)))</f>
        <v>02 - කටාන</v>
      </c>
      <c r="J613" s="20" t="str">
        <f>IF(B613="","",VLOOKUP(I613,[1]Crt!B:C,2))</f>
        <v>ගම්පහ</v>
      </c>
      <c r="K613" s="20">
        <f>IF(B613="","",VLOOKUP(MID(B613,1,1),[1]Crt!D:E,2,FALSE))</f>
        <v>2004</v>
      </c>
    </row>
    <row r="614" spans="1:11" ht="45">
      <c r="A614" s="11" t="s">
        <v>698</v>
      </c>
      <c r="B614" s="108" t="s">
        <v>1571</v>
      </c>
      <c r="C614" s="48" t="s">
        <v>1572</v>
      </c>
      <c r="D614" s="154">
        <v>405650</v>
      </c>
      <c r="E614" s="108" t="s">
        <v>701</v>
      </c>
      <c r="F614" s="108" t="s">
        <v>1566</v>
      </c>
      <c r="G614" s="149" t="s">
        <v>1553</v>
      </c>
      <c r="H614" s="18" t="str">
        <f>IF(A614="","",VLOOKUP(A614,[1]Crt!F:G,2,FALSE))</f>
        <v>පළාත් පාලන මාර්ග</v>
      </c>
      <c r="I614" s="19" t="str">
        <f>IF(B614="","",IF(LEN(B614)=12,VLOOKUP(MID(B614,8,2),[1]Crt!A:B,2),VLOOKUP(MID(B614,7,2),[1]Crt!A:B,2)))</f>
        <v>02 - කටාන</v>
      </c>
      <c r="J614" s="20" t="str">
        <f>IF(B614="","",VLOOKUP(I614,[1]Crt!B:C,2))</f>
        <v>ගම්පහ</v>
      </c>
      <c r="K614" s="20">
        <f>IF(B614="","",VLOOKUP(MID(B614,1,1),[1]Crt!D:E,2,FALSE))</f>
        <v>2004</v>
      </c>
    </row>
    <row r="615" spans="1:11" ht="45">
      <c r="A615" s="11" t="s">
        <v>698</v>
      </c>
      <c r="B615" s="108" t="s">
        <v>1573</v>
      </c>
      <c r="C615" s="48" t="s">
        <v>1574</v>
      </c>
      <c r="D615" s="154">
        <v>440990</v>
      </c>
      <c r="E615" s="108" t="s">
        <v>701</v>
      </c>
      <c r="F615" s="108" t="s">
        <v>1566</v>
      </c>
      <c r="G615" s="149" t="s">
        <v>1553</v>
      </c>
      <c r="H615" s="18" t="str">
        <f>IF(A615="","",VLOOKUP(A615,[1]Crt!F:G,2,FALSE))</f>
        <v>පළාත් පාලන මාර්ග</v>
      </c>
      <c r="I615" s="19" t="str">
        <f>IF(B615="","",IF(LEN(B615)=12,VLOOKUP(MID(B615,8,2),[1]Crt!A:B,2),VLOOKUP(MID(B615,7,2),[1]Crt!A:B,2)))</f>
        <v>02 - කටාන</v>
      </c>
      <c r="J615" s="20" t="str">
        <f>IF(B615="","",VLOOKUP(I615,[1]Crt!B:C,2))</f>
        <v>ගම්පහ</v>
      </c>
      <c r="K615" s="20">
        <f>IF(B615="","",VLOOKUP(MID(B615,1,1),[1]Crt!D:E,2,FALSE))</f>
        <v>2004</v>
      </c>
    </row>
    <row r="616" spans="1:11" ht="45">
      <c r="A616" s="11" t="s">
        <v>698</v>
      </c>
      <c r="B616" s="108" t="s">
        <v>1575</v>
      </c>
      <c r="C616" s="48" t="s">
        <v>1576</v>
      </c>
      <c r="D616" s="154">
        <v>382725</v>
      </c>
      <c r="E616" s="108" t="s">
        <v>701</v>
      </c>
      <c r="F616" s="108" t="s">
        <v>1566</v>
      </c>
      <c r="G616" s="149" t="s">
        <v>1553</v>
      </c>
      <c r="H616" s="18" t="str">
        <f>IF(A616="","",VLOOKUP(A616,[1]Crt!F:G,2,FALSE))</f>
        <v>පළාත් පාලන මාර්ග</v>
      </c>
      <c r="I616" s="19" t="str">
        <f>IF(B616="","",IF(LEN(B616)=12,VLOOKUP(MID(B616,8,2),[1]Crt!A:B,2),VLOOKUP(MID(B616,7,2),[1]Crt!A:B,2)))</f>
        <v>02 - කටාන</v>
      </c>
      <c r="J616" s="20" t="str">
        <f>IF(B616="","",VLOOKUP(I616,[1]Crt!B:C,2))</f>
        <v>ගම්පහ</v>
      </c>
      <c r="K616" s="20">
        <f>IF(B616="","",VLOOKUP(MID(B616,1,1),[1]Crt!D:E,2,FALSE))</f>
        <v>2004</v>
      </c>
    </row>
    <row r="617" spans="1:11" ht="45">
      <c r="A617" s="11" t="s">
        <v>698</v>
      </c>
      <c r="B617" s="108" t="s">
        <v>1577</v>
      </c>
      <c r="C617" s="48" t="s">
        <v>1578</v>
      </c>
      <c r="D617" s="154">
        <v>418027</v>
      </c>
      <c r="E617" s="108" t="s">
        <v>701</v>
      </c>
      <c r="F617" s="108" t="s">
        <v>1566</v>
      </c>
      <c r="G617" s="149" t="s">
        <v>1553</v>
      </c>
      <c r="H617" s="18" t="str">
        <f>IF(A617="","",VLOOKUP(A617,[1]Crt!F:G,2,FALSE))</f>
        <v>පළාත් පාලන මාර්ග</v>
      </c>
      <c r="I617" s="19" t="str">
        <f>IF(B617="","",IF(LEN(B617)=12,VLOOKUP(MID(B617,8,2),[1]Crt!A:B,2),VLOOKUP(MID(B617,7,2),[1]Crt!A:B,2)))</f>
        <v>02 - කටාන</v>
      </c>
      <c r="J617" s="20" t="str">
        <f>IF(B617="","",VLOOKUP(I617,[1]Crt!B:C,2))</f>
        <v>ගම්පහ</v>
      </c>
      <c r="K617" s="20">
        <f>IF(B617="","",VLOOKUP(MID(B617,1,1),[1]Crt!D:E,2,FALSE))</f>
        <v>2004</v>
      </c>
    </row>
    <row r="618" spans="1:11" ht="75">
      <c r="A618" s="11" t="s">
        <v>698</v>
      </c>
      <c r="B618" s="108" t="s">
        <v>1579</v>
      </c>
      <c r="C618" s="48" t="s">
        <v>1580</v>
      </c>
      <c r="D618" s="154">
        <v>478100</v>
      </c>
      <c r="E618" s="108" t="s">
        <v>701</v>
      </c>
      <c r="F618" s="108" t="s">
        <v>1566</v>
      </c>
      <c r="G618" s="17" t="s">
        <v>1581</v>
      </c>
      <c r="H618" s="18" t="str">
        <f>IF(A618="","",VLOOKUP(A618,[1]Crt!F:G,2,FALSE))</f>
        <v>පළාත් පාලන මාර්ග</v>
      </c>
      <c r="I618" s="19" t="str">
        <f>IF(B618="","",IF(LEN(B618)=12,VLOOKUP(MID(B618,8,2),[1]Crt!A:B,2),VLOOKUP(MID(B618,7,2),[1]Crt!A:B,2)))</f>
        <v>02 - කටාන</v>
      </c>
      <c r="J618" s="20" t="str">
        <f>IF(B618="","",VLOOKUP(I618,[1]Crt!B:C,2))</f>
        <v>ගම්පහ</v>
      </c>
      <c r="K618" s="20">
        <f>IF(B618="","",VLOOKUP(MID(B618,1,1),[1]Crt!D:E,2,FALSE))</f>
        <v>2004</v>
      </c>
    </row>
    <row r="619" spans="1:11" ht="45">
      <c r="A619" s="11" t="s">
        <v>711</v>
      </c>
      <c r="B619" s="108" t="s">
        <v>1582</v>
      </c>
      <c r="C619" s="48" t="s">
        <v>1583</v>
      </c>
      <c r="D619" s="154">
        <v>500000</v>
      </c>
      <c r="E619" s="108" t="s">
        <v>1584</v>
      </c>
      <c r="F619" s="108" t="s">
        <v>1585</v>
      </c>
      <c r="G619" s="17" t="s">
        <v>1586</v>
      </c>
      <c r="H619" s="18" t="str">
        <f>IF(A619="","",VLOOKUP(A619,[1]Crt!F:G,2,FALSE))</f>
        <v>පළාත් පාලන මාර්ග</v>
      </c>
      <c r="I619" s="19" t="str">
        <f>IF(B619="","",IF(LEN(B619)=12,VLOOKUP(MID(B619,8,2),[1]Crt!A:B,2),VLOOKUP(MID(B619,7,2),[1]Crt!A:B,2)))</f>
        <v>05 - මීරිගම</v>
      </c>
      <c r="J619" s="20" t="str">
        <f>IF(B619="","",VLOOKUP(I619,[1]Crt!B:C,2))</f>
        <v>ගම්පහ</v>
      </c>
      <c r="K619" s="20">
        <f>IF(B619="","",VLOOKUP(MID(B619,1,1),[1]Crt!D:E,2,FALSE))</f>
        <v>2004</v>
      </c>
    </row>
    <row r="620" spans="1:11" ht="45">
      <c r="A620" s="11" t="s">
        <v>711</v>
      </c>
      <c r="B620" s="108" t="s">
        <v>1587</v>
      </c>
      <c r="C620" s="48" t="s">
        <v>1588</v>
      </c>
      <c r="D620" s="154">
        <v>500000</v>
      </c>
      <c r="E620" s="108" t="s">
        <v>1584</v>
      </c>
      <c r="F620" s="108" t="s">
        <v>1585</v>
      </c>
      <c r="G620" s="17" t="s">
        <v>1586</v>
      </c>
      <c r="H620" s="18" t="str">
        <f>IF(A620="","",VLOOKUP(A620,[1]Crt!F:G,2,FALSE))</f>
        <v>පළාත් පාලන මාර්ග</v>
      </c>
      <c r="I620" s="19" t="str">
        <f>IF(B620="","",IF(LEN(B620)=12,VLOOKUP(MID(B620,8,2),[1]Crt!A:B,2),VLOOKUP(MID(B620,7,2),[1]Crt!A:B,2)))</f>
        <v>05 - මීරිගම</v>
      </c>
      <c r="J620" s="20" t="str">
        <f>IF(B620="","",VLOOKUP(I620,[1]Crt!B:C,2))</f>
        <v>ගම්පහ</v>
      </c>
      <c r="K620" s="20">
        <f>IF(B620="","",VLOOKUP(MID(B620,1,1),[1]Crt!D:E,2,FALSE))</f>
        <v>2004</v>
      </c>
    </row>
    <row r="621" spans="1:11" ht="45">
      <c r="A621" s="11" t="s">
        <v>711</v>
      </c>
      <c r="B621" s="108" t="s">
        <v>1589</v>
      </c>
      <c r="C621" s="48" t="s">
        <v>1590</v>
      </c>
      <c r="D621" s="154">
        <v>500000</v>
      </c>
      <c r="E621" s="108" t="s">
        <v>1584</v>
      </c>
      <c r="F621" s="108" t="s">
        <v>1585</v>
      </c>
      <c r="G621" s="17" t="s">
        <v>1586</v>
      </c>
      <c r="H621" s="18" t="str">
        <f>IF(A621="","",VLOOKUP(A621,[1]Crt!F:G,2,FALSE))</f>
        <v>පළාත් පාලන මාර්ග</v>
      </c>
      <c r="I621" s="19" t="str">
        <f>IF(B621="","",IF(LEN(B621)=12,VLOOKUP(MID(B621,8,2),[1]Crt!A:B,2),VLOOKUP(MID(B621,7,2),[1]Crt!A:B,2)))</f>
        <v>05 - මීරිගම</v>
      </c>
      <c r="J621" s="20" t="str">
        <f>IF(B621="","",VLOOKUP(I621,[1]Crt!B:C,2))</f>
        <v>ගම්පහ</v>
      </c>
      <c r="K621" s="20">
        <f>IF(B621="","",VLOOKUP(MID(B621,1,1),[1]Crt!D:E,2,FALSE))</f>
        <v>2004</v>
      </c>
    </row>
    <row r="622" spans="1:11" ht="45">
      <c r="A622" s="11" t="s">
        <v>711</v>
      </c>
      <c r="B622" s="108" t="s">
        <v>1591</v>
      </c>
      <c r="C622" s="48" t="s">
        <v>1592</v>
      </c>
      <c r="D622" s="154">
        <v>500000</v>
      </c>
      <c r="E622" s="108" t="s">
        <v>1584</v>
      </c>
      <c r="F622" s="108" t="s">
        <v>1585</v>
      </c>
      <c r="G622" s="17" t="s">
        <v>1586</v>
      </c>
      <c r="H622" s="18" t="str">
        <f>IF(A622="","",VLOOKUP(A622,[1]Crt!F:G,2,FALSE))</f>
        <v>පළාත් පාලන මාර්ග</v>
      </c>
      <c r="I622" s="19" t="str">
        <f>IF(B622="","",IF(LEN(B622)=12,VLOOKUP(MID(B622,8,2),[1]Crt!A:B,2),VLOOKUP(MID(B622,7,2),[1]Crt!A:B,2)))</f>
        <v>05 - මීරිගම</v>
      </c>
      <c r="J622" s="20" t="str">
        <f>IF(B622="","",VLOOKUP(I622,[1]Crt!B:C,2))</f>
        <v>ගම්පහ</v>
      </c>
      <c r="K622" s="20">
        <f>IF(B622="","",VLOOKUP(MID(B622,1,1),[1]Crt!D:E,2,FALSE))</f>
        <v>2004</v>
      </c>
    </row>
    <row r="623" spans="1:11" ht="45">
      <c r="A623" s="11" t="s">
        <v>711</v>
      </c>
      <c r="B623" s="108" t="s">
        <v>1593</v>
      </c>
      <c r="C623" s="48" t="s">
        <v>1594</v>
      </c>
      <c r="D623" s="154">
        <v>500000</v>
      </c>
      <c r="E623" s="108" t="s">
        <v>1584</v>
      </c>
      <c r="F623" s="108" t="s">
        <v>1585</v>
      </c>
      <c r="G623" s="17" t="s">
        <v>1586</v>
      </c>
      <c r="H623" s="18" t="str">
        <f>IF(A623="","",VLOOKUP(A623,[1]Crt!F:G,2,FALSE))</f>
        <v>පළාත් පාලන මාර්ග</v>
      </c>
      <c r="I623" s="19" t="str">
        <f>IF(B623="","",IF(LEN(B623)=12,VLOOKUP(MID(B623,8,2),[1]Crt!A:B,2),VLOOKUP(MID(B623,7,2),[1]Crt!A:B,2)))</f>
        <v>05 - මීරිගම</v>
      </c>
      <c r="J623" s="20" t="str">
        <f>IF(B623="","",VLOOKUP(I623,[1]Crt!B:C,2))</f>
        <v>ගම්පහ</v>
      </c>
      <c r="K623" s="20">
        <f>IF(B623="","",VLOOKUP(MID(B623,1,1),[1]Crt!D:E,2,FALSE))</f>
        <v>2004</v>
      </c>
    </row>
    <row r="624" spans="1:11" ht="45">
      <c r="A624" s="11" t="s">
        <v>711</v>
      </c>
      <c r="B624" s="108" t="s">
        <v>1595</v>
      </c>
      <c r="C624" s="48" t="s">
        <v>1596</v>
      </c>
      <c r="D624" s="154">
        <v>500000</v>
      </c>
      <c r="E624" s="108" t="s">
        <v>1584</v>
      </c>
      <c r="F624" s="108" t="s">
        <v>1585</v>
      </c>
      <c r="G624" s="17" t="s">
        <v>1586</v>
      </c>
      <c r="H624" s="18" t="str">
        <f>IF(A624="","",VLOOKUP(A624,[1]Crt!F:G,2,FALSE))</f>
        <v>පළාත් පාලන මාර්ග</v>
      </c>
      <c r="I624" s="19" t="str">
        <f>IF(B624="","",IF(LEN(B624)=12,VLOOKUP(MID(B624,8,2),[1]Crt!A:B,2),VLOOKUP(MID(B624,7,2),[1]Crt!A:B,2)))</f>
        <v>05 - මීරිගම</v>
      </c>
      <c r="J624" s="20" t="str">
        <f>IF(B624="","",VLOOKUP(I624,[1]Crt!B:C,2))</f>
        <v>ගම්පහ</v>
      </c>
      <c r="K624" s="20">
        <f>IF(B624="","",VLOOKUP(MID(B624,1,1),[1]Crt!D:E,2,FALSE))</f>
        <v>2004</v>
      </c>
    </row>
    <row r="625" spans="1:11" ht="51.75">
      <c r="A625" s="11" t="s">
        <v>711</v>
      </c>
      <c r="B625" s="108" t="s">
        <v>1597</v>
      </c>
      <c r="C625" s="48" t="s">
        <v>1598</v>
      </c>
      <c r="D625" s="154">
        <v>500000</v>
      </c>
      <c r="E625" s="108" t="s">
        <v>1584</v>
      </c>
      <c r="F625" s="108" t="s">
        <v>1585</v>
      </c>
      <c r="G625" s="17" t="s">
        <v>1586</v>
      </c>
      <c r="H625" s="18" t="str">
        <f>IF(A625="","",VLOOKUP(A625,[1]Crt!F:G,2,FALSE))</f>
        <v>පළාත් පාලන මාර්ග</v>
      </c>
      <c r="I625" s="19" t="str">
        <f>IF(B625="","",IF(LEN(B625)=12,VLOOKUP(MID(B625,8,2),[1]Crt!A:B,2),VLOOKUP(MID(B625,7,2),[1]Crt!A:B,2)))</f>
        <v>05 - මීරිගම</v>
      </c>
      <c r="J625" s="20" t="str">
        <f>IF(B625="","",VLOOKUP(I625,[1]Crt!B:C,2))</f>
        <v>ගම්පහ</v>
      </c>
      <c r="K625" s="20">
        <f>IF(B625="","",VLOOKUP(MID(B625,1,1),[1]Crt!D:E,2,FALSE))</f>
        <v>2004</v>
      </c>
    </row>
    <row r="626" spans="1:11" ht="30">
      <c r="A626" s="11" t="s">
        <v>711</v>
      </c>
      <c r="B626" s="108" t="s">
        <v>1599</v>
      </c>
      <c r="C626" s="48" t="s">
        <v>1600</v>
      </c>
      <c r="D626" s="154">
        <v>500000</v>
      </c>
      <c r="E626" s="108" t="s">
        <v>701</v>
      </c>
      <c r="F626" s="108" t="s">
        <v>1601</v>
      </c>
      <c r="G626" s="31" t="s">
        <v>1550</v>
      </c>
      <c r="H626" s="18" t="str">
        <f>IF(A626="","",VLOOKUP(A626,[1]Crt!F:G,2,FALSE))</f>
        <v>පළාත් පාලන මාර්ග</v>
      </c>
      <c r="I626" s="19" t="str">
        <f>IF(B626="","",IF(LEN(B626)=12,VLOOKUP(MID(B626,8,2),[1]Crt!A:B,2),VLOOKUP(MID(B626,7,2),[1]Crt!A:B,2)))</f>
        <v>06 - අත්තනගල්ල</v>
      </c>
      <c r="J626" s="20" t="str">
        <f>IF(B626="","",VLOOKUP(I626,[1]Crt!B:C,2))</f>
        <v>ගම්පහ</v>
      </c>
      <c r="K626" s="20">
        <f>IF(B626="","",VLOOKUP(MID(B626,1,1),[1]Crt!D:E,2,FALSE))</f>
        <v>2004</v>
      </c>
    </row>
    <row r="627" spans="1:11" ht="34.5">
      <c r="A627" s="11" t="s">
        <v>711</v>
      </c>
      <c r="B627" s="108" t="s">
        <v>1602</v>
      </c>
      <c r="C627" s="48" t="s">
        <v>1603</v>
      </c>
      <c r="D627" s="154">
        <v>500000</v>
      </c>
      <c r="E627" s="108" t="s">
        <v>701</v>
      </c>
      <c r="F627" s="108" t="s">
        <v>1601</v>
      </c>
      <c r="G627" s="31" t="s">
        <v>1550</v>
      </c>
      <c r="H627" s="18" t="str">
        <f>IF(A627="","",VLOOKUP(A627,[1]Crt!F:G,2,FALSE))</f>
        <v>පළාත් පාලන මාර්ග</v>
      </c>
      <c r="I627" s="19" t="str">
        <f>IF(B627="","",IF(LEN(B627)=12,VLOOKUP(MID(B627,8,2),[1]Crt!A:B,2),VLOOKUP(MID(B627,7,2),[1]Crt!A:B,2)))</f>
        <v>06 - අත්තනගල්ල</v>
      </c>
      <c r="J627" s="20" t="str">
        <f>IF(B627="","",VLOOKUP(I627,[1]Crt!B:C,2))</f>
        <v>ගම්පහ</v>
      </c>
      <c r="K627" s="20">
        <f>IF(B627="","",VLOOKUP(MID(B627,1,1),[1]Crt!D:E,2,FALSE))</f>
        <v>2004</v>
      </c>
    </row>
    <row r="628" spans="1:11" ht="34.5">
      <c r="A628" s="11" t="s">
        <v>711</v>
      </c>
      <c r="B628" s="108" t="s">
        <v>1604</v>
      </c>
      <c r="C628" s="48" t="s">
        <v>1605</v>
      </c>
      <c r="D628" s="154">
        <v>500000</v>
      </c>
      <c r="E628" s="108" t="s">
        <v>701</v>
      </c>
      <c r="F628" s="108" t="s">
        <v>1601</v>
      </c>
      <c r="G628" s="31" t="s">
        <v>1550</v>
      </c>
      <c r="H628" s="18" t="str">
        <f>IF(A628="","",VLOOKUP(A628,[1]Crt!F:G,2,FALSE))</f>
        <v>පළාත් පාලන මාර්ග</v>
      </c>
      <c r="I628" s="19" t="str">
        <f>IF(B628="","",IF(LEN(B628)=12,VLOOKUP(MID(B628,8,2),[1]Crt!A:B,2),VLOOKUP(MID(B628,7,2),[1]Crt!A:B,2)))</f>
        <v>06 - අත්තනගල්ල</v>
      </c>
      <c r="J628" s="20" t="str">
        <f>IF(B628="","",VLOOKUP(I628,[1]Crt!B:C,2))</f>
        <v>ගම්පහ</v>
      </c>
      <c r="K628" s="20">
        <f>IF(B628="","",VLOOKUP(MID(B628,1,1),[1]Crt!D:E,2,FALSE))</f>
        <v>2004</v>
      </c>
    </row>
    <row r="629" spans="1:11" ht="45">
      <c r="A629" s="11" t="s">
        <v>698</v>
      </c>
      <c r="B629" s="108" t="s">
        <v>1606</v>
      </c>
      <c r="C629" s="48" t="s">
        <v>1607</v>
      </c>
      <c r="D629" s="154">
        <v>499402</v>
      </c>
      <c r="E629" s="108" t="s">
        <v>701</v>
      </c>
      <c r="F629" s="108" t="s">
        <v>1601</v>
      </c>
      <c r="G629" s="149" t="s">
        <v>1553</v>
      </c>
      <c r="H629" s="18" t="str">
        <f>IF(A629="","",VLOOKUP(A629,[1]Crt!F:G,2,FALSE))</f>
        <v>පළාත් පාලන මාර්ග</v>
      </c>
      <c r="I629" s="19" t="str">
        <f>IF(B629="","",IF(LEN(B629)=12,VLOOKUP(MID(B629,8,2),[1]Crt!A:B,2),VLOOKUP(MID(B629,7,2),[1]Crt!A:B,2)))</f>
        <v>06 - අත්තනගල්ල</v>
      </c>
      <c r="J629" s="20" t="str">
        <f>IF(B629="","",VLOOKUP(I629,[1]Crt!B:C,2))</f>
        <v>ගම්පහ</v>
      </c>
      <c r="K629" s="20">
        <f>IF(B629="","",VLOOKUP(MID(B629,1,1),[1]Crt!D:E,2,FALSE))</f>
        <v>2004</v>
      </c>
    </row>
    <row r="630" spans="1:11" ht="34.5">
      <c r="A630" s="11" t="s">
        <v>711</v>
      </c>
      <c r="B630" s="108" t="s">
        <v>1608</v>
      </c>
      <c r="C630" s="48" t="s">
        <v>1609</v>
      </c>
      <c r="D630" s="154">
        <v>500000</v>
      </c>
      <c r="E630" s="108" t="s">
        <v>701</v>
      </c>
      <c r="F630" s="108" t="s">
        <v>1601</v>
      </c>
      <c r="G630" s="31" t="s">
        <v>1550</v>
      </c>
      <c r="H630" s="18" t="str">
        <f>IF(A630="","",VLOOKUP(A630,[1]Crt!F:G,2,FALSE))</f>
        <v>පළාත් පාලන මාර්ග</v>
      </c>
      <c r="I630" s="19" t="str">
        <f>IF(B630="","",IF(LEN(B630)=12,VLOOKUP(MID(B630,8,2),[1]Crt!A:B,2),VLOOKUP(MID(B630,7,2),[1]Crt!A:B,2)))</f>
        <v>06 - අත්තනගල්ල</v>
      </c>
      <c r="J630" s="20" t="str">
        <f>IF(B630="","",VLOOKUP(I630,[1]Crt!B:C,2))</f>
        <v>ගම්පහ</v>
      </c>
      <c r="K630" s="20">
        <f>IF(B630="","",VLOOKUP(MID(B630,1,1),[1]Crt!D:E,2,FALSE))</f>
        <v>2004</v>
      </c>
    </row>
    <row r="631" spans="1:11" ht="34.5">
      <c r="A631" s="11" t="s">
        <v>711</v>
      </c>
      <c r="B631" s="108" t="s">
        <v>1610</v>
      </c>
      <c r="C631" s="48" t="s">
        <v>1611</v>
      </c>
      <c r="D631" s="154">
        <v>500000</v>
      </c>
      <c r="E631" s="108" t="s">
        <v>701</v>
      </c>
      <c r="F631" s="108" t="s">
        <v>1601</v>
      </c>
      <c r="G631" s="31" t="s">
        <v>1550</v>
      </c>
      <c r="H631" s="18" t="str">
        <f>IF(A631="","",VLOOKUP(A631,[1]Crt!F:G,2,FALSE))</f>
        <v>පළාත් පාලන මාර්ග</v>
      </c>
      <c r="I631" s="19" t="str">
        <f>IF(B631="","",IF(LEN(B631)=12,VLOOKUP(MID(B631,8,2),[1]Crt!A:B,2),VLOOKUP(MID(B631,7,2),[1]Crt!A:B,2)))</f>
        <v>06 - අත්තනගල්ල</v>
      </c>
      <c r="J631" s="20" t="str">
        <f>IF(B631="","",VLOOKUP(I631,[1]Crt!B:C,2))</f>
        <v>ගම්පහ</v>
      </c>
      <c r="K631" s="20">
        <f>IF(B631="","",VLOOKUP(MID(B631,1,1),[1]Crt!D:E,2,FALSE))</f>
        <v>2004</v>
      </c>
    </row>
    <row r="632" spans="1:11" ht="34.5">
      <c r="A632" s="11" t="s">
        <v>711</v>
      </c>
      <c r="B632" s="108" t="s">
        <v>1612</v>
      </c>
      <c r="C632" s="48" t="s">
        <v>1613</v>
      </c>
      <c r="D632" s="154">
        <v>500000</v>
      </c>
      <c r="E632" s="108" t="s">
        <v>701</v>
      </c>
      <c r="F632" s="108" t="s">
        <v>1601</v>
      </c>
      <c r="G632" s="31" t="s">
        <v>1550</v>
      </c>
      <c r="H632" s="18" t="str">
        <f>IF(A632="","",VLOOKUP(A632,[1]Crt!F:G,2,FALSE))</f>
        <v>පළාත් පාලන මාර්ග</v>
      </c>
      <c r="I632" s="19" t="str">
        <f>IF(B632="","",IF(LEN(B632)=12,VLOOKUP(MID(B632,8,2),[1]Crt!A:B,2),VLOOKUP(MID(B632,7,2),[1]Crt!A:B,2)))</f>
        <v>06 - අත්තනගල්ල</v>
      </c>
      <c r="J632" s="20" t="str">
        <f>IF(B632="","",VLOOKUP(I632,[1]Crt!B:C,2))</f>
        <v>ගම්පහ</v>
      </c>
      <c r="K632" s="20">
        <f>IF(B632="","",VLOOKUP(MID(B632,1,1),[1]Crt!D:E,2,FALSE))</f>
        <v>2004</v>
      </c>
    </row>
    <row r="633" spans="1:11" ht="34.5">
      <c r="A633" s="11" t="s">
        <v>711</v>
      </c>
      <c r="B633" s="108" t="s">
        <v>1614</v>
      </c>
      <c r="C633" s="48" t="s">
        <v>1615</v>
      </c>
      <c r="D633" s="154">
        <v>500000</v>
      </c>
      <c r="E633" s="108" t="s">
        <v>701</v>
      </c>
      <c r="F633" s="108" t="s">
        <v>1601</v>
      </c>
      <c r="G633" s="31" t="s">
        <v>1550</v>
      </c>
      <c r="H633" s="18" t="str">
        <f>IF(A633="","",VLOOKUP(A633,[1]Crt!F:G,2,FALSE))</f>
        <v>පළාත් පාලන මාර්ග</v>
      </c>
      <c r="I633" s="19" t="str">
        <f>IF(B633="","",IF(LEN(B633)=12,VLOOKUP(MID(B633,8,2),[1]Crt!A:B,2),VLOOKUP(MID(B633,7,2),[1]Crt!A:B,2)))</f>
        <v>06 - අත්තනගල්ල</v>
      </c>
      <c r="J633" s="20" t="str">
        <f>IF(B633="","",VLOOKUP(I633,[1]Crt!B:C,2))</f>
        <v>ගම්පහ</v>
      </c>
      <c r="K633" s="20">
        <f>IF(B633="","",VLOOKUP(MID(B633,1,1),[1]Crt!D:E,2,FALSE))</f>
        <v>2004</v>
      </c>
    </row>
    <row r="634" spans="1:11" ht="45">
      <c r="A634" s="11" t="s">
        <v>698</v>
      </c>
      <c r="B634" s="108" t="s">
        <v>1616</v>
      </c>
      <c r="C634" s="48" t="s">
        <v>1617</v>
      </c>
      <c r="D634" s="154">
        <v>378400</v>
      </c>
      <c r="E634" s="108" t="s">
        <v>701</v>
      </c>
      <c r="F634" s="108" t="s">
        <v>1618</v>
      </c>
      <c r="G634" s="149" t="s">
        <v>1553</v>
      </c>
      <c r="H634" s="18" t="str">
        <f>IF(A634="","",VLOOKUP(A634,[1]Crt!F:G,2,FALSE))</f>
        <v>පළාත් පාලන මාර්ග</v>
      </c>
      <c r="I634" s="19" t="str">
        <f>IF(B634="","",IF(LEN(B634)=12,VLOOKUP(MID(B634,8,2),[1]Crt!A:B,2),VLOOKUP(MID(B634,7,2),[1]Crt!A:B,2)))</f>
        <v>07 - ගම්පහ</v>
      </c>
      <c r="J634" s="20" t="str">
        <f>IF(B634="","",VLOOKUP(I634,[1]Crt!B:C,2))</f>
        <v>ගම්පහ</v>
      </c>
      <c r="K634" s="20">
        <f>IF(B634="","",VLOOKUP(MID(B634,1,1),[1]Crt!D:E,2,FALSE))</f>
        <v>2004</v>
      </c>
    </row>
    <row r="635" spans="1:11" ht="34.5">
      <c r="A635" s="11" t="s">
        <v>711</v>
      </c>
      <c r="B635" s="108" t="s">
        <v>1619</v>
      </c>
      <c r="C635" s="48" t="s">
        <v>1620</v>
      </c>
      <c r="D635" s="154">
        <v>500000</v>
      </c>
      <c r="E635" s="108" t="s">
        <v>701</v>
      </c>
      <c r="F635" s="108" t="s">
        <v>1618</v>
      </c>
      <c r="G635" s="31" t="s">
        <v>1550</v>
      </c>
      <c r="H635" s="18" t="str">
        <f>IF(A635="","",VLOOKUP(A635,[1]Crt!F:G,2,FALSE))</f>
        <v>පළාත් පාලන මාර්ග</v>
      </c>
      <c r="I635" s="19" t="str">
        <f>IF(B635="","",IF(LEN(B635)=12,VLOOKUP(MID(B635,8,2),[1]Crt!A:B,2),VLOOKUP(MID(B635,7,2),[1]Crt!A:B,2)))</f>
        <v>07 - ගම්පහ</v>
      </c>
      <c r="J635" s="20" t="str">
        <f>IF(B635="","",VLOOKUP(I635,[1]Crt!B:C,2))</f>
        <v>ගම්පහ</v>
      </c>
      <c r="K635" s="20">
        <f>IF(B635="","",VLOOKUP(MID(B635,1,1),[1]Crt!D:E,2,FALSE))</f>
        <v>2004</v>
      </c>
    </row>
    <row r="636" spans="1:11" ht="75">
      <c r="A636" s="11" t="s">
        <v>698</v>
      </c>
      <c r="B636" s="108" t="s">
        <v>1621</v>
      </c>
      <c r="C636" s="48" t="s">
        <v>1622</v>
      </c>
      <c r="D636" s="154">
        <v>498600</v>
      </c>
      <c r="E636" s="108" t="s">
        <v>701</v>
      </c>
      <c r="F636" s="108" t="s">
        <v>1618</v>
      </c>
      <c r="G636" s="17" t="s">
        <v>1623</v>
      </c>
      <c r="H636" s="18" t="str">
        <f>IF(A636="","",VLOOKUP(A636,[1]Crt!F:G,2,FALSE))</f>
        <v>පළාත් පාලන මාර්ග</v>
      </c>
      <c r="I636" s="19" t="str">
        <f>IF(B636="","",IF(LEN(B636)=12,VLOOKUP(MID(B636,8,2),[1]Crt!A:B,2),VLOOKUP(MID(B636,7,2),[1]Crt!A:B,2)))</f>
        <v>07 - ගම්පහ</v>
      </c>
      <c r="J636" s="20" t="str">
        <f>IF(B636="","",VLOOKUP(I636,[1]Crt!B:C,2))</f>
        <v>ගම්පහ</v>
      </c>
      <c r="K636" s="20">
        <f>IF(B636="","",VLOOKUP(MID(B636,1,1),[1]Crt!D:E,2,FALSE))</f>
        <v>2004</v>
      </c>
    </row>
    <row r="637" spans="1:11" ht="75">
      <c r="A637" s="11" t="s">
        <v>698</v>
      </c>
      <c r="B637" s="108" t="s">
        <v>1624</v>
      </c>
      <c r="C637" s="48" t="s">
        <v>1625</v>
      </c>
      <c r="D637" s="154">
        <v>495600</v>
      </c>
      <c r="E637" s="108" t="s">
        <v>701</v>
      </c>
      <c r="F637" s="108" t="s">
        <v>1618</v>
      </c>
      <c r="G637" s="17" t="s">
        <v>1626</v>
      </c>
      <c r="H637" s="18" t="str">
        <f>IF(A637="","",VLOOKUP(A637,[1]Crt!F:G,2,FALSE))</f>
        <v>පළාත් පාලන මාර්ග</v>
      </c>
      <c r="I637" s="19" t="str">
        <f>IF(B637="","",IF(LEN(B637)=12,VLOOKUP(MID(B637,8,2),[1]Crt!A:B,2),VLOOKUP(MID(B637,7,2),[1]Crt!A:B,2)))</f>
        <v>07 - ගම්පහ</v>
      </c>
      <c r="J637" s="20" t="str">
        <f>IF(B637="","",VLOOKUP(I637,[1]Crt!B:C,2))</f>
        <v>ගම්පහ</v>
      </c>
      <c r="K637" s="20">
        <f>IF(B637="","",VLOOKUP(MID(B637,1,1),[1]Crt!D:E,2,FALSE))</f>
        <v>2004</v>
      </c>
    </row>
    <row r="638" spans="1:11" ht="34.5">
      <c r="A638" s="11" t="s">
        <v>711</v>
      </c>
      <c r="B638" s="108" t="s">
        <v>1627</v>
      </c>
      <c r="C638" s="48" t="s">
        <v>1628</v>
      </c>
      <c r="D638" s="154">
        <v>500000</v>
      </c>
      <c r="E638" s="108" t="s">
        <v>701</v>
      </c>
      <c r="F638" s="108" t="s">
        <v>1618</v>
      </c>
      <c r="G638" s="31" t="s">
        <v>1550</v>
      </c>
      <c r="H638" s="18" t="str">
        <f>IF(A638="","",VLOOKUP(A638,[1]Crt!F:G,2,FALSE))</f>
        <v>පළාත් පාලන මාර්ග</v>
      </c>
      <c r="I638" s="19" t="str">
        <f>IF(B638="","",IF(LEN(B638)=12,VLOOKUP(MID(B638,8,2),[1]Crt!A:B,2),VLOOKUP(MID(B638,7,2),[1]Crt!A:B,2)))</f>
        <v>07 - ගම්පහ</v>
      </c>
      <c r="J638" s="20" t="str">
        <f>IF(B638="","",VLOOKUP(I638,[1]Crt!B:C,2))</f>
        <v>ගම්පහ</v>
      </c>
      <c r="K638" s="20">
        <f>IF(B638="","",VLOOKUP(MID(B638,1,1),[1]Crt!D:E,2,FALSE))</f>
        <v>2004</v>
      </c>
    </row>
    <row r="639" spans="1:11" ht="34.5">
      <c r="A639" s="11" t="s">
        <v>711</v>
      </c>
      <c r="B639" s="108" t="s">
        <v>1629</v>
      </c>
      <c r="C639" s="48" t="s">
        <v>1630</v>
      </c>
      <c r="D639" s="154">
        <v>500000</v>
      </c>
      <c r="E639" s="108" t="s">
        <v>701</v>
      </c>
      <c r="F639" s="108" t="s">
        <v>1631</v>
      </c>
      <c r="G639" s="31" t="s">
        <v>1550</v>
      </c>
      <c r="H639" s="18" t="str">
        <f>IF(A639="","",VLOOKUP(A639,[1]Crt!F:G,2,FALSE))</f>
        <v>පළාත් පාලන මාර්ග</v>
      </c>
      <c r="I639" s="19" t="str">
        <f>IF(B639="","",IF(LEN(B639)=12,VLOOKUP(MID(B639,8,2),[1]Crt!A:B,2),VLOOKUP(MID(B639,7,2),[1]Crt!A:B,2)))</f>
        <v>07 - ගම්පහ</v>
      </c>
      <c r="J639" s="20" t="str">
        <f>IF(B639="","",VLOOKUP(I639,[1]Crt!B:C,2))</f>
        <v>ගම්පහ</v>
      </c>
      <c r="K639" s="20">
        <f>IF(B639="","",VLOOKUP(MID(B639,1,1),[1]Crt!D:E,2,FALSE))</f>
        <v>2004</v>
      </c>
    </row>
    <row r="640" spans="1:11" ht="34.5">
      <c r="A640" s="11" t="s">
        <v>711</v>
      </c>
      <c r="B640" s="108" t="s">
        <v>1632</v>
      </c>
      <c r="C640" s="48" t="s">
        <v>1633</v>
      </c>
      <c r="D640" s="154">
        <v>500000</v>
      </c>
      <c r="E640" s="108" t="s">
        <v>701</v>
      </c>
      <c r="F640" s="108" t="s">
        <v>1631</v>
      </c>
      <c r="G640" s="31" t="s">
        <v>1550</v>
      </c>
      <c r="H640" s="18" t="str">
        <f>IF(A640="","",VLOOKUP(A640,[1]Crt!F:G,2,FALSE))</f>
        <v>පළාත් පාලන මාර්ග</v>
      </c>
      <c r="I640" s="19" t="str">
        <f>IF(B640="","",IF(LEN(B640)=12,VLOOKUP(MID(B640,8,2),[1]Crt!A:B,2),VLOOKUP(MID(B640,7,2),[1]Crt!A:B,2)))</f>
        <v>07 - ගම්පහ</v>
      </c>
      <c r="J640" s="20" t="str">
        <f>IF(B640="","",VLOOKUP(I640,[1]Crt!B:C,2))</f>
        <v>ගම්පහ</v>
      </c>
      <c r="K640" s="20">
        <f>IF(B640="","",VLOOKUP(MID(B640,1,1),[1]Crt!D:E,2,FALSE))</f>
        <v>2004</v>
      </c>
    </row>
    <row r="641" spans="1:11" ht="45">
      <c r="A641" s="11" t="s">
        <v>698</v>
      </c>
      <c r="B641" s="108" t="s">
        <v>1634</v>
      </c>
      <c r="C641" s="48" t="s">
        <v>1635</v>
      </c>
      <c r="D641" s="154">
        <v>352295</v>
      </c>
      <c r="E641" s="108" t="s">
        <v>701</v>
      </c>
      <c r="F641" s="108" t="s">
        <v>1631</v>
      </c>
      <c r="G641" s="149" t="s">
        <v>1553</v>
      </c>
      <c r="H641" s="18" t="str">
        <f>IF(A641="","",VLOOKUP(A641,[1]Crt!F:G,2,FALSE))</f>
        <v>පළාත් පාලන මාර්ග</v>
      </c>
      <c r="I641" s="19" t="str">
        <f>IF(B641="","",IF(LEN(B641)=12,VLOOKUP(MID(B641,8,2),[1]Crt!A:B,2),VLOOKUP(MID(B641,7,2),[1]Crt!A:B,2)))</f>
        <v>07 - ගම්පහ</v>
      </c>
      <c r="J641" s="20" t="str">
        <f>IF(B641="","",VLOOKUP(I641,[1]Crt!B:C,2))</f>
        <v>ගම්පහ</v>
      </c>
      <c r="K641" s="20">
        <f>IF(B641="","",VLOOKUP(MID(B641,1,1),[1]Crt!D:E,2,FALSE))</f>
        <v>2004</v>
      </c>
    </row>
    <row r="642" spans="1:11" ht="51.75">
      <c r="A642" s="11" t="s">
        <v>711</v>
      </c>
      <c r="B642" s="108" t="s">
        <v>1636</v>
      </c>
      <c r="C642" s="48" t="s">
        <v>1637</v>
      </c>
      <c r="D642" s="154">
        <v>500000</v>
      </c>
      <c r="E642" s="108" t="s">
        <v>701</v>
      </c>
      <c r="F642" s="108" t="s">
        <v>1638</v>
      </c>
      <c r="G642" s="31" t="s">
        <v>1550</v>
      </c>
      <c r="H642" s="18" t="str">
        <f>IF(A642="","",VLOOKUP(A642,[1]Crt!F:G,2,FALSE))</f>
        <v>පළාත් පාලන මාර්ග</v>
      </c>
      <c r="I642" s="19" t="str">
        <f>IF(B642="","",IF(LEN(B642)=12,VLOOKUP(MID(B642,8,2),[1]Crt!A:B,2),VLOOKUP(MID(B642,7,2),[1]Crt!A:B,2)))</f>
        <v>10 - මහර</v>
      </c>
      <c r="J642" s="20" t="str">
        <f>IF(B642="","",VLOOKUP(I642,[1]Crt!B:C,2))</f>
        <v>ගම්පහ</v>
      </c>
      <c r="K642" s="20">
        <f>IF(B642="","",VLOOKUP(MID(B642,1,1),[1]Crt!D:E,2,FALSE))</f>
        <v>2004</v>
      </c>
    </row>
    <row r="643" spans="1:11" ht="51.75">
      <c r="A643" s="11" t="s">
        <v>698</v>
      </c>
      <c r="B643" s="108" t="s">
        <v>1639</v>
      </c>
      <c r="C643" s="48" t="s">
        <v>1640</v>
      </c>
      <c r="D643" s="154">
        <v>498798</v>
      </c>
      <c r="E643" s="108" t="s">
        <v>701</v>
      </c>
      <c r="F643" s="108" t="s">
        <v>1638</v>
      </c>
      <c r="G643" s="149" t="s">
        <v>1553</v>
      </c>
      <c r="H643" s="18" t="str">
        <f>IF(A643="","",VLOOKUP(A643,[1]Crt!F:G,2,FALSE))</f>
        <v>පළාත් පාලන මාර්ග</v>
      </c>
      <c r="I643" s="19" t="str">
        <f>IF(B643="","",IF(LEN(B643)=12,VLOOKUP(MID(B643,8,2),[1]Crt!A:B,2),VLOOKUP(MID(B643,7,2),[1]Crt!A:B,2)))</f>
        <v>10 - මහර</v>
      </c>
      <c r="J643" s="20" t="str">
        <f>IF(B643="","",VLOOKUP(I643,[1]Crt!B:C,2))</f>
        <v>ගම්පහ</v>
      </c>
      <c r="K643" s="20">
        <f>IF(B643="","",VLOOKUP(MID(B643,1,1),[1]Crt!D:E,2,FALSE))</f>
        <v>2004</v>
      </c>
    </row>
    <row r="644" spans="1:11" ht="45">
      <c r="A644" s="11" t="s">
        <v>698</v>
      </c>
      <c r="B644" s="108" t="s">
        <v>1641</v>
      </c>
      <c r="C644" s="48" t="s">
        <v>1642</v>
      </c>
      <c r="D644" s="154">
        <v>495795</v>
      </c>
      <c r="E644" s="108" t="s">
        <v>701</v>
      </c>
      <c r="F644" s="108" t="s">
        <v>1638</v>
      </c>
      <c r="G644" s="149" t="s">
        <v>1553</v>
      </c>
      <c r="H644" s="18" t="str">
        <f>IF(A644="","",VLOOKUP(A644,[1]Crt!F:G,2,FALSE))</f>
        <v>පළාත් පාලන මාර්ග</v>
      </c>
      <c r="I644" s="19" t="str">
        <f>IF(B644="","",IF(LEN(B644)=12,VLOOKUP(MID(B644,8,2),[1]Crt!A:B,2),VLOOKUP(MID(B644,7,2),[1]Crt!A:B,2)))</f>
        <v>10 - මහර</v>
      </c>
      <c r="J644" s="20" t="str">
        <f>IF(B644="","",VLOOKUP(I644,[1]Crt!B:C,2))</f>
        <v>ගම්පහ</v>
      </c>
      <c r="K644" s="20">
        <f>IF(B644="","",VLOOKUP(MID(B644,1,1),[1]Crt!D:E,2,FALSE))</f>
        <v>2004</v>
      </c>
    </row>
    <row r="645" spans="1:11" ht="45">
      <c r="A645" s="11" t="s">
        <v>698</v>
      </c>
      <c r="B645" s="108" t="s">
        <v>1643</v>
      </c>
      <c r="C645" s="48" t="s">
        <v>1644</v>
      </c>
      <c r="D645" s="154">
        <v>494415</v>
      </c>
      <c r="E645" s="108" t="s">
        <v>701</v>
      </c>
      <c r="F645" s="108" t="s">
        <v>1638</v>
      </c>
      <c r="G645" s="149" t="s">
        <v>1553</v>
      </c>
      <c r="H645" s="18" t="str">
        <f>IF(A645="","",VLOOKUP(A645,[1]Crt!F:G,2,FALSE))</f>
        <v>පළාත් පාලන මාර්ග</v>
      </c>
      <c r="I645" s="19" t="str">
        <f>IF(B645="","",IF(LEN(B645)=12,VLOOKUP(MID(B645,8,2),[1]Crt!A:B,2),VLOOKUP(MID(B645,7,2),[1]Crt!A:B,2)))</f>
        <v>10 - මහර</v>
      </c>
      <c r="J645" s="20" t="str">
        <f>IF(B645="","",VLOOKUP(I645,[1]Crt!B:C,2))</f>
        <v>ගම්පහ</v>
      </c>
      <c r="K645" s="20">
        <f>IF(B645="","",VLOOKUP(MID(B645,1,1),[1]Crt!D:E,2,FALSE))</f>
        <v>2004</v>
      </c>
    </row>
    <row r="646" spans="1:11" ht="51.75">
      <c r="A646" s="11" t="s">
        <v>711</v>
      </c>
      <c r="B646" s="108" t="s">
        <v>1645</v>
      </c>
      <c r="C646" s="150" t="s">
        <v>1646</v>
      </c>
      <c r="D646" s="154">
        <v>500000</v>
      </c>
      <c r="E646" s="108" t="s">
        <v>701</v>
      </c>
      <c r="F646" s="108" t="s">
        <v>1638</v>
      </c>
      <c r="G646" s="31" t="s">
        <v>1550</v>
      </c>
      <c r="H646" s="18" t="str">
        <f>IF(A646="","",VLOOKUP(A646,[1]Crt!F:G,2,FALSE))</f>
        <v>පළාත් පාලන මාර්ග</v>
      </c>
      <c r="I646" s="19" t="str">
        <f>IF(B646="","",IF(LEN(B646)=12,VLOOKUP(MID(B646,8,2),[1]Crt!A:B,2),VLOOKUP(MID(B646,7,2),[1]Crt!A:B,2)))</f>
        <v>10 - මහර</v>
      </c>
      <c r="J646" s="20" t="str">
        <f>IF(B646="","",VLOOKUP(I646,[1]Crt!B:C,2))</f>
        <v>ගම්පහ</v>
      </c>
      <c r="K646" s="20">
        <f>IF(B646="","",VLOOKUP(MID(B646,1,1),[1]Crt!D:E,2,FALSE))</f>
        <v>2004</v>
      </c>
    </row>
    <row r="647" spans="1:11" ht="45">
      <c r="A647" s="11" t="s">
        <v>698</v>
      </c>
      <c r="B647" s="108" t="s">
        <v>1647</v>
      </c>
      <c r="C647" s="48" t="s">
        <v>1648</v>
      </c>
      <c r="D647" s="154">
        <v>493347</v>
      </c>
      <c r="E647" s="108" t="s">
        <v>701</v>
      </c>
      <c r="F647" s="108" t="s">
        <v>1638</v>
      </c>
      <c r="G647" s="149" t="s">
        <v>1553</v>
      </c>
      <c r="H647" s="18" t="str">
        <f>IF(A647="","",VLOOKUP(A647,[1]Crt!F:G,2,FALSE))</f>
        <v>පළාත් පාලන මාර්ග</v>
      </c>
      <c r="I647" s="19" t="str">
        <f>IF(B647="","",IF(LEN(B647)=12,VLOOKUP(MID(B647,8,2),[1]Crt!A:B,2),VLOOKUP(MID(B647,7,2),[1]Crt!A:B,2)))</f>
        <v>10 - මහර</v>
      </c>
      <c r="J647" s="20" t="str">
        <f>IF(B647="","",VLOOKUP(I647,[1]Crt!B:C,2))</f>
        <v>ගම්පහ</v>
      </c>
      <c r="K647" s="20">
        <f>IF(B647="","",VLOOKUP(MID(B647,1,1),[1]Crt!D:E,2,FALSE))</f>
        <v>2004</v>
      </c>
    </row>
    <row r="648" spans="1:11" ht="45">
      <c r="A648" s="11" t="s">
        <v>698</v>
      </c>
      <c r="B648" s="108" t="s">
        <v>1649</v>
      </c>
      <c r="C648" s="48" t="s">
        <v>1650</v>
      </c>
      <c r="D648" s="154">
        <v>495745</v>
      </c>
      <c r="E648" s="108" t="s">
        <v>701</v>
      </c>
      <c r="F648" s="108" t="s">
        <v>1638</v>
      </c>
      <c r="G648" s="149" t="s">
        <v>1553</v>
      </c>
      <c r="H648" s="18" t="str">
        <f>IF(A648="","",VLOOKUP(A648,[1]Crt!F:G,2,FALSE))</f>
        <v>පළාත් පාලන මාර්ග</v>
      </c>
      <c r="I648" s="19" t="str">
        <f>IF(B648="","",IF(LEN(B648)=12,VLOOKUP(MID(B648,8,2),[1]Crt!A:B,2),VLOOKUP(MID(B648,7,2),[1]Crt!A:B,2)))</f>
        <v>10 - මහර</v>
      </c>
      <c r="J648" s="20" t="str">
        <f>IF(B648="","",VLOOKUP(I648,[1]Crt!B:C,2))</f>
        <v>ගම්පහ</v>
      </c>
      <c r="K648" s="20">
        <f>IF(B648="","",VLOOKUP(MID(B648,1,1),[1]Crt!D:E,2,FALSE))</f>
        <v>2004</v>
      </c>
    </row>
    <row r="649" spans="1:11" ht="51.75">
      <c r="A649" s="11" t="s">
        <v>698</v>
      </c>
      <c r="B649" s="108" t="s">
        <v>1651</v>
      </c>
      <c r="C649" s="48" t="s">
        <v>1652</v>
      </c>
      <c r="D649" s="154">
        <v>499118</v>
      </c>
      <c r="E649" s="108" t="s">
        <v>701</v>
      </c>
      <c r="F649" s="108" t="s">
        <v>1653</v>
      </c>
      <c r="G649" s="149" t="s">
        <v>1553</v>
      </c>
      <c r="H649" s="18" t="str">
        <f>IF(A649="","",VLOOKUP(A649,[1]Crt!F:G,2,FALSE))</f>
        <v>පළාත් පාලන මාර්ග</v>
      </c>
      <c r="I649" s="19" t="str">
        <f>IF(B649="","",IF(LEN(B649)=12,VLOOKUP(MID(B649,8,2),[1]Crt!A:B,2),VLOOKUP(MID(B649,7,2),[1]Crt!A:B,2)))</f>
        <v>11 - දොම්පෙ</v>
      </c>
      <c r="J649" s="20" t="str">
        <f>IF(B649="","",VLOOKUP(I649,[1]Crt!B:C,2))</f>
        <v>ගම්පහ</v>
      </c>
      <c r="K649" s="20">
        <f>IF(B649="","",VLOOKUP(MID(B649,1,1),[1]Crt!D:E,2,FALSE))</f>
        <v>2004</v>
      </c>
    </row>
    <row r="650" spans="1:11" ht="51.75">
      <c r="A650" s="11" t="s">
        <v>698</v>
      </c>
      <c r="B650" s="108" t="s">
        <v>1654</v>
      </c>
      <c r="C650" s="48" t="s">
        <v>1655</v>
      </c>
      <c r="D650" s="154">
        <v>498866</v>
      </c>
      <c r="E650" s="108" t="s">
        <v>701</v>
      </c>
      <c r="F650" s="108" t="s">
        <v>1653</v>
      </c>
      <c r="G650" s="149" t="s">
        <v>1553</v>
      </c>
      <c r="H650" s="18" t="str">
        <f>IF(A650="","",VLOOKUP(A650,[1]Crt!F:G,2,FALSE))</f>
        <v>පළාත් පාලන මාර්ග</v>
      </c>
      <c r="I650" s="19" t="str">
        <f>IF(B650="","",IF(LEN(B650)=12,VLOOKUP(MID(B650,8,2),[1]Crt!A:B,2),VLOOKUP(MID(B650,7,2),[1]Crt!A:B,2)))</f>
        <v>11 - දොම්පෙ</v>
      </c>
      <c r="J650" s="20" t="str">
        <f>IF(B650="","",VLOOKUP(I650,[1]Crt!B:C,2))</f>
        <v>ගම්පහ</v>
      </c>
      <c r="K650" s="20">
        <f>IF(B650="","",VLOOKUP(MID(B650,1,1),[1]Crt!D:E,2,FALSE))</f>
        <v>2004</v>
      </c>
    </row>
    <row r="651" spans="1:11" ht="34.5">
      <c r="A651" s="11" t="s">
        <v>711</v>
      </c>
      <c r="B651" s="108" t="s">
        <v>1656</v>
      </c>
      <c r="C651" s="48" t="s">
        <v>1657</v>
      </c>
      <c r="D651" s="154">
        <v>500000</v>
      </c>
      <c r="E651" s="108" t="s">
        <v>701</v>
      </c>
      <c r="F651" s="108" t="s">
        <v>1653</v>
      </c>
      <c r="G651" s="31" t="s">
        <v>1550</v>
      </c>
      <c r="H651" s="18" t="str">
        <f>IF(A651="","",VLOOKUP(A651,[1]Crt!F:G,2,FALSE))</f>
        <v>පළාත් පාලන මාර්ග</v>
      </c>
      <c r="I651" s="19" t="str">
        <f>IF(B651="","",IF(LEN(B651)=12,VLOOKUP(MID(B651,8,2),[1]Crt!A:B,2),VLOOKUP(MID(B651,7,2),[1]Crt!A:B,2)))</f>
        <v>11 - දොම්පෙ</v>
      </c>
      <c r="J651" s="20" t="str">
        <f>IF(B651="","",VLOOKUP(I651,[1]Crt!B:C,2))</f>
        <v>ගම්පහ</v>
      </c>
      <c r="K651" s="20">
        <f>IF(B651="","",VLOOKUP(MID(B651,1,1),[1]Crt!D:E,2,FALSE))</f>
        <v>2004</v>
      </c>
    </row>
    <row r="652" spans="1:11" ht="45">
      <c r="A652" s="11" t="s">
        <v>698</v>
      </c>
      <c r="B652" s="108" t="s">
        <v>1658</v>
      </c>
      <c r="C652" s="48" t="s">
        <v>1659</v>
      </c>
      <c r="D652" s="154">
        <v>499496</v>
      </c>
      <c r="E652" s="108" t="s">
        <v>701</v>
      </c>
      <c r="F652" s="108" t="s">
        <v>1653</v>
      </c>
      <c r="G652" s="149" t="s">
        <v>1553</v>
      </c>
      <c r="H652" s="18" t="str">
        <f>IF(A652="","",VLOOKUP(A652,[1]Crt!F:G,2,FALSE))</f>
        <v>පළාත් පාලන මාර්ග</v>
      </c>
      <c r="I652" s="19" t="str">
        <f>IF(B652="","",IF(LEN(B652)=12,VLOOKUP(MID(B652,8,2),[1]Crt!A:B,2),VLOOKUP(MID(B652,7,2),[1]Crt!A:B,2)))</f>
        <v>11 - දොම්පෙ</v>
      </c>
      <c r="J652" s="20" t="str">
        <f>IF(B652="","",VLOOKUP(I652,[1]Crt!B:C,2))</f>
        <v>ගම්පහ</v>
      </c>
      <c r="K652" s="20">
        <f>IF(B652="","",VLOOKUP(MID(B652,1,1),[1]Crt!D:E,2,FALSE))</f>
        <v>2004</v>
      </c>
    </row>
    <row r="653" spans="1:11" ht="45">
      <c r="A653" s="11" t="s">
        <v>698</v>
      </c>
      <c r="B653" s="108" t="s">
        <v>1660</v>
      </c>
      <c r="C653" s="48" t="s">
        <v>1661</v>
      </c>
      <c r="D653" s="154">
        <v>499370</v>
      </c>
      <c r="E653" s="108" t="s">
        <v>701</v>
      </c>
      <c r="F653" s="108" t="s">
        <v>1653</v>
      </c>
      <c r="G653" s="149" t="s">
        <v>1553</v>
      </c>
      <c r="H653" s="18" t="str">
        <f>IF(A653="","",VLOOKUP(A653,[1]Crt!F:G,2,FALSE))</f>
        <v>පළාත් පාලන මාර්ග</v>
      </c>
      <c r="I653" s="19" t="str">
        <f>IF(B653="","",IF(LEN(B653)=12,VLOOKUP(MID(B653,8,2),[1]Crt!A:B,2),VLOOKUP(MID(B653,7,2),[1]Crt!A:B,2)))</f>
        <v>11 - දොම්පෙ</v>
      </c>
      <c r="J653" s="20" t="str">
        <f>IF(B653="","",VLOOKUP(I653,[1]Crt!B:C,2))</f>
        <v>ගම්පහ</v>
      </c>
      <c r="K653" s="20">
        <f>IF(B653="","",VLOOKUP(MID(B653,1,1),[1]Crt!D:E,2,FALSE))</f>
        <v>2004</v>
      </c>
    </row>
    <row r="654" spans="1:11" ht="45">
      <c r="A654" s="11" t="s">
        <v>698</v>
      </c>
      <c r="B654" s="108" t="s">
        <v>1662</v>
      </c>
      <c r="C654" s="48" t="s">
        <v>1663</v>
      </c>
      <c r="D654" s="154">
        <v>499837</v>
      </c>
      <c r="E654" s="108" t="s">
        <v>701</v>
      </c>
      <c r="F654" s="108" t="s">
        <v>1653</v>
      </c>
      <c r="G654" s="149" t="s">
        <v>1553</v>
      </c>
      <c r="H654" s="18" t="str">
        <f>IF(A654="","",VLOOKUP(A654,[1]Crt!F:G,2,FALSE))</f>
        <v>පළාත් පාලන මාර්ග</v>
      </c>
      <c r="I654" s="19" t="str">
        <f>IF(B654="","",IF(LEN(B654)=12,VLOOKUP(MID(B654,8,2),[1]Crt!A:B,2),VLOOKUP(MID(B654,7,2),[1]Crt!A:B,2)))</f>
        <v>11 - දොම්පෙ</v>
      </c>
      <c r="J654" s="20" t="str">
        <f>IF(B654="","",VLOOKUP(I654,[1]Crt!B:C,2))</f>
        <v>ගම්පහ</v>
      </c>
      <c r="K654" s="20">
        <f>IF(B654="","",VLOOKUP(MID(B654,1,1),[1]Crt!D:E,2,FALSE))</f>
        <v>2004</v>
      </c>
    </row>
    <row r="655" spans="1:11" ht="45">
      <c r="A655" s="11" t="s">
        <v>698</v>
      </c>
      <c r="B655" s="108" t="s">
        <v>1664</v>
      </c>
      <c r="C655" s="48" t="s">
        <v>1665</v>
      </c>
      <c r="D655" s="154">
        <v>494300</v>
      </c>
      <c r="E655" s="108" t="s">
        <v>701</v>
      </c>
      <c r="F655" s="108" t="s">
        <v>868</v>
      </c>
      <c r="G655" s="149" t="s">
        <v>1553</v>
      </c>
      <c r="H655" s="18" t="str">
        <f>IF(A655="","",VLOOKUP(A655,[1]Crt!F:G,2,FALSE))</f>
        <v>පළාත් පාලන මාර්ග</v>
      </c>
      <c r="I655" s="19" t="str">
        <f>IF(B655="","",IF(LEN(B655)=12,VLOOKUP(MID(B655,8,2),[1]Crt!A:B,2),VLOOKUP(MID(B655,7,2),[1]Crt!A:B,2)))</f>
        <v>12 - බියගම</v>
      </c>
      <c r="J655" s="20" t="str">
        <f>IF(B655="","",VLOOKUP(I655,[1]Crt!B:C,2))</f>
        <v>ගම්පහ</v>
      </c>
      <c r="K655" s="20">
        <f>IF(B655="","",VLOOKUP(MID(B655,1,1),[1]Crt!D:E,2,FALSE))</f>
        <v>2004</v>
      </c>
    </row>
    <row r="656" spans="1:11" ht="45">
      <c r="A656" s="11" t="s">
        <v>698</v>
      </c>
      <c r="B656" s="108" t="s">
        <v>1666</v>
      </c>
      <c r="C656" s="48" t="s">
        <v>1667</v>
      </c>
      <c r="D656" s="154">
        <v>492950</v>
      </c>
      <c r="E656" s="108" t="s">
        <v>701</v>
      </c>
      <c r="F656" s="108" t="s">
        <v>868</v>
      </c>
      <c r="G656" s="149" t="s">
        <v>1553</v>
      </c>
      <c r="H656" s="18" t="str">
        <f>IF(A656="","",VLOOKUP(A656,[1]Crt!F:G,2,FALSE))</f>
        <v>පළාත් පාලන මාර්ග</v>
      </c>
      <c r="I656" s="19" t="str">
        <f>IF(B656="","",IF(LEN(B656)=12,VLOOKUP(MID(B656,8,2),[1]Crt!A:B,2),VLOOKUP(MID(B656,7,2),[1]Crt!A:B,2)))</f>
        <v>12 - බියගම</v>
      </c>
      <c r="J656" s="20" t="str">
        <f>IF(B656="","",VLOOKUP(I656,[1]Crt!B:C,2))</f>
        <v>ගම්පහ</v>
      </c>
      <c r="K656" s="20">
        <f>IF(B656="","",VLOOKUP(MID(B656,1,1),[1]Crt!D:E,2,FALSE))</f>
        <v>2004</v>
      </c>
    </row>
    <row r="657" spans="1:11" ht="45">
      <c r="A657" s="11" t="s">
        <v>698</v>
      </c>
      <c r="B657" s="108" t="s">
        <v>1668</v>
      </c>
      <c r="C657" s="48" t="s">
        <v>1669</v>
      </c>
      <c r="D657" s="154">
        <v>498346</v>
      </c>
      <c r="E657" s="108" t="s">
        <v>701</v>
      </c>
      <c r="F657" s="108" t="s">
        <v>868</v>
      </c>
      <c r="G657" s="149" t="s">
        <v>1553</v>
      </c>
      <c r="H657" s="18" t="str">
        <f>IF(A657="","",VLOOKUP(A657,[1]Crt!F:G,2,FALSE))</f>
        <v>පළාත් පාලන මාර්ග</v>
      </c>
      <c r="I657" s="19" t="str">
        <f>IF(B657="","",IF(LEN(B657)=12,VLOOKUP(MID(B657,8,2),[1]Crt!A:B,2),VLOOKUP(MID(B657,7,2),[1]Crt!A:B,2)))</f>
        <v>12 - බියගම</v>
      </c>
      <c r="J657" s="20" t="str">
        <f>IF(B657="","",VLOOKUP(I657,[1]Crt!B:C,2))</f>
        <v>ගම්පහ</v>
      </c>
      <c r="K657" s="20">
        <f>IF(B657="","",VLOOKUP(MID(B657,1,1),[1]Crt!D:E,2,FALSE))</f>
        <v>2004</v>
      </c>
    </row>
    <row r="658" spans="1:11" ht="45">
      <c r="A658" s="11" t="s">
        <v>698</v>
      </c>
      <c r="B658" s="108" t="s">
        <v>1670</v>
      </c>
      <c r="C658" s="48" t="s">
        <v>1671</v>
      </c>
      <c r="D658" s="50">
        <v>446420</v>
      </c>
      <c r="E658" s="108" t="s">
        <v>701</v>
      </c>
      <c r="F658" s="108" t="s">
        <v>1672</v>
      </c>
      <c r="G658" s="149" t="s">
        <v>1673</v>
      </c>
      <c r="H658" s="18" t="str">
        <f>IF(A658="","",VLOOKUP(A658,[1]Crt!F:G,2,FALSE))</f>
        <v>පළාත් පාලන මාර්ග</v>
      </c>
      <c r="I658" s="19" t="str">
        <f>IF(B658="","",IF(LEN(B658)=12,VLOOKUP(MID(B658,8,2),[1]Crt!A:B,2),VLOOKUP(MID(B658,7,2),[1]Crt!A:B,2)))</f>
        <v>13 - කැළණිය</v>
      </c>
      <c r="J658" s="20" t="str">
        <f>IF(B658="","",VLOOKUP(I658,[1]Crt!B:C,2))</f>
        <v>ගම්පහ</v>
      </c>
      <c r="K658" s="20">
        <f>IF(B658="","",VLOOKUP(MID(B658,1,1),[1]Crt!D:E,2,FALSE))</f>
        <v>2004</v>
      </c>
    </row>
    <row r="659" spans="1:11" ht="45">
      <c r="A659" s="11" t="s">
        <v>698</v>
      </c>
      <c r="B659" s="108" t="s">
        <v>1674</v>
      </c>
      <c r="C659" s="48" t="s">
        <v>1675</v>
      </c>
      <c r="D659" s="50">
        <v>444736</v>
      </c>
      <c r="E659" s="108" t="s">
        <v>701</v>
      </c>
      <c r="F659" s="108" t="s">
        <v>1672</v>
      </c>
      <c r="G659" s="149" t="s">
        <v>1673</v>
      </c>
      <c r="H659" s="18" t="str">
        <f>IF(A659="","",VLOOKUP(A659,[1]Crt!F:G,2,FALSE))</f>
        <v>පළාත් පාලන මාර්ග</v>
      </c>
      <c r="I659" s="19" t="str">
        <f>IF(B659="","",IF(LEN(B659)=12,VLOOKUP(MID(B659,8,2),[1]Crt!A:B,2),VLOOKUP(MID(B659,7,2),[1]Crt!A:B,2)))</f>
        <v>13 - කැළණිය</v>
      </c>
      <c r="J659" s="20" t="str">
        <f>IF(B659="","",VLOOKUP(I659,[1]Crt!B:C,2))</f>
        <v>ගම්පහ</v>
      </c>
      <c r="K659" s="20">
        <f>IF(B659="","",VLOOKUP(MID(B659,1,1),[1]Crt!D:E,2,FALSE))</f>
        <v>2004</v>
      </c>
    </row>
    <row r="660" spans="1:11" ht="45">
      <c r="A660" s="11" t="s">
        <v>698</v>
      </c>
      <c r="B660" s="108" t="s">
        <v>1676</v>
      </c>
      <c r="C660" s="48" t="s">
        <v>1677</v>
      </c>
      <c r="D660" s="50">
        <v>442777</v>
      </c>
      <c r="E660" s="108" t="s">
        <v>701</v>
      </c>
      <c r="F660" s="108" t="s">
        <v>1672</v>
      </c>
      <c r="G660" s="149" t="s">
        <v>1673</v>
      </c>
      <c r="H660" s="18" t="str">
        <f>IF(A660="","",VLOOKUP(A660,[1]Crt!F:G,2,FALSE))</f>
        <v>පළාත් පාලන මාර්ග</v>
      </c>
      <c r="I660" s="19" t="str">
        <f>IF(B660="","",IF(LEN(B660)=12,VLOOKUP(MID(B660,8,2),[1]Crt!A:B,2),VLOOKUP(MID(B660,7,2),[1]Crt!A:B,2)))</f>
        <v>13 - කැළණිය</v>
      </c>
      <c r="J660" s="20" t="str">
        <f>IF(B660="","",VLOOKUP(I660,[1]Crt!B:C,2))</f>
        <v>ගම්පහ</v>
      </c>
      <c r="K660" s="20">
        <f>IF(B660="","",VLOOKUP(MID(B660,1,1),[1]Crt!D:E,2,FALSE))</f>
        <v>2004</v>
      </c>
    </row>
    <row r="661" spans="1:11" ht="45">
      <c r="A661" s="11" t="s">
        <v>698</v>
      </c>
      <c r="B661" s="108" t="s">
        <v>1678</v>
      </c>
      <c r="C661" s="48" t="s">
        <v>1679</v>
      </c>
      <c r="D661" s="50">
        <v>440615</v>
      </c>
      <c r="E661" s="108" t="s">
        <v>701</v>
      </c>
      <c r="F661" s="108" t="s">
        <v>1672</v>
      </c>
      <c r="G661" s="149" t="s">
        <v>1673</v>
      </c>
      <c r="H661" s="18" t="str">
        <f>IF(A661="","",VLOOKUP(A661,[1]Crt!F:G,2,FALSE))</f>
        <v>පළාත් පාලන මාර්ග</v>
      </c>
      <c r="I661" s="19" t="str">
        <f>IF(B661="","",IF(LEN(B661)=12,VLOOKUP(MID(B661,8,2),[1]Crt!A:B,2),VLOOKUP(MID(B661,7,2),[1]Crt!A:B,2)))</f>
        <v>13 - කැළණිය</v>
      </c>
      <c r="J661" s="20" t="str">
        <f>IF(B661="","",VLOOKUP(I661,[1]Crt!B:C,2))</f>
        <v>ගම්පහ</v>
      </c>
      <c r="K661" s="20">
        <f>IF(B661="","",VLOOKUP(MID(B661,1,1),[1]Crt!D:E,2,FALSE))</f>
        <v>2004</v>
      </c>
    </row>
    <row r="662" spans="1:11" ht="45">
      <c r="A662" s="11" t="s">
        <v>698</v>
      </c>
      <c r="B662" s="108" t="s">
        <v>1680</v>
      </c>
      <c r="C662" s="48" t="s">
        <v>1681</v>
      </c>
      <c r="D662" s="50">
        <v>444960</v>
      </c>
      <c r="E662" s="108" t="s">
        <v>701</v>
      </c>
      <c r="F662" s="108" t="s">
        <v>1672</v>
      </c>
      <c r="G662" s="149" t="s">
        <v>1673</v>
      </c>
      <c r="H662" s="18" t="str">
        <f>IF(A662="","",VLOOKUP(A662,[1]Crt!F:G,2,FALSE))</f>
        <v>පළාත් පාලන මාර්ග</v>
      </c>
      <c r="I662" s="19" t="str">
        <f>IF(B662="","",IF(LEN(B662)=12,VLOOKUP(MID(B662,8,2),[1]Crt!A:B,2),VLOOKUP(MID(B662,7,2),[1]Crt!A:B,2)))</f>
        <v>13 - කැළණිය</v>
      </c>
      <c r="J662" s="20" t="str">
        <f>IF(B662="","",VLOOKUP(I662,[1]Crt!B:C,2))</f>
        <v>ගම්පහ</v>
      </c>
      <c r="K662" s="20">
        <f>IF(B662="","",VLOOKUP(MID(B662,1,1),[1]Crt!D:E,2,FALSE))</f>
        <v>2004</v>
      </c>
    </row>
    <row r="663" spans="1:11" ht="45">
      <c r="A663" s="11" t="s">
        <v>698</v>
      </c>
      <c r="B663" s="108" t="s">
        <v>1682</v>
      </c>
      <c r="C663" s="48" t="s">
        <v>1683</v>
      </c>
      <c r="D663" s="50">
        <v>441976</v>
      </c>
      <c r="E663" s="108" t="s">
        <v>701</v>
      </c>
      <c r="F663" s="108" t="s">
        <v>1672</v>
      </c>
      <c r="G663" s="149" t="s">
        <v>1673</v>
      </c>
      <c r="H663" s="18" t="str">
        <f>IF(A663="","",VLOOKUP(A663,[1]Crt!F:G,2,FALSE))</f>
        <v>පළාත් පාලන මාර්ග</v>
      </c>
      <c r="I663" s="19" t="str">
        <f>IF(B663="","",IF(LEN(B663)=12,VLOOKUP(MID(B663,8,2),[1]Crt!A:B,2),VLOOKUP(MID(B663,7,2),[1]Crt!A:B,2)))</f>
        <v>13 - කැළණිය</v>
      </c>
      <c r="J663" s="20" t="str">
        <f>IF(B663="","",VLOOKUP(I663,[1]Crt!B:C,2))</f>
        <v>ගම්පහ</v>
      </c>
      <c r="K663" s="20">
        <f>IF(B663="","",VLOOKUP(MID(B663,1,1),[1]Crt!D:E,2,FALSE))</f>
        <v>2004</v>
      </c>
    </row>
    <row r="664" spans="1:11" ht="45">
      <c r="A664" s="11" t="s">
        <v>698</v>
      </c>
      <c r="B664" s="108" t="s">
        <v>1684</v>
      </c>
      <c r="C664" s="48" t="s">
        <v>1685</v>
      </c>
      <c r="D664" s="50">
        <v>444700</v>
      </c>
      <c r="E664" s="108" t="s">
        <v>701</v>
      </c>
      <c r="F664" s="108" t="s">
        <v>1672</v>
      </c>
      <c r="G664" s="149" t="s">
        <v>1673</v>
      </c>
      <c r="H664" s="18" t="str">
        <f>IF(A664="","",VLOOKUP(A664,[1]Crt!F:G,2,FALSE))</f>
        <v>පළාත් පාලන මාර්ග</v>
      </c>
      <c r="I664" s="19" t="str">
        <f>IF(B664="","",IF(LEN(B664)=12,VLOOKUP(MID(B664,8,2),[1]Crt!A:B,2),VLOOKUP(MID(B664,7,2),[1]Crt!A:B,2)))</f>
        <v>13 - කැළණිය</v>
      </c>
      <c r="J664" s="20" t="str">
        <f>IF(B664="","",VLOOKUP(I664,[1]Crt!B:C,2))</f>
        <v>ගම්පහ</v>
      </c>
      <c r="K664" s="20">
        <f>IF(B664="","",VLOOKUP(MID(B664,1,1),[1]Crt!D:E,2,FALSE))</f>
        <v>2004</v>
      </c>
    </row>
    <row r="665" spans="1:11" ht="45">
      <c r="A665" s="11" t="s">
        <v>698</v>
      </c>
      <c r="B665" s="108" t="s">
        <v>1686</v>
      </c>
      <c r="C665" s="48" t="s">
        <v>1687</v>
      </c>
      <c r="D665" s="50">
        <v>443137</v>
      </c>
      <c r="E665" s="108" t="s">
        <v>701</v>
      </c>
      <c r="F665" s="108" t="s">
        <v>1672</v>
      </c>
      <c r="G665" s="149" t="s">
        <v>1673</v>
      </c>
      <c r="H665" s="18" t="str">
        <f>IF(A665="","",VLOOKUP(A665,[1]Crt!F:G,2,FALSE))</f>
        <v>පළාත් පාලන මාර්ග</v>
      </c>
      <c r="I665" s="19" t="str">
        <f>IF(B665="","",IF(LEN(B665)=12,VLOOKUP(MID(B665,8,2),[1]Crt!A:B,2),VLOOKUP(MID(B665,7,2),[1]Crt!A:B,2)))</f>
        <v>13 - කැළණිය</v>
      </c>
      <c r="J665" s="20" t="str">
        <f>IF(B665="","",VLOOKUP(I665,[1]Crt!B:C,2))</f>
        <v>ගම්පහ</v>
      </c>
      <c r="K665" s="20">
        <f>IF(B665="","",VLOOKUP(MID(B665,1,1),[1]Crt!D:E,2,FALSE))</f>
        <v>2004</v>
      </c>
    </row>
    <row r="666" spans="1:11" ht="45">
      <c r="A666" s="11" t="s">
        <v>698</v>
      </c>
      <c r="B666" s="108" t="s">
        <v>1688</v>
      </c>
      <c r="C666" s="48" t="s">
        <v>1689</v>
      </c>
      <c r="D666" s="50">
        <v>445305</v>
      </c>
      <c r="E666" s="108" t="s">
        <v>701</v>
      </c>
      <c r="F666" s="108" t="s">
        <v>1672</v>
      </c>
      <c r="G666" s="149" t="s">
        <v>1673</v>
      </c>
      <c r="H666" s="18" t="str">
        <f>IF(A666="","",VLOOKUP(A666,[1]Crt!F:G,2,FALSE))</f>
        <v>පළාත් පාලන මාර්ග</v>
      </c>
      <c r="I666" s="19" t="str">
        <f>IF(B666="","",IF(LEN(B666)=12,VLOOKUP(MID(B666,8,2),[1]Crt!A:B,2),VLOOKUP(MID(B666,7,2),[1]Crt!A:B,2)))</f>
        <v>13 - කැළණිය</v>
      </c>
      <c r="J666" s="20" t="str">
        <f>IF(B666="","",VLOOKUP(I666,[1]Crt!B:C,2))</f>
        <v>ගම්පහ</v>
      </c>
      <c r="K666" s="20">
        <f>IF(B666="","",VLOOKUP(MID(B666,1,1),[1]Crt!D:E,2,FALSE))</f>
        <v>2004</v>
      </c>
    </row>
    <row r="667" spans="1:11" ht="45">
      <c r="A667" s="11" t="s">
        <v>698</v>
      </c>
      <c r="B667" s="108" t="s">
        <v>1690</v>
      </c>
      <c r="C667" s="48" t="s">
        <v>1691</v>
      </c>
      <c r="D667" s="50">
        <v>440497</v>
      </c>
      <c r="E667" s="108" t="s">
        <v>701</v>
      </c>
      <c r="F667" s="108" t="s">
        <v>1672</v>
      </c>
      <c r="G667" s="149" t="s">
        <v>1673</v>
      </c>
      <c r="H667" s="18" t="str">
        <f>IF(A667="","",VLOOKUP(A667,[1]Crt!F:G,2,FALSE))</f>
        <v>පළාත් පාලන මාර්ග</v>
      </c>
      <c r="I667" s="19" t="str">
        <f>IF(B667="","",IF(LEN(B667)=12,VLOOKUP(MID(B667,8,2),[1]Crt!A:B,2),VLOOKUP(MID(B667,7,2),[1]Crt!A:B,2)))</f>
        <v>13 - කැළණිය</v>
      </c>
      <c r="J667" s="20" t="str">
        <f>IF(B667="","",VLOOKUP(I667,[1]Crt!B:C,2))</f>
        <v>ගම්පහ</v>
      </c>
      <c r="K667" s="20">
        <f>IF(B667="","",VLOOKUP(MID(B667,1,1),[1]Crt!D:E,2,FALSE))</f>
        <v>2004</v>
      </c>
    </row>
    <row r="668" spans="1:11" ht="45">
      <c r="A668" s="11" t="s">
        <v>698</v>
      </c>
      <c r="B668" s="85" t="s">
        <v>1692</v>
      </c>
      <c r="C668" s="48" t="s">
        <v>867</v>
      </c>
      <c r="D668" s="156">
        <v>438675</v>
      </c>
      <c r="E668" s="85" t="s">
        <v>701</v>
      </c>
      <c r="F668" s="108" t="s">
        <v>1672</v>
      </c>
      <c r="G668" s="149" t="s">
        <v>1673</v>
      </c>
      <c r="H668" s="18" t="str">
        <f>IF(A668="","",VLOOKUP(A668,[1]Crt!F:G,2,FALSE))</f>
        <v>පළාත් පාලන මාර්ග</v>
      </c>
      <c r="I668" s="19" t="str">
        <f>IF(B668="","",IF(LEN(B668)=12,VLOOKUP(MID(B668,8,2),[1]Crt!A:B,2),VLOOKUP(MID(B668,7,2),[1]Crt!A:B,2)))</f>
        <v>13 - කැළණිය</v>
      </c>
      <c r="J668" s="20" t="str">
        <f>IF(B668="","",VLOOKUP(I668,[1]Crt!B:C,2))</f>
        <v>ගම්පහ</v>
      </c>
      <c r="K668" s="20">
        <f>IF(B668="","",VLOOKUP(MID(B668,1,1),[1]Crt!D:E,2,FALSE))</f>
        <v>2004</v>
      </c>
    </row>
    <row r="669" spans="1:11" ht="45">
      <c r="A669" s="11" t="s">
        <v>711</v>
      </c>
      <c r="B669" s="108" t="s">
        <v>1693</v>
      </c>
      <c r="C669" s="48" t="s">
        <v>1694</v>
      </c>
      <c r="D669" s="50">
        <v>494681</v>
      </c>
      <c r="E669" s="108" t="s">
        <v>701</v>
      </c>
      <c r="F669" s="108" t="s">
        <v>1638</v>
      </c>
      <c r="G669" s="149" t="s">
        <v>1695</v>
      </c>
      <c r="H669" s="18" t="str">
        <f>IF(A669="","",VLOOKUP(A669,[1]Crt!F:G,2,FALSE))</f>
        <v>පළාත් පාලන මාර්ග</v>
      </c>
      <c r="I669" s="19" t="str">
        <f>IF(B669="","",IF(LEN(B669)=12,VLOOKUP(MID(B669,8,2),[1]Crt!A:B,2),VLOOKUP(MID(B669,7,2),[1]Crt!A:B,2)))</f>
        <v>10 - මහර</v>
      </c>
      <c r="J669" s="20" t="str">
        <f>IF(B669="","",VLOOKUP(I669,[1]Crt!B:C,2))</f>
        <v>ගම්පහ</v>
      </c>
      <c r="K669" s="20">
        <f>IF(B669="","",VLOOKUP(MID(B669,1,1),[1]Crt!D:E,2,FALSE))</f>
        <v>2004</v>
      </c>
    </row>
    <row r="670" spans="1:11" ht="45">
      <c r="A670" s="11" t="s">
        <v>711</v>
      </c>
      <c r="B670" s="108" t="s">
        <v>1696</v>
      </c>
      <c r="C670" s="48" t="s">
        <v>1697</v>
      </c>
      <c r="D670" s="50">
        <v>497940</v>
      </c>
      <c r="E670" s="108" t="s">
        <v>701</v>
      </c>
      <c r="F670" s="108" t="s">
        <v>1638</v>
      </c>
      <c r="G670" s="149" t="s">
        <v>1695</v>
      </c>
      <c r="H670" s="18" t="str">
        <f>IF(A670="","",VLOOKUP(A670,[1]Crt!F:G,2,FALSE))</f>
        <v>පළාත් පාලන මාර්ග</v>
      </c>
      <c r="I670" s="19" t="str">
        <f>IF(B670="","",IF(LEN(B670)=12,VLOOKUP(MID(B670,8,2),[1]Crt!A:B,2),VLOOKUP(MID(B670,7,2),[1]Crt!A:B,2)))</f>
        <v>10 - මහර</v>
      </c>
      <c r="J670" s="20" t="str">
        <f>IF(B670="","",VLOOKUP(I670,[1]Crt!B:C,2))</f>
        <v>ගම්පහ</v>
      </c>
      <c r="K670" s="20">
        <f>IF(B670="","",VLOOKUP(MID(B670,1,1),[1]Crt!D:E,2,FALSE))</f>
        <v>2004</v>
      </c>
    </row>
    <row r="671" spans="1:11" ht="51.75">
      <c r="A671" s="11" t="s">
        <v>698</v>
      </c>
      <c r="B671" s="108" t="s">
        <v>1698</v>
      </c>
      <c r="C671" s="48" t="s">
        <v>1699</v>
      </c>
      <c r="D671" s="50">
        <v>492508</v>
      </c>
      <c r="E671" s="108" t="s">
        <v>701</v>
      </c>
      <c r="F671" s="108" t="s">
        <v>1638</v>
      </c>
      <c r="G671" s="149" t="s">
        <v>1695</v>
      </c>
      <c r="H671" s="18" t="str">
        <f>IF(A671="","",VLOOKUP(A671,[1]Crt!F:G,2,FALSE))</f>
        <v>පළාත් පාලන මාර්ග</v>
      </c>
      <c r="I671" s="19" t="str">
        <f>IF(B671="","",IF(LEN(B671)=12,VLOOKUP(MID(B671,8,2),[1]Crt!A:B,2),VLOOKUP(MID(B671,7,2),[1]Crt!A:B,2)))</f>
        <v>10 - මහර</v>
      </c>
      <c r="J671" s="20" t="str">
        <f>IF(B671="","",VLOOKUP(I671,[1]Crt!B:C,2))</f>
        <v>ගම්පහ</v>
      </c>
      <c r="K671" s="20">
        <f>IF(B671="","",VLOOKUP(MID(B671,1,1),[1]Crt!D:E,2,FALSE))</f>
        <v>2004</v>
      </c>
    </row>
    <row r="672" spans="1:11" ht="51.75">
      <c r="A672" s="11" t="s">
        <v>698</v>
      </c>
      <c r="B672" s="108" t="s">
        <v>1700</v>
      </c>
      <c r="C672" s="48" t="s">
        <v>1701</v>
      </c>
      <c r="D672" s="50">
        <v>499545</v>
      </c>
      <c r="E672" s="108" t="s">
        <v>701</v>
      </c>
      <c r="F672" s="108" t="s">
        <v>1638</v>
      </c>
      <c r="G672" s="149" t="s">
        <v>1695</v>
      </c>
      <c r="H672" s="18" t="str">
        <f>IF(A672="","",VLOOKUP(A672,[1]Crt!F:G,2,FALSE))</f>
        <v>පළාත් පාලන මාර්ග</v>
      </c>
      <c r="I672" s="19" t="str">
        <f>IF(B672="","",IF(LEN(B672)=12,VLOOKUP(MID(B672,8,2),[1]Crt!A:B,2),VLOOKUP(MID(B672,7,2),[1]Crt!A:B,2)))</f>
        <v>10 - මහර</v>
      </c>
      <c r="J672" s="20" t="str">
        <f>IF(B672="","",VLOOKUP(I672,[1]Crt!B:C,2))</f>
        <v>ගම්පහ</v>
      </c>
      <c r="K672" s="20">
        <f>IF(B672="","",VLOOKUP(MID(B672,1,1),[1]Crt!D:E,2,FALSE))</f>
        <v>2004</v>
      </c>
    </row>
    <row r="673" spans="1:11" ht="45">
      <c r="A673" s="11" t="s">
        <v>698</v>
      </c>
      <c r="B673" s="108" t="s">
        <v>1702</v>
      </c>
      <c r="C673" s="48" t="s">
        <v>1703</v>
      </c>
      <c r="D673" s="50">
        <v>494605</v>
      </c>
      <c r="E673" s="108" t="s">
        <v>701</v>
      </c>
      <c r="F673" s="108" t="s">
        <v>1638</v>
      </c>
      <c r="G673" s="149" t="s">
        <v>1695</v>
      </c>
      <c r="H673" s="18" t="str">
        <f>IF(A673="","",VLOOKUP(A673,[1]Crt!F:G,2,FALSE))</f>
        <v>පළාත් පාලන මාර්ග</v>
      </c>
      <c r="I673" s="19" t="str">
        <f>IF(B673="","",IF(LEN(B673)=12,VLOOKUP(MID(B673,8,2),[1]Crt!A:B,2),VLOOKUP(MID(B673,7,2),[1]Crt!A:B,2)))</f>
        <v>10 - මහර</v>
      </c>
      <c r="J673" s="20" t="str">
        <f>IF(B673="","",VLOOKUP(I673,[1]Crt!B:C,2))</f>
        <v>ගම්පහ</v>
      </c>
      <c r="K673" s="20">
        <f>IF(B673="","",VLOOKUP(MID(B673,1,1),[1]Crt!D:E,2,FALSE))</f>
        <v>2004</v>
      </c>
    </row>
    <row r="674" spans="1:11" ht="45">
      <c r="A674" s="11" t="s">
        <v>698</v>
      </c>
      <c r="B674" s="108" t="s">
        <v>1704</v>
      </c>
      <c r="C674" s="48" t="s">
        <v>1705</v>
      </c>
      <c r="D674" s="50">
        <v>492532</v>
      </c>
      <c r="E674" s="108" t="s">
        <v>701</v>
      </c>
      <c r="F674" s="108" t="s">
        <v>1638</v>
      </c>
      <c r="G674" s="149" t="s">
        <v>1695</v>
      </c>
      <c r="H674" s="18" t="str">
        <f>IF(A674="","",VLOOKUP(A674,[1]Crt!F:G,2,FALSE))</f>
        <v>පළාත් පාලන මාර්ග</v>
      </c>
      <c r="I674" s="19" t="str">
        <f>IF(B674="","",IF(LEN(B674)=12,VLOOKUP(MID(B674,8,2),[1]Crt!A:B,2),VLOOKUP(MID(B674,7,2),[1]Crt!A:B,2)))</f>
        <v>10 - මහර</v>
      </c>
      <c r="J674" s="20" t="str">
        <f>IF(B674="","",VLOOKUP(I674,[1]Crt!B:C,2))</f>
        <v>ගම්පහ</v>
      </c>
      <c r="K674" s="20">
        <f>IF(B674="","",VLOOKUP(MID(B674,1,1),[1]Crt!D:E,2,FALSE))</f>
        <v>2004</v>
      </c>
    </row>
    <row r="675" spans="1:11" ht="34.5">
      <c r="A675" s="24" t="s">
        <v>746</v>
      </c>
      <c r="B675" s="146" t="s">
        <v>1706</v>
      </c>
      <c r="C675" s="144" t="s">
        <v>1707</v>
      </c>
      <c r="D675" s="157">
        <v>500000</v>
      </c>
      <c r="E675" s="146" t="s">
        <v>701</v>
      </c>
      <c r="F675" s="146" t="s">
        <v>1601</v>
      </c>
      <c r="G675" s="147" t="s">
        <v>1708</v>
      </c>
      <c r="H675" s="18" t="str">
        <f>IF(A675="","",VLOOKUP(A675,[1]Crt!F:G,2,FALSE))</f>
        <v>පළාත් පාලන මාර්ග</v>
      </c>
      <c r="I675" s="19" t="str">
        <f>IF(B675="","",IF(LEN(B675)=12,VLOOKUP(MID(B675,8,2),[1]Crt!A:B,2),VLOOKUP(MID(B675,7,2),[1]Crt!A:B,2)))</f>
        <v>06 - අත්තනගල්ල</v>
      </c>
      <c r="J675" s="20" t="str">
        <f>IF(B675="","",VLOOKUP(I675,[1]Crt!B:C,2))</f>
        <v>ගම්පහ</v>
      </c>
      <c r="K675" s="20">
        <f>IF(B675="","",VLOOKUP(MID(B675,1,1),[1]Crt!D:E,2,FALSE))</f>
        <v>2004</v>
      </c>
    </row>
    <row r="676" spans="1:11" ht="45">
      <c r="A676" s="11" t="s">
        <v>698</v>
      </c>
      <c r="B676" s="108" t="s">
        <v>1709</v>
      </c>
      <c r="C676" s="155" t="s">
        <v>1710</v>
      </c>
      <c r="D676" s="158">
        <v>394800</v>
      </c>
      <c r="E676" s="159" t="s">
        <v>701</v>
      </c>
      <c r="F676" s="159" t="s">
        <v>1618</v>
      </c>
      <c r="G676" s="160" t="s">
        <v>1695</v>
      </c>
      <c r="H676" s="18" t="str">
        <f>IF(A676="","",VLOOKUP(A676,[1]Crt!F:G,2,FALSE))</f>
        <v>පළාත් පාලන මාර්ග</v>
      </c>
      <c r="I676" s="19" t="str">
        <f>IF(B676="","",IF(LEN(B676)=12,VLOOKUP(MID(B676,8,2),[1]Crt!A:B,2),VLOOKUP(MID(B676,7,2),[1]Crt!A:B,2)))</f>
        <v>07 - ගම්පහ</v>
      </c>
      <c r="J676" s="20" t="str">
        <f>IF(B676="","",VLOOKUP(I676,[1]Crt!B:C,2))</f>
        <v>ගම්පහ</v>
      </c>
      <c r="K676" s="20">
        <f>IF(B676="","",VLOOKUP(MID(B676,1,1),[1]Crt!D:E,2,FALSE))</f>
        <v>2004</v>
      </c>
    </row>
    <row r="677" spans="1:11" ht="45">
      <c r="A677" s="11" t="s">
        <v>698</v>
      </c>
      <c r="B677" s="108" t="s">
        <v>1711</v>
      </c>
      <c r="C677" s="48" t="s">
        <v>1712</v>
      </c>
      <c r="D677" s="50">
        <v>500000</v>
      </c>
      <c r="E677" s="108" t="s">
        <v>904</v>
      </c>
      <c r="F677" s="108" t="s">
        <v>1713</v>
      </c>
      <c r="G677" s="17" t="s">
        <v>1714</v>
      </c>
      <c r="H677" s="18" t="str">
        <f>IF(A677="","",VLOOKUP(A677,[1]Crt!F:G,2,FALSE))</f>
        <v>පළාත් පාලන මාර්ග</v>
      </c>
      <c r="I677" s="19" t="str">
        <f>IF(B677="","",IF(LEN(B677)=12,VLOOKUP(MID(B677,8,2),[1]Crt!A:B,2),VLOOKUP(MID(B677,7,2),[1]Crt!A:B,2)))</f>
        <v>48 - බේරුවල</v>
      </c>
      <c r="J677" s="20" t="str">
        <f>IF(B677="","",VLOOKUP(I677,[1]Crt!B:C,2))</f>
        <v>කළුතර</v>
      </c>
      <c r="K677" s="20">
        <f>IF(B677="","",VLOOKUP(MID(B677,1,1),[1]Crt!D:E,2,FALSE))</f>
        <v>2004</v>
      </c>
    </row>
    <row r="678" spans="1:11" ht="30">
      <c r="A678" s="11" t="s">
        <v>711</v>
      </c>
      <c r="B678" s="108" t="s">
        <v>1715</v>
      </c>
      <c r="C678" s="48" t="s">
        <v>1716</v>
      </c>
      <c r="D678" s="50">
        <v>500000</v>
      </c>
      <c r="E678" s="108" t="s">
        <v>904</v>
      </c>
      <c r="F678" s="108" t="s">
        <v>1713</v>
      </c>
      <c r="G678" s="31" t="s">
        <v>1717</v>
      </c>
      <c r="H678" s="18" t="str">
        <f>IF(A678="","",VLOOKUP(A678,[1]Crt!F:G,2,FALSE))</f>
        <v>පළාත් පාලන මාර්ග</v>
      </c>
      <c r="I678" s="19" t="str">
        <f>IF(B678="","",IF(LEN(B678)=12,VLOOKUP(MID(B678,8,2),[1]Crt!A:B,2),VLOOKUP(MID(B678,7,2),[1]Crt!A:B,2)))</f>
        <v>48 - බේරුවල</v>
      </c>
      <c r="J678" s="20" t="str">
        <f>IF(B678="","",VLOOKUP(I678,[1]Crt!B:C,2))</f>
        <v>කළුතර</v>
      </c>
      <c r="K678" s="20">
        <f>IF(B678="","",VLOOKUP(MID(B678,1,1),[1]Crt!D:E,2,FALSE))</f>
        <v>2004</v>
      </c>
    </row>
    <row r="679" spans="1:11" ht="51.75">
      <c r="A679" s="11" t="s">
        <v>698</v>
      </c>
      <c r="B679" s="108" t="s">
        <v>1718</v>
      </c>
      <c r="C679" s="48" t="s">
        <v>1719</v>
      </c>
      <c r="D679" s="50">
        <v>500000</v>
      </c>
      <c r="E679" s="108" t="s">
        <v>904</v>
      </c>
      <c r="F679" s="108" t="s">
        <v>1713</v>
      </c>
      <c r="G679" s="17" t="s">
        <v>1720</v>
      </c>
      <c r="H679" s="18" t="str">
        <f>IF(A679="","",VLOOKUP(A679,[1]Crt!F:G,2,FALSE))</f>
        <v>පළාත් පාලන මාර්ග</v>
      </c>
      <c r="I679" s="19" t="str">
        <f>IF(B679="","",IF(LEN(B679)=12,VLOOKUP(MID(B679,8,2),[1]Crt!A:B,2),VLOOKUP(MID(B679,7,2),[1]Crt!A:B,2)))</f>
        <v>48 - බේරුවල</v>
      </c>
      <c r="J679" s="20" t="str">
        <f>IF(B679="","",VLOOKUP(I679,[1]Crt!B:C,2))</f>
        <v>කළුතර</v>
      </c>
      <c r="K679" s="20">
        <f>IF(B679="","",VLOOKUP(MID(B679,1,1),[1]Crt!D:E,2,FALSE))</f>
        <v>2004</v>
      </c>
    </row>
    <row r="680" spans="1:11" ht="34.5">
      <c r="A680" s="11" t="s">
        <v>711</v>
      </c>
      <c r="B680" s="108" t="s">
        <v>1721</v>
      </c>
      <c r="C680" s="136" t="s">
        <v>1722</v>
      </c>
      <c r="D680" s="50">
        <v>500000</v>
      </c>
      <c r="E680" s="108" t="s">
        <v>904</v>
      </c>
      <c r="F680" s="108" t="s">
        <v>1713</v>
      </c>
      <c r="G680" s="31" t="s">
        <v>1717</v>
      </c>
      <c r="H680" s="18" t="str">
        <f>IF(A680="","",VLOOKUP(A680,[1]Crt!F:G,2,FALSE))</f>
        <v>පළාත් පාලන මාර්ග</v>
      </c>
      <c r="I680" s="19" t="str">
        <f>IF(B680="","",IF(LEN(B680)=12,VLOOKUP(MID(B680,8,2),[1]Crt!A:B,2),VLOOKUP(MID(B680,7,2),[1]Crt!A:B,2)))</f>
        <v>48 - බේරුවල</v>
      </c>
      <c r="J680" s="20" t="str">
        <f>IF(B680="","",VLOOKUP(I680,[1]Crt!B:C,2))</f>
        <v>කළුතර</v>
      </c>
      <c r="K680" s="20">
        <f>IF(B680="","",VLOOKUP(MID(B680,1,1),[1]Crt!D:E,2,FALSE))</f>
        <v>2004</v>
      </c>
    </row>
    <row r="681" spans="1:11" ht="45">
      <c r="A681" s="11" t="s">
        <v>711</v>
      </c>
      <c r="B681" s="108" t="s">
        <v>1723</v>
      </c>
      <c r="C681" s="48" t="s">
        <v>1724</v>
      </c>
      <c r="D681" s="50">
        <v>400000</v>
      </c>
      <c r="E681" s="108" t="s">
        <v>701</v>
      </c>
      <c r="F681" s="108" t="s">
        <v>1725</v>
      </c>
      <c r="G681" s="17" t="s">
        <v>1726</v>
      </c>
      <c r="H681" s="18" t="str">
        <f>IF(A681="","",VLOOKUP(A681,[1]Crt!F:G,2,FALSE))</f>
        <v>පළාත් පාලන මාර්ග</v>
      </c>
      <c r="I681" s="19" t="str">
        <f>IF(B681="","",IF(LEN(B681)=12,VLOOKUP(MID(B681,8,2),[1]Crt!A:B,2),VLOOKUP(MID(B681,7,2),[1]Crt!A:B,2)))</f>
        <v>42 - කළුතර</v>
      </c>
      <c r="J681" s="20" t="str">
        <f>IF(B681="","",VLOOKUP(I681,[1]Crt!B:C,2))</f>
        <v>කළුතර</v>
      </c>
      <c r="K681" s="20">
        <f>IF(B681="","",VLOOKUP(MID(B681,1,1),[1]Crt!D:E,2,FALSE))</f>
        <v>2004</v>
      </c>
    </row>
    <row r="682" spans="1:11" ht="34.5">
      <c r="A682" s="24" t="s">
        <v>746</v>
      </c>
      <c r="B682" s="146" t="s">
        <v>1727</v>
      </c>
      <c r="C682" s="144" t="s">
        <v>1728</v>
      </c>
      <c r="D682" s="157">
        <v>400000</v>
      </c>
      <c r="E682" s="146" t="s">
        <v>701</v>
      </c>
      <c r="F682" s="146" t="s">
        <v>1729</v>
      </c>
      <c r="G682" s="147" t="s">
        <v>1730</v>
      </c>
      <c r="H682" s="18" t="str">
        <f>IF(A682="","",VLOOKUP(A682,[1]Crt!F:G,2,FALSE))</f>
        <v>පළාත් පාලන මාර්ග</v>
      </c>
      <c r="I682" s="19" t="str">
        <f>IF(B682="","",IF(LEN(B682)=12,VLOOKUP(MID(B682,8,2),[1]Crt!A:B,2),VLOOKUP(MID(B682,7,2),[1]Crt!A:B,2)))</f>
        <v>09 - වත්තල</v>
      </c>
      <c r="J682" s="20" t="str">
        <f>IF(B682="","",VLOOKUP(I682,[1]Crt!B:C,2))</f>
        <v>ගම්පහ</v>
      </c>
      <c r="K682" s="20">
        <f>IF(B682="","",VLOOKUP(MID(B682,1,1),[1]Crt!D:E,2,FALSE))</f>
        <v>2004</v>
      </c>
    </row>
    <row r="683" spans="1:11" ht="45">
      <c r="A683" s="11" t="s">
        <v>698</v>
      </c>
      <c r="B683" s="108" t="s">
        <v>1731</v>
      </c>
      <c r="C683" s="48" t="s">
        <v>1732</v>
      </c>
      <c r="D683" s="161">
        <v>544676</v>
      </c>
      <c r="E683" s="108" t="s">
        <v>701</v>
      </c>
      <c r="F683" s="108" t="s">
        <v>1729</v>
      </c>
      <c r="G683" s="149" t="s">
        <v>1733</v>
      </c>
      <c r="H683" s="18" t="str">
        <f>IF(A683="","",VLOOKUP(A683,[1]Crt!F:G,2,FALSE))</f>
        <v>පළාත් පාලන මාර්ග</v>
      </c>
      <c r="I683" s="19" t="str">
        <f>IF(B683="","",IF(LEN(B683)=12,VLOOKUP(MID(B683,8,2),[1]Crt!A:B,2),VLOOKUP(MID(B683,7,2),[1]Crt!A:B,2)))</f>
        <v>09 - වත්තල</v>
      </c>
      <c r="J683" s="20" t="str">
        <f>IF(B683="","",VLOOKUP(I683,[1]Crt!B:C,2))</f>
        <v>ගම්පහ</v>
      </c>
      <c r="K683" s="20">
        <f>IF(B683="","",VLOOKUP(MID(B683,1,1),[1]Crt!D:E,2,FALSE))</f>
        <v>2004</v>
      </c>
    </row>
    <row r="684" spans="1:11" ht="34.5">
      <c r="A684" s="11" t="s">
        <v>27</v>
      </c>
      <c r="B684" s="85" t="s">
        <v>1734</v>
      </c>
      <c r="C684" s="48" t="s">
        <v>1735</v>
      </c>
      <c r="D684" s="86">
        <v>62302.5</v>
      </c>
      <c r="E684" s="85" t="s">
        <v>14</v>
      </c>
      <c r="F684" s="159" t="s">
        <v>380</v>
      </c>
      <c r="G684" s="31" t="s">
        <v>1736</v>
      </c>
      <c r="H684" s="18" t="str">
        <f>IF(A684="","",VLOOKUP(A684,[1]Crt!F:G,2,FALSE))</f>
        <v>අධ්‍යාපන</v>
      </c>
      <c r="I684" s="19" t="str">
        <f>IF(B684="","",IF(LEN(B684)=12,VLOOKUP(MID(B684,8,2),[1]Crt!A:B,2),VLOOKUP(MID(B684,7,2),[1]Crt!A:B,2)))</f>
        <v>21 - කොළඹ</v>
      </c>
      <c r="J684" s="20" t="str">
        <f>IF(B684="","",VLOOKUP(I684,[1]Crt!B:C,2))</f>
        <v>කොළඹ</v>
      </c>
      <c r="K684" s="20">
        <f>IF(B684="","",VLOOKUP(MID(B684,1,1),[1]Crt!D:E,2,FALSE))</f>
        <v>2001</v>
      </c>
    </row>
    <row r="685" spans="1:11" ht="34.5">
      <c r="A685" s="24" t="s">
        <v>746</v>
      </c>
      <c r="B685" s="146" t="s">
        <v>1737</v>
      </c>
      <c r="C685" s="144" t="s">
        <v>1738</v>
      </c>
      <c r="D685" s="157">
        <v>500000</v>
      </c>
      <c r="E685" s="146" t="s">
        <v>701</v>
      </c>
      <c r="F685" s="146" t="s">
        <v>1739</v>
      </c>
      <c r="G685" s="162" t="s">
        <v>1740</v>
      </c>
      <c r="H685" s="163" t="str">
        <f>IF(A685="","",VLOOKUP(A685,[1]Crt!F:G,2,FALSE))</f>
        <v>පළාත් පාලන මාර්ග</v>
      </c>
      <c r="I685" s="19" t="str">
        <f>IF(B685="","",IF(LEN(B685)=12,VLOOKUP(MID(B685,8,2),[1]Crt!A:B,2),VLOOKUP(MID(B685,7,2),[1]Crt!A:B,2)))</f>
        <v>05 - මීරිගම</v>
      </c>
      <c r="J685" s="20" t="str">
        <f>IF(B685="","",VLOOKUP(I685,[1]Crt!B:C,2))</f>
        <v>ගම්පහ</v>
      </c>
      <c r="K685" s="20">
        <f>IF(B685="","",VLOOKUP(MID(B685,1,1),[1]Crt!D:E,2,FALSE))</f>
        <v>2004</v>
      </c>
    </row>
    <row r="686" spans="1:11" ht="34.5">
      <c r="A686" s="11" t="s">
        <v>27</v>
      </c>
      <c r="B686" s="87" t="s">
        <v>1741</v>
      </c>
      <c r="C686" s="48" t="s">
        <v>1742</v>
      </c>
      <c r="D686" s="86">
        <v>350000</v>
      </c>
      <c r="E686" s="85" t="s">
        <v>1508</v>
      </c>
      <c r="F686" s="159" t="s">
        <v>380</v>
      </c>
      <c r="G686" s="31" t="s">
        <v>1743</v>
      </c>
      <c r="H686" s="18" t="str">
        <f>IF(A686="","",VLOOKUP(A686,[1]Crt!F:G,2,FALSE))</f>
        <v>අධ්‍යාපන</v>
      </c>
      <c r="I686" s="19" t="str">
        <f>IF(B686="","",IF(LEN(B686)=12,VLOOKUP(MID(B686,8,2),[1]Crt!A:B,2),VLOOKUP(MID(B686,7,2),[1]Crt!A:B,2)))</f>
        <v>21 - කොළඹ</v>
      </c>
      <c r="J686" s="20" t="str">
        <f>IF(B686="","",VLOOKUP(I686,[1]Crt!B:C,2))</f>
        <v>කොළඹ</v>
      </c>
      <c r="K686" s="20">
        <f>IF(B686="","",VLOOKUP(MID(B686,1,1),[1]Crt!D:E,2,FALSE))</f>
        <v>2001</v>
      </c>
    </row>
    <row r="687" spans="1:11" ht="30">
      <c r="A687" s="11" t="s">
        <v>27</v>
      </c>
      <c r="B687" s="85" t="s">
        <v>1744</v>
      </c>
      <c r="C687" s="48" t="s">
        <v>1745</v>
      </c>
      <c r="D687" s="50">
        <v>1000000</v>
      </c>
      <c r="E687" s="85" t="s">
        <v>1508</v>
      </c>
      <c r="F687" s="159" t="s">
        <v>1746</v>
      </c>
      <c r="G687" s="164" t="s">
        <v>1743</v>
      </c>
      <c r="H687" s="18" t="str">
        <f>IF(A687="","",VLOOKUP(A687,[1]Crt!F:G,2,FALSE))</f>
        <v>අධ්‍යාපන</v>
      </c>
      <c r="I687" s="19" t="str">
        <f>IF(B687="","",IF(LEN(B687)=12,VLOOKUP(MID(B687,8,2),[1]Crt!A:B,2),VLOOKUP(MID(B687,7,2),[1]Crt!A:B,2)))</f>
        <v>06 - අත්තනගල්ල</v>
      </c>
      <c r="J687" s="20" t="str">
        <f>IF(B687="","",VLOOKUP(I687,[1]Crt!B:C,2))</f>
        <v>ගම්පහ</v>
      </c>
      <c r="K687" s="20">
        <f>IF(B687="","",VLOOKUP(MID(B687,1,1),[1]Crt!D:E,2,FALSE))</f>
        <v>2001</v>
      </c>
    </row>
    <row r="688" spans="1:11" ht="45">
      <c r="A688" s="11" t="s">
        <v>698</v>
      </c>
      <c r="B688" s="85" t="s">
        <v>1747</v>
      </c>
      <c r="C688" s="48" t="s">
        <v>1748</v>
      </c>
      <c r="D688" s="156">
        <v>491435</v>
      </c>
      <c r="E688" s="85" t="s">
        <v>701</v>
      </c>
      <c r="F688" s="85" t="s">
        <v>1749</v>
      </c>
      <c r="G688" s="149" t="s">
        <v>1750</v>
      </c>
      <c r="H688" s="18" t="str">
        <f>IF(A688="","",VLOOKUP(A688,[1]Crt!F:G,2,FALSE))</f>
        <v>පළාත් පාලන මාර්ග</v>
      </c>
      <c r="I688" s="19" t="str">
        <f>IF(B688="","",IF(LEN(B688)=12,VLOOKUP(MID(B688,8,2),[1]Crt!A:B,2),VLOOKUP(MID(B688,7,2),[1]Crt!A:B,2)))</f>
        <v>07 - ගම්පහ</v>
      </c>
      <c r="J688" s="20" t="str">
        <f>IF(B688="","",VLOOKUP(I688,[1]Crt!B:C,2))</f>
        <v>ගම්පහ</v>
      </c>
      <c r="K688" s="20">
        <f>IF(B688="","",VLOOKUP(MID(B688,1,1),[1]Crt!D:E,2,FALSE))</f>
        <v>2004</v>
      </c>
    </row>
    <row r="689" spans="1:11" ht="38.25">
      <c r="A689" s="11" t="s">
        <v>698</v>
      </c>
      <c r="B689" s="85" t="s">
        <v>1751</v>
      </c>
      <c r="C689" s="48" t="s">
        <v>1752</v>
      </c>
      <c r="D689" s="156">
        <v>487790</v>
      </c>
      <c r="E689" s="85" t="s">
        <v>701</v>
      </c>
      <c r="F689" s="85" t="s">
        <v>1749</v>
      </c>
      <c r="G689" s="165" t="s">
        <v>1750</v>
      </c>
      <c r="H689" s="18" t="str">
        <f>IF(A689="","",VLOOKUP(A689,[1]Crt!F:G,2,FALSE))</f>
        <v>පළාත් පාලන මාර්ග</v>
      </c>
      <c r="I689" s="19" t="str">
        <f>IF(B689="","",IF(LEN(B689)=12,VLOOKUP(MID(B689,8,2),[1]Crt!A:B,2),VLOOKUP(MID(B689,7,2),[1]Crt!A:B,2)))</f>
        <v>07 - ගම්පහ</v>
      </c>
      <c r="J689" s="20" t="str">
        <f>IF(B689="","",VLOOKUP(I689,[1]Crt!B:C,2))</f>
        <v>ගම්පහ</v>
      </c>
      <c r="K689" s="20">
        <f>IF(B689="","",VLOOKUP(MID(B689,1,1),[1]Crt!D:E,2,FALSE))</f>
        <v>2004</v>
      </c>
    </row>
    <row r="690" spans="1:11" ht="34.5">
      <c r="A690" s="11" t="s">
        <v>711</v>
      </c>
      <c r="B690" s="85" t="s">
        <v>1753</v>
      </c>
      <c r="C690" s="48" t="s">
        <v>1754</v>
      </c>
      <c r="D690" s="156">
        <v>200000</v>
      </c>
      <c r="E690" s="85" t="s">
        <v>701</v>
      </c>
      <c r="F690" s="85" t="s">
        <v>1401</v>
      </c>
      <c r="G690" s="31" t="s">
        <v>1743</v>
      </c>
      <c r="H690" s="18" t="str">
        <f>IF(A690="","",VLOOKUP(A690,[1]Crt!F:G,2,FALSE))</f>
        <v>පළාත් පාලන මාර්ග</v>
      </c>
      <c r="I690" s="19" t="str">
        <f>IF(B690="","",IF(LEN(B690)=12,VLOOKUP(MID(B690,8,2),[1]Crt!A:B,2),VLOOKUP(MID(B690,7,2),[1]Crt!A:B,2)))</f>
        <v>30 - හෝමාගම</v>
      </c>
      <c r="J690" s="20" t="str">
        <f>IF(B690="","",VLOOKUP(I690,[1]Crt!B:C,2))</f>
        <v>කොළඹ</v>
      </c>
      <c r="K690" s="20">
        <f>IF(B690="","",VLOOKUP(MID(B690,1,1),[1]Crt!D:E,2,FALSE))</f>
        <v>2004</v>
      </c>
    </row>
    <row r="691" spans="1:11" ht="30">
      <c r="A691" s="11" t="s">
        <v>711</v>
      </c>
      <c r="B691" s="85" t="s">
        <v>1755</v>
      </c>
      <c r="C691" s="48" t="s">
        <v>1756</v>
      </c>
      <c r="D691" s="156">
        <v>300000</v>
      </c>
      <c r="E691" s="85" t="s">
        <v>701</v>
      </c>
      <c r="F691" s="85" t="s">
        <v>1757</v>
      </c>
      <c r="G691" s="164" t="s">
        <v>1743</v>
      </c>
      <c r="H691" s="18" t="str">
        <f>IF(A691="","",VLOOKUP(A691,[1]Crt!F:G,2,FALSE))</f>
        <v>පළාත් පාලන මාර්ග</v>
      </c>
      <c r="I691" s="19" t="str">
        <f>IF(B691="","",IF(LEN(B691)=12,VLOOKUP(MID(B691,8,2),[1]Crt!A:B,2),VLOOKUP(MID(B691,7,2),[1]Crt!A:B,2)))</f>
        <v>33 - පාදුක්ක</v>
      </c>
      <c r="J691" s="20" t="str">
        <f>IF(B691="","",VLOOKUP(I691,[1]Crt!B:C,2))</f>
        <v>කොළඹ</v>
      </c>
      <c r="K691" s="20">
        <f>IF(B691="","",VLOOKUP(MID(B691,1,1),[1]Crt!D:E,2,FALSE))</f>
        <v>2004</v>
      </c>
    </row>
    <row r="692" spans="1:11" ht="34.5">
      <c r="A692" s="11" t="s">
        <v>711</v>
      </c>
      <c r="B692" s="166" t="s">
        <v>1758</v>
      </c>
      <c r="C692" s="167" t="s">
        <v>1759</v>
      </c>
      <c r="D692" s="168">
        <v>500000</v>
      </c>
      <c r="E692" s="85" t="s">
        <v>701</v>
      </c>
      <c r="F692" s="118" t="s">
        <v>1760</v>
      </c>
      <c r="G692" s="31" t="s">
        <v>1761</v>
      </c>
      <c r="H692" s="18" t="str">
        <f>IF(A692="","",VLOOKUP(A692,[1]Crt!F:G,2,FALSE))</f>
        <v>පළාත් පාලන මාර්ග</v>
      </c>
      <c r="I692" s="19" t="str">
        <f>IF(B692="","",IF(LEN(B692)=12,VLOOKUP(MID(B692,8,2),[1]Crt!A:B,2),VLOOKUP(MID(B692,7,2),[1]Crt!A:B,2)))</f>
        <v>29 - කැස්බෑව</v>
      </c>
      <c r="J692" s="20" t="str">
        <f>IF(B692="","",VLOOKUP(I692,[1]Crt!B:C,2))</f>
        <v>කොළඹ</v>
      </c>
      <c r="K692" s="20">
        <f>IF(B692="","",VLOOKUP(MID(B692,1,1),[1]Crt!D:E,2,FALSE))</f>
        <v>2004</v>
      </c>
    </row>
    <row r="693" spans="1:11" ht="34.5">
      <c r="A693" s="11" t="s">
        <v>711</v>
      </c>
      <c r="B693" s="166" t="s">
        <v>1762</v>
      </c>
      <c r="C693" s="167" t="s">
        <v>1763</v>
      </c>
      <c r="D693" s="168">
        <v>500000</v>
      </c>
      <c r="E693" s="85" t="s">
        <v>701</v>
      </c>
      <c r="F693" s="118" t="s">
        <v>1764</v>
      </c>
      <c r="G693" s="31" t="s">
        <v>1765</v>
      </c>
      <c r="H693" s="18" t="str">
        <f>IF(A693="","",VLOOKUP(A693,[1]Crt!F:G,2,FALSE))</f>
        <v>පළාත් පාලන මාර්ග</v>
      </c>
      <c r="I693" s="19" t="str">
        <f>IF(B693="","",IF(LEN(B693)=12,VLOOKUP(MID(B693,8,2),[1]Crt!A:B,2),VLOOKUP(MID(B693,7,2),[1]Crt!A:B,2)))</f>
        <v>24 - කඩුවෙල</v>
      </c>
      <c r="J693" s="20" t="str">
        <f>IF(B693="","",VLOOKUP(I693,[1]Crt!B:C,2))</f>
        <v>කොළඹ</v>
      </c>
      <c r="K693" s="20">
        <f>IF(B693="","",VLOOKUP(MID(B693,1,1),[1]Crt!D:E,2,FALSE))</f>
        <v>2004</v>
      </c>
    </row>
    <row r="694" spans="1:11" ht="51.75">
      <c r="A694" s="11" t="s">
        <v>711</v>
      </c>
      <c r="B694" s="166" t="s">
        <v>1766</v>
      </c>
      <c r="C694" s="167" t="s">
        <v>1767</v>
      </c>
      <c r="D694" s="168">
        <v>561600</v>
      </c>
      <c r="E694" s="85" t="s">
        <v>701</v>
      </c>
      <c r="F694" s="169" t="s">
        <v>1768</v>
      </c>
      <c r="G694" s="31" t="s">
        <v>1765</v>
      </c>
      <c r="H694" s="18" t="str">
        <f>IF(A694="","",VLOOKUP(A694,[1]Crt!F:G,2,FALSE))</f>
        <v>පළාත් පාලන මාර්ග</v>
      </c>
      <c r="I694" s="19" t="str">
        <f>IF(B694="","",IF(LEN(B694)=12,VLOOKUP(MID(B694,8,2),[1]Crt!A:B,2),VLOOKUP(MID(B694,7,2),[1]Crt!A:B,2)))</f>
        <v>29 - කැස්බෑව</v>
      </c>
      <c r="J694" s="20" t="str">
        <f>IF(B694="","",VLOOKUP(I694,[1]Crt!B:C,2))</f>
        <v>කොළඹ</v>
      </c>
      <c r="K694" s="20">
        <f>IF(B694="","",VLOOKUP(MID(B694,1,1),[1]Crt!D:E,2,FALSE))</f>
        <v>2004</v>
      </c>
    </row>
    <row r="695" spans="1:11" ht="34.5">
      <c r="A695" s="11" t="s">
        <v>711</v>
      </c>
      <c r="B695" s="166" t="s">
        <v>1769</v>
      </c>
      <c r="C695" s="170" t="s">
        <v>1770</v>
      </c>
      <c r="D695" s="168">
        <v>500000</v>
      </c>
      <c r="E695" s="85" t="s">
        <v>701</v>
      </c>
      <c r="F695" s="169" t="s">
        <v>1771</v>
      </c>
      <c r="G695" s="31" t="s">
        <v>1772</v>
      </c>
      <c r="H695" s="18" t="str">
        <f>IF(A695="","",VLOOKUP(A695,[1]Crt!F:G,2,FALSE))</f>
        <v>පළාත් පාලන මාර්ග</v>
      </c>
      <c r="I695" s="19" t="str">
        <f>IF(B695="","",IF(LEN(B695)=12,VLOOKUP(MID(B695,8,2),[1]Crt!A:B,2),VLOOKUP(MID(B695,7,2),[1]Crt!A:B,2)))</f>
        <v>25 - මහරගම</v>
      </c>
      <c r="J695" s="20" t="str">
        <f>IF(B695="","",VLOOKUP(I695,[1]Crt!B:C,2))</f>
        <v>කොළඹ</v>
      </c>
      <c r="K695" s="20">
        <f>IF(B695="","",VLOOKUP(MID(B695,1,1),[1]Crt!D:E,2,FALSE))</f>
        <v>2004</v>
      </c>
    </row>
    <row r="696" spans="1:11" ht="30">
      <c r="A696" s="11" t="s">
        <v>711</v>
      </c>
      <c r="B696" s="85" t="s">
        <v>1773</v>
      </c>
      <c r="C696" s="48" t="s">
        <v>1774</v>
      </c>
      <c r="D696" s="50">
        <v>200000</v>
      </c>
      <c r="E696" s="85" t="s">
        <v>701</v>
      </c>
      <c r="F696" s="135" t="s">
        <v>1585</v>
      </c>
      <c r="G696" s="135" t="s">
        <v>1775</v>
      </c>
      <c r="H696" s="18" t="str">
        <f>IF(A696="","",VLOOKUP(A696,[1]Crt!F:G,2,FALSE))</f>
        <v>පළාත් පාලන මාර්ග</v>
      </c>
      <c r="I696" s="19" t="str">
        <f>IF(B696="","",IF(LEN(B696)=12,VLOOKUP(MID(B696,8,2),[1]Crt!A:B,2),VLOOKUP(MID(B696,7,2),[1]Crt!A:B,2)))</f>
        <v>05 - මීරිගම</v>
      </c>
      <c r="J696" s="20" t="str">
        <f>IF(B696="","",VLOOKUP(I696,[1]Crt!B:C,2))</f>
        <v>ගම්පහ</v>
      </c>
      <c r="K696" s="20">
        <f>IF(B696="","",VLOOKUP(MID(B696,1,1),[1]Crt!D:E,2,FALSE))</f>
        <v>2004</v>
      </c>
    </row>
    <row r="697" spans="1:11" ht="51.75">
      <c r="A697" s="24" t="s">
        <v>746</v>
      </c>
      <c r="B697" s="143" t="s">
        <v>1776</v>
      </c>
      <c r="C697" s="144" t="s">
        <v>1777</v>
      </c>
      <c r="D697" s="157">
        <v>375000</v>
      </c>
      <c r="E697" s="143" t="s">
        <v>701</v>
      </c>
      <c r="F697" s="146" t="s">
        <v>1778</v>
      </c>
      <c r="G697" s="171" t="s">
        <v>1779</v>
      </c>
      <c r="H697" s="18" t="str">
        <f>IF(A697="","",VLOOKUP(A697,[1]Crt!F:G,2,FALSE))</f>
        <v>පළාත් පාලන මාර්ග</v>
      </c>
      <c r="I697" s="19" t="str">
        <f>IF(B697="","",IF(LEN(B697)=12,VLOOKUP(MID(B697,8,2),[1]Crt!A:B,2),VLOOKUP(MID(B697,7,2),[1]Crt!A:B,2)))</f>
        <v>23 - ශ්‍රී ජයවර්ධනපුර</v>
      </c>
      <c r="J697" s="20" t="str">
        <f>IF(B697="","",VLOOKUP(I697,[1]Crt!B:C,2))</f>
        <v>කොළඹ</v>
      </c>
      <c r="K697" s="20">
        <f>IF(B697="","",VLOOKUP(MID(B697,1,1),[1]Crt!D:E,2,FALSE))</f>
        <v>2004</v>
      </c>
    </row>
    <row r="698" spans="1:11" ht="51.75">
      <c r="A698" s="11" t="s">
        <v>711</v>
      </c>
      <c r="B698" s="85" t="s">
        <v>1780</v>
      </c>
      <c r="C698" s="48" t="s">
        <v>1781</v>
      </c>
      <c r="D698" s="50">
        <v>775000</v>
      </c>
      <c r="E698" s="135" t="s">
        <v>895</v>
      </c>
      <c r="F698" s="135" t="s">
        <v>895</v>
      </c>
      <c r="G698" s="172" t="s">
        <v>1782</v>
      </c>
      <c r="H698" s="18" t="str">
        <f>IF(A698="","",VLOOKUP(A698,[1]Crt!F:G,2,FALSE))</f>
        <v>පළාත් පාලන මාර්ග</v>
      </c>
      <c r="I698" s="19" t="str">
        <f>IF(B698="","",IF(LEN(B698)=12,VLOOKUP(MID(B698,8,2),[1]Crt!A:B,2),VLOOKUP(MID(B698,7,2),[1]Crt!A:B,2)))</f>
        <v>23 - ශ්‍රී ජයවර්ධනපුර</v>
      </c>
      <c r="J698" s="20" t="str">
        <f>IF(B698="","",VLOOKUP(I698,[1]Crt!B:C,2))</f>
        <v>කොළඹ</v>
      </c>
      <c r="K698" s="20">
        <f>IF(B698="","",VLOOKUP(MID(B698,1,1),[1]Crt!D:E,2,FALSE))</f>
        <v>2004</v>
      </c>
    </row>
    <row r="699" spans="1:11" ht="34.5">
      <c r="A699" s="11" t="s">
        <v>711</v>
      </c>
      <c r="B699" s="85" t="s">
        <v>1783</v>
      </c>
      <c r="C699" s="48" t="s">
        <v>1784</v>
      </c>
      <c r="D699" s="50">
        <v>300000</v>
      </c>
      <c r="E699" s="85" t="s">
        <v>701</v>
      </c>
      <c r="F699" s="108" t="s">
        <v>907</v>
      </c>
      <c r="G699" s="135" t="s">
        <v>1775</v>
      </c>
      <c r="H699" s="18" t="str">
        <f>IF(A699="","",VLOOKUP(A699,[1]Crt!F:G,2,FALSE))</f>
        <v>පළාත් පාලන මාර්ග</v>
      </c>
      <c r="I699" s="19" t="str">
        <f>IF(B699="","",IF(LEN(B699)=12,VLOOKUP(MID(B699,8,2),[1]Crt!A:B,2),VLOOKUP(MID(B699,7,2),[1]Crt!A:B,2)))</f>
        <v>22 -කොලොන්නාව</v>
      </c>
      <c r="J699" s="20" t="str">
        <f>IF(B699="","",VLOOKUP(I699,[1]Crt!B:C,2))</f>
        <v>කොළඹ</v>
      </c>
      <c r="K699" s="20">
        <f>IF(B699="","",VLOOKUP(MID(B699,1,1),[1]Crt!D:E,2,FALSE))</f>
        <v>2004</v>
      </c>
    </row>
    <row r="700" spans="1:11" ht="34.5">
      <c r="A700" s="11" t="s">
        <v>711</v>
      </c>
      <c r="B700" s="85" t="s">
        <v>1785</v>
      </c>
      <c r="C700" s="48" t="s">
        <v>1786</v>
      </c>
      <c r="D700" s="50">
        <v>250000</v>
      </c>
      <c r="E700" s="85" t="s">
        <v>701</v>
      </c>
      <c r="F700" s="85" t="s">
        <v>1787</v>
      </c>
      <c r="G700" s="135" t="s">
        <v>1775</v>
      </c>
      <c r="H700" s="18" t="str">
        <f>IF(A700="","",VLOOKUP(A700,[1]Crt!F:G,2,FALSE))</f>
        <v>පළාත් පාලන මාර්ග</v>
      </c>
      <c r="I700" s="19" t="str">
        <f>IF(B700="","",IF(LEN(B700)=12,VLOOKUP(MID(B700,8,2),[1]Crt!A:B,2),VLOOKUP(MID(B700,7,2),[1]Crt!A:B,2)))</f>
        <v>12 - බියගම</v>
      </c>
      <c r="J700" s="20" t="str">
        <f>IF(B700="","",VLOOKUP(I700,[1]Crt!B:C,2))</f>
        <v>ගම්පහ</v>
      </c>
      <c r="K700" s="20">
        <f>IF(B700="","",VLOOKUP(MID(B700,1,1),[1]Crt!D:E,2,FALSE))</f>
        <v>2004</v>
      </c>
    </row>
    <row r="701" spans="1:11" ht="34.5">
      <c r="A701" s="11" t="s">
        <v>711</v>
      </c>
      <c r="B701" s="85" t="s">
        <v>1788</v>
      </c>
      <c r="C701" s="48" t="s">
        <v>1789</v>
      </c>
      <c r="D701" s="50">
        <v>250000</v>
      </c>
      <c r="E701" s="85" t="s">
        <v>701</v>
      </c>
      <c r="F701" s="85" t="s">
        <v>1787</v>
      </c>
      <c r="G701" s="135" t="s">
        <v>1775</v>
      </c>
      <c r="H701" s="18" t="str">
        <f>IF(A701="","",VLOOKUP(A701,[1]Crt!F:G,2,FALSE))</f>
        <v>පළාත් පාලන මාර්ග</v>
      </c>
      <c r="I701" s="19" t="str">
        <f>IF(B701="","",IF(LEN(B701)=12,VLOOKUP(MID(B701,8,2),[1]Crt!A:B,2),VLOOKUP(MID(B701,7,2),[1]Crt!A:B,2)))</f>
        <v>12 - බියගම</v>
      </c>
      <c r="J701" s="20" t="str">
        <f>IF(B701="","",VLOOKUP(I701,[1]Crt!B:C,2))</f>
        <v>ගම්පහ</v>
      </c>
      <c r="K701" s="20">
        <f>IF(B701="","",VLOOKUP(MID(B701,1,1),[1]Crt!D:E,2,FALSE))</f>
        <v>2004</v>
      </c>
    </row>
    <row r="702" spans="1:11" ht="34.5">
      <c r="A702" s="11" t="s">
        <v>711</v>
      </c>
      <c r="B702" s="108" t="s">
        <v>1790</v>
      </c>
      <c r="C702" s="48" t="s">
        <v>1791</v>
      </c>
      <c r="D702" s="154">
        <v>150000</v>
      </c>
      <c r="E702" s="108" t="s">
        <v>701</v>
      </c>
      <c r="F702" s="108" t="s">
        <v>1401</v>
      </c>
      <c r="G702" s="31" t="s">
        <v>1792</v>
      </c>
      <c r="H702" s="18" t="str">
        <f>IF(A702="","",VLOOKUP(A702,[1]Crt!F:G,2,FALSE))</f>
        <v>පළාත් පාලන මාර්ග</v>
      </c>
      <c r="I702" s="19" t="str">
        <f>IF(B702="","",IF(LEN(B702)=12,VLOOKUP(MID(B702,8,2),[1]Crt!A:B,2),VLOOKUP(MID(B702,7,2),[1]Crt!A:B,2)))</f>
        <v>30 - හෝමාගම</v>
      </c>
      <c r="J702" s="20" t="str">
        <f>IF(B702="","",VLOOKUP(I702,[1]Crt!B:C,2))</f>
        <v>කොළඹ</v>
      </c>
      <c r="K702" s="20">
        <f>IF(B702="","",VLOOKUP(MID(B702,1,1),[1]Crt!D:E,2,FALSE))</f>
        <v>2004</v>
      </c>
    </row>
    <row r="703" spans="1:11" ht="34.5">
      <c r="A703" s="11" t="s">
        <v>27</v>
      </c>
      <c r="B703" s="85" t="s">
        <v>1793</v>
      </c>
      <c r="C703" s="48" t="s">
        <v>1794</v>
      </c>
      <c r="D703" s="50">
        <v>75000</v>
      </c>
      <c r="E703" s="85" t="s">
        <v>1508</v>
      </c>
      <c r="F703" s="159" t="s">
        <v>1746</v>
      </c>
      <c r="G703" s="31" t="s">
        <v>1795</v>
      </c>
      <c r="H703" s="18" t="str">
        <f>IF(A703="","",VLOOKUP(A703,[1]Crt!F:G,2,FALSE))</f>
        <v>අධ්‍යාපන</v>
      </c>
      <c r="I703" s="19" t="str">
        <f>IF(B703="","",IF(LEN(B703)=12,VLOOKUP(MID(B703,8,2),[1]Crt!A:B,2),VLOOKUP(MID(B703,7,2),[1]Crt!A:B,2)))</f>
        <v>29 - කැස්බෑව</v>
      </c>
      <c r="J703" s="20" t="str">
        <f>IF(B703="","",VLOOKUP(I703,[1]Crt!B:C,2))</f>
        <v>කොළඹ</v>
      </c>
      <c r="K703" s="20">
        <f>IF(B703="","",VLOOKUP(MID(B703,1,1),[1]Crt!D:E,2,FALSE))</f>
        <v>2001</v>
      </c>
    </row>
    <row r="704" spans="1:11" ht="34.5">
      <c r="A704" s="11" t="s">
        <v>27</v>
      </c>
      <c r="B704" s="85" t="s">
        <v>1796</v>
      </c>
      <c r="C704" s="48" t="s">
        <v>1797</v>
      </c>
      <c r="D704" s="50">
        <v>50000</v>
      </c>
      <c r="E704" s="85" t="s">
        <v>1508</v>
      </c>
      <c r="F704" s="159" t="s">
        <v>1746</v>
      </c>
      <c r="G704" s="31" t="s">
        <v>1795</v>
      </c>
      <c r="H704" s="18" t="str">
        <f>IF(A704="","",VLOOKUP(A704,[1]Crt!F:G,2,FALSE))</f>
        <v>අධ්‍යාපන</v>
      </c>
      <c r="I704" s="19" t="str">
        <f>IF(B704="","",IF(LEN(B704)=12,VLOOKUP(MID(B704,8,2),[1]Crt!A:B,2),VLOOKUP(MID(B704,7,2),[1]Crt!A:B,2)))</f>
        <v>29 - කැස්බෑව</v>
      </c>
      <c r="J704" s="20" t="str">
        <f>IF(B704="","",VLOOKUP(I704,[1]Crt!B:C,2))</f>
        <v>කොළඹ</v>
      </c>
      <c r="K704" s="20">
        <f>IF(B704="","",VLOOKUP(MID(B704,1,1),[1]Crt!D:E,2,FALSE))</f>
        <v>2001</v>
      </c>
    </row>
    <row r="705" spans="1:11" ht="17.25">
      <c r="A705" s="11" t="s">
        <v>27</v>
      </c>
      <c r="B705" s="85" t="s">
        <v>1798</v>
      </c>
      <c r="C705" s="48" t="s">
        <v>1799</v>
      </c>
      <c r="D705" s="50">
        <v>30000</v>
      </c>
      <c r="E705" s="85" t="s">
        <v>1508</v>
      </c>
      <c r="F705" s="159" t="s">
        <v>1746</v>
      </c>
      <c r="G705" s="31" t="s">
        <v>1800</v>
      </c>
      <c r="H705" s="18" t="str">
        <f>IF(A705="","",VLOOKUP(A705,[1]Crt!F:G,2,FALSE))</f>
        <v>අධ්‍යාපන</v>
      </c>
      <c r="I705" s="19" t="str">
        <f>IF(B705="","",IF(LEN(B705)=12,VLOOKUP(MID(B705,8,2),[1]Crt!A:B,2),VLOOKUP(MID(B705,7,2),[1]Crt!A:B,2)))</f>
        <v>31 - හංවැල්ල</v>
      </c>
      <c r="J705" s="20" t="str">
        <f>IF(B705="","",VLOOKUP(I705,[1]Crt!B:C,2))</f>
        <v>කොළඹ</v>
      </c>
      <c r="K705" s="20">
        <f>IF(B705="","",VLOOKUP(MID(B705,1,1),[1]Crt!D:E,2,FALSE))</f>
        <v>2001</v>
      </c>
    </row>
    <row r="706" spans="1:11" ht="34.5">
      <c r="A706" s="11" t="s">
        <v>27</v>
      </c>
      <c r="B706" s="85" t="s">
        <v>1801</v>
      </c>
      <c r="C706" s="48" t="s">
        <v>1802</v>
      </c>
      <c r="D706" s="50">
        <v>50000</v>
      </c>
      <c r="E706" s="85" t="s">
        <v>14</v>
      </c>
      <c r="F706" s="159" t="s">
        <v>1803</v>
      </c>
      <c r="G706" s="31" t="s">
        <v>1804</v>
      </c>
      <c r="H706" s="18" t="str">
        <f>IF(A706="","",VLOOKUP(A706,[1]Crt!F:G,2,FALSE))</f>
        <v>අධ්‍යාපන</v>
      </c>
      <c r="I706" s="19" t="str">
        <f>IF(B706="","",IF(LEN(B706)=12,VLOOKUP(MID(B706,8,2),[1]Crt!A:B,2),VLOOKUP(MID(B706,7,2),[1]Crt!A:B,2)))</f>
        <v>10 - මහර</v>
      </c>
      <c r="J706" s="20" t="str">
        <f>IF(B706="","",VLOOKUP(I706,[1]Crt!B:C,2))</f>
        <v>ගම්පහ</v>
      </c>
      <c r="K706" s="20">
        <f>IF(B706="","",VLOOKUP(MID(B706,1,1),[1]Crt!D:E,2,FALSE))</f>
        <v>2001</v>
      </c>
    </row>
    <row r="707" spans="1:11" ht="17.25">
      <c r="A707" s="11" t="s">
        <v>27</v>
      </c>
      <c r="B707" s="85" t="s">
        <v>1805</v>
      </c>
      <c r="C707" s="87" t="s">
        <v>1806</v>
      </c>
      <c r="D707" s="50">
        <v>140000</v>
      </c>
      <c r="E707" s="85" t="s">
        <v>14</v>
      </c>
      <c r="F707" s="85" t="s">
        <v>15</v>
      </c>
      <c r="G707" s="31" t="s">
        <v>1772</v>
      </c>
      <c r="H707" s="18" t="str">
        <f>IF(A707="","",VLOOKUP(A707,[1]Crt!F:G,2,FALSE))</f>
        <v>අධ්‍යාපන</v>
      </c>
      <c r="I707" s="19" t="str">
        <f>IF(B707="","",IF(LEN(B707)=12,VLOOKUP(MID(B707,8,2),[1]Crt!A:B,2),VLOOKUP(MID(B707,7,2),[1]Crt!A:B,2)))</f>
        <v>30 - හෝමාගම</v>
      </c>
      <c r="J707" s="20" t="str">
        <f>IF(B707="","",VLOOKUP(I707,[1]Crt!B:C,2))</f>
        <v>කොළඹ</v>
      </c>
      <c r="K707" s="20">
        <f>IF(B707="","",VLOOKUP(MID(B707,1,1),[1]Crt!D:E,2,FALSE))</f>
        <v>2001</v>
      </c>
    </row>
    <row r="708" spans="1:11" ht="34.5">
      <c r="A708" s="11" t="s">
        <v>27</v>
      </c>
      <c r="B708" s="85" t="s">
        <v>1807</v>
      </c>
      <c r="C708" s="48" t="s">
        <v>1808</v>
      </c>
      <c r="D708" s="50">
        <v>273900</v>
      </c>
      <c r="E708" s="85" t="s">
        <v>14</v>
      </c>
      <c r="F708" s="108" t="s">
        <v>1809</v>
      </c>
      <c r="G708" s="31" t="s">
        <v>1772</v>
      </c>
      <c r="H708" s="18" t="str">
        <f>IF(A708="","",VLOOKUP(A708,[1]Crt!F:G,2,FALSE))</f>
        <v>අධ්‍යාපන</v>
      </c>
      <c r="I708" s="19" t="str">
        <f>IF(B708="","",IF(LEN(B708)=12,VLOOKUP(MID(B708,8,2),[1]Crt!A:B,2),VLOOKUP(MID(B708,7,2),[1]Crt!A:B,2)))</f>
        <v>45 - මදුරාවල</v>
      </c>
      <c r="J708" s="20" t="str">
        <f>IF(B708="","",VLOOKUP(I708,[1]Crt!B:C,2))</f>
        <v>කළුතර</v>
      </c>
      <c r="K708" s="20">
        <f>IF(B708="","",VLOOKUP(MID(B708,1,1),[1]Crt!D:E,2,FALSE))</f>
        <v>2001</v>
      </c>
    </row>
    <row r="709" spans="1:11" ht="34.5">
      <c r="A709" s="11" t="s">
        <v>27</v>
      </c>
      <c r="B709" s="85" t="s">
        <v>1810</v>
      </c>
      <c r="C709" s="48" t="s">
        <v>1811</v>
      </c>
      <c r="D709" s="50">
        <v>60000</v>
      </c>
      <c r="E709" s="108" t="s">
        <v>14</v>
      </c>
      <c r="F709" s="85" t="s">
        <v>15</v>
      </c>
      <c r="G709" s="173" t="s">
        <v>1812</v>
      </c>
      <c r="H709" s="18" t="str">
        <f>IF(A709="","",VLOOKUP(A709,[1]Crt!F:G,2,FALSE))</f>
        <v>අධ්‍යාපන</v>
      </c>
      <c r="I709" s="19" t="str">
        <f>IF(B709="","",IF(LEN(B709)=12,VLOOKUP(MID(B709,8,2),[1]Crt!A:B,2),VLOOKUP(MID(B709,7,2),[1]Crt!A:B,2)))</f>
        <v>01 - දිවුලපිටිය</v>
      </c>
      <c r="J709" s="20" t="str">
        <f>IF(B709="","",VLOOKUP(I709,[1]Crt!B:C,2))</f>
        <v>ගම්පහ</v>
      </c>
      <c r="K709" s="20">
        <f>IF(B709="","",VLOOKUP(MID(B709,1,1),[1]Crt!D:E,2,FALSE))</f>
        <v>2001</v>
      </c>
    </row>
    <row r="710" spans="1:11" ht="17.25">
      <c r="A710" s="11" t="s">
        <v>27</v>
      </c>
      <c r="B710" s="85" t="s">
        <v>1813</v>
      </c>
      <c r="C710" s="87" t="s">
        <v>1814</v>
      </c>
      <c r="D710" s="50">
        <v>500000</v>
      </c>
      <c r="E710" s="108" t="s">
        <v>14</v>
      </c>
      <c r="F710" s="85" t="s">
        <v>15</v>
      </c>
      <c r="G710" s="174" t="s">
        <v>1812</v>
      </c>
      <c r="H710" s="18" t="str">
        <f>IF(A710="","",VLOOKUP(A710,[1]Crt!F:G,2,FALSE))</f>
        <v>අධ්‍යාපන</v>
      </c>
      <c r="I710" s="19" t="str">
        <f>IF(B710="","",IF(LEN(B710)=12,VLOOKUP(MID(B710,8,2),[1]Crt!A:B,2),VLOOKUP(MID(B710,7,2),[1]Crt!A:B,2)))</f>
        <v>21 - කොළඹ</v>
      </c>
      <c r="J710" s="20" t="str">
        <f>IF(B710="","",VLOOKUP(I710,[1]Crt!B:C,2))</f>
        <v>කොළඹ</v>
      </c>
      <c r="K710" s="20">
        <f>IF(B710="","",VLOOKUP(MID(B710,1,1),[1]Crt!D:E,2,FALSE))</f>
        <v>2001</v>
      </c>
    </row>
    <row r="711" spans="1:11" ht="17.25">
      <c r="A711" s="11" t="s">
        <v>27</v>
      </c>
      <c r="B711" s="135" t="s">
        <v>1815</v>
      </c>
      <c r="C711" s="87" t="s">
        <v>1816</v>
      </c>
      <c r="D711" s="50">
        <v>400000</v>
      </c>
      <c r="E711" s="108" t="s">
        <v>14</v>
      </c>
      <c r="F711" s="85" t="s">
        <v>15</v>
      </c>
      <c r="G711" s="173" t="s">
        <v>1812</v>
      </c>
      <c r="H711" s="18" t="str">
        <f>IF(A711="","",VLOOKUP(A711,[1]Crt!F:G,2,FALSE))</f>
        <v>අධ්‍යාපන</v>
      </c>
      <c r="I711" s="19" t="str">
        <f>IF(B711="","",IF(LEN(B711)=12,VLOOKUP(MID(B711,8,2),[1]Crt!A:B,2),VLOOKUP(MID(B711,7,2),[1]Crt!A:B,2)))</f>
        <v>21 - කොළඹ</v>
      </c>
      <c r="J711" s="20" t="str">
        <f>IF(B711="","",VLOOKUP(I711,[1]Crt!B:C,2))</f>
        <v>කොළඹ</v>
      </c>
      <c r="K711" s="20">
        <f>IF(B711="","",VLOOKUP(MID(B711,1,1),[1]Crt!D:E,2,FALSE))</f>
        <v>2001</v>
      </c>
    </row>
    <row r="712" spans="1:11" ht="17.25">
      <c r="A712" s="11" t="s">
        <v>27</v>
      </c>
      <c r="B712" s="135" t="s">
        <v>1817</v>
      </c>
      <c r="C712" s="48" t="s">
        <v>1818</v>
      </c>
      <c r="D712" s="50">
        <v>100000</v>
      </c>
      <c r="E712" s="108" t="s">
        <v>14</v>
      </c>
      <c r="F712" s="85" t="s">
        <v>15</v>
      </c>
      <c r="G712" s="174" t="s">
        <v>1812</v>
      </c>
      <c r="H712" s="18" t="str">
        <f>IF(A712="","",VLOOKUP(A712,[1]Crt!F:G,2,FALSE))</f>
        <v>අධ්‍යාපන</v>
      </c>
      <c r="I712" s="19" t="str">
        <f>IF(B712="","",IF(LEN(B712)=12,VLOOKUP(MID(B712,8,2),[1]Crt!A:B,2),VLOOKUP(MID(B712,7,2),[1]Crt!A:B,2)))</f>
        <v>21 - කොළඹ</v>
      </c>
      <c r="J712" s="20" t="str">
        <f>IF(B712="","",VLOOKUP(I712,[1]Crt!B:C,2))</f>
        <v>කොළඹ</v>
      </c>
      <c r="K712" s="20">
        <f>IF(B712="","",VLOOKUP(MID(B712,1,1),[1]Crt!D:E,2,FALSE))</f>
        <v>2001</v>
      </c>
    </row>
    <row r="713" spans="1:11" ht="17.25">
      <c r="A713" s="11" t="s">
        <v>27</v>
      </c>
      <c r="B713" s="135" t="s">
        <v>1819</v>
      </c>
      <c r="C713" s="175" t="s">
        <v>1820</v>
      </c>
      <c r="D713" s="50">
        <v>568000</v>
      </c>
      <c r="E713" s="108" t="s">
        <v>14</v>
      </c>
      <c r="F713" s="85" t="s">
        <v>15</v>
      </c>
      <c r="G713" s="173" t="s">
        <v>1812</v>
      </c>
      <c r="H713" s="18" t="str">
        <f>IF(A713="","",VLOOKUP(A713,[1]Crt!F:G,2,FALSE))</f>
        <v>අධ්‍යාපන</v>
      </c>
      <c r="I713" s="19" t="str">
        <f>IF(B713="","",IF(LEN(B713)=12,VLOOKUP(MID(B713,8,2),[1]Crt!A:B,2),VLOOKUP(MID(B713,7,2),[1]Crt!A:B,2)))</f>
        <v>26 - රත්මලාන</v>
      </c>
      <c r="J713" s="20" t="str">
        <f>IF(B713="","",VLOOKUP(I713,[1]Crt!B:C,2))</f>
        <v>කොළඹ</v>
      </c>
      <c r="K713" s="20">
        <f>IF(B713="","",VLOOKUP(MID(B713,1,1),[1]Crt!D:E,2,FALSE))</f>
        <v>2001</v>
      </c>
    </row>
    <row r="714" spans="1:11" ht="17.25">
      <c r="A714" s="11" t="s">
        <v>27</v>
      </c>
      <c r="B714" s="135" t="s">
        <v>1821</v>
      </c>
      <c r="C714" s="175" t="s">
        <v>1822</v>
      </c>
      <c r="D714" s="50">
        <v>400000</v>
      </c>
      <c r="E714" s="108" t="s">
        <v>14</v>
      </c>
      <c r="F714" s="85" t="s">
        <v>15</v>
      </c>
      <c r="G714" s="174" t="s">
        <v>1812</v>
      </c>
      <c r="H714" s="18" t="str">
        <f>IF(A714="","",VLOOKUP(A714,[1]Crt!F:G,2,FALSE))</f>
        <v>අධ්‍යාපන</v>
      </c>
      <c r="I714" s="19" t="str">
        <f>IF(B714="","",IF(LEN(B714)=12,VLOOKUP(MID(B714,8,2),[1]Crt!A:B,2),VLOOKUP(MID(B714,7,2),[1]Crt!A:B,2)))</f>
        <v>30 - හෝමාගම</v>
      </c>
      <c r="J714" s="20" t="str">
        <f>IF(B714="","",VLOOKUP(I714,[1]Crt!B:C,2))</f>
        <v>කොළඹ</v>
      </c>
      <c r="K714" s="20">
        <f>IF(B714="","",VLOOKUP(MID(B714,1,1),[1]Crt!D:E,2,FALSE))</f>
        <v>2001</v>
      </c>
    </row>
    <row r="715" spans="1:11" ht="34.5">
      <c r="A715" s="24" t="s">
        <v>20</v>
      </c>
      <c r="B715" s="143" t="s">
        <v>1823</v>
      </c>
      <c r="C715" s="144" t="s">
        <v>1824</v>
      </c>
      <c r="D715" s="157">
        <v>100000</v>
      </c>
      <c r="E715" s="146" t="s">
        <v>1825</v>
      </c>
      <c r="F715" s="146" t="s">
        <v>1826</v>
      </c>
      <c r="G715" s="176" t="s">
        <v>1827</v>
      </c>
      <c r="H715" s="18" t="str">
        <f>IF(A715="","",VLOOKUP(A715,[1]Crt!F:G,2,FALSE))</f>
        <v>අධ්‍යාපන</v>
      </c>
      <c r="I715" s="19" t="str">
        <f>IF(B715="","",IF(LEN(B715)=12,VLOOKUP(MID(B715,8,2),[1]Crt!A:B,2),VLOOKUP(MID(B715,7,2),[1]Crt!A:B,2)))</f>
        <v>10 - මහර</v>
      </c>
      <c r="J715" s="20" t="str">
        <f>IF(B715="","",VLOOKUP(I715,[1]Crt!B:C,2))</f>
        <v>ගම්පහ</v>
      </c>
      <c r="K715" s="20">
        <f>IF(B715="","",VLOOKUP(MID(B715,1,1),[1]Crt!D:E,2,FALSE))</f>
        <v>2001</v>
      </c>
    </row>
    <row r="716" spans="1:11" ht="34.5">
      <c r="A716" s="11" t="s">
        <v>27</v>
      </c>
      <c r="B716" s="85" t="s">
        <v>1828</v>
      </c>
      <c r="C716" s="48" t="s">
        <v>1829</v>
      </c>
      <c r="D716" s="50">
        <v>930000</v>
      </c>
      <c r="E716" s="85" t="s">
        <v>14</v>
      </c>
      <c r="F716" s="108" t="s">
        <v>1809</v>
      </c>
      <c r="G716" s="31" t="s">
        <v>1830</v>
      </c>
      <c r="H716" s="18" t="str">
        <f>IF(A716="","",VLOOKUP(A716,[1]Crt!F:G,2,FALSE))</f>
        <v>අධ්‍යාපන</v>
      </c>
      <c r="I716" s="19" t="str">
        <f>IF(B716="","",IF(LEN(B716)=12,VLOOKUP(MID(B716,8,2),[1]Crt!A:B,2),VLOOKUP(MID(B716,7,2),[1]Crt!A:B,2)))</f>
        <v>45 - මදුරාවල</v>
      </c>
      <c r="J716" s="20" t="str">
        <f>IF(B716="","",VLOOKUP(I716,[1]Crt!B:C,2))</f>
        <v>කළුතර</v>
      </c>
      <c r="K716" s="20">
        <f>IF(B716="","",VLOOKUP(MID(B716,1,1),[1]Crt!D:E,2,FALSE))</f>
        <v>2001</v>
      </c>
    </row>
    <row r="717" spans="1:11" ht="34.5">
      <c r="A717" s="11" t="s">
        <v>27</v>
      </c>
      <c r="B717" s="85" t="s">
        <v>1831</v>
      </c>
      <c r="C717" s="87" t="s">
        <v>1832</v>
      </c>
      <c r="D717" s="50">
        <v>200000</v>
      </c>
      <c r="E717" s="85" t="s">
        <v>14</v>
      </c>
      <c r="F717" s="108" t="s">
        <v>1809</v>
      </c>
      <c r="G717" s="31" t="s">
        <v>1830</v>
      </c>
      <c r="H717" s="18" t="str">
        <f>IF(A717="","",VLOOKUP(A717,[1]Crt!F:G,2,FALSE))</f>
        <v>අධ්‍යාපන</v>
      </c>
      <c r="I717" s="19" t="str">
        <f>IF(B717="","",IF(LEN(B717)=12,VLOOKUP(MID(B717,8,2),[1]Crt!A:B,2),VLOOKUP(MID(B717,7,2),[1]Crt!A:B,2)))</f>
        <v>44 - හොරණ</v>
      </c>
      <c r="J717" s="20" t="str">
        <f>IF(B717="","",VLOOKUP(I717,[1]Crt!B:C,2))</f>
        <v>කළුතර</v>
      </c>
      <c r="K717" s="20">
        <f>IF(B717="","",VLOOKUP(MID(B717,1,1),[1]Crt!D:E,2,FALSE))</f>
        <v>2001</v>
      </c>
    </row>
    <row r="718" spans="1:11" ht="34.5">
      <c r="A718" s="11" t="s">
        <v>27</v>
      </c>
      <c r="B718" s="85" t="s">
        <v>1833</v>
      </c>
      <c r="C718" s="48" t="s">
        <v>1834</v>
      </c>
      <c r="D718" s="50">
        <v>165000</v>
      </c>
      <c r="E718" s="85" t="s">
        <v>14</v>
      </c>
      <c r="F718" s="108" t="s">
        <v>1835</v>
      </c>
      <c r="G718" s="31" t="s">
        <v>1830</v>
      </c>
      <c r="H718" s="18" t="str">
        <f>IF(A718="","",VLOOKUP(A718,[1]Crt!F:G,2,FALSE))</f>
        <v>අධ්‍යාපන</v>
      </c>
      <c r="I718" s="19" t="str">
        <f>IF(B718="","",IF(LEN(B718)=12,VLOOKUP(MID(B718,8,2),[1]Crt!A:B,2),VLOOKUP(MID(B718,7,2),[1]Crt!A:B,2)))</f>
        <v>51 - වලල්ලාවිට</v>
      </c>
      <c r="J718" s="20" t="str">
        <f>IF(B718="","",VLOOKUP(I718,[1]Crt!B:C,2))</f>
        <v>කළුතර</v>
      </c>
      <c r="K718" s="20">
        <f>IF(B718="","",VLOOKUP(MID(B718,1,1),[1]Crt!D:E,2,FALSE))</f>
        <v>2001</v>
      </c>
    </row>
    <row r="719" spans="1:11" ht="30">
      <c r="A719" s="11" t="s">
        <v>27</v>
      </c>
      <c r="B719" s="85" t="s">
        <v>1836</v>
      </c>
      <c r="C719" s="48" t="s">
        <v>1837</v>
      </c>
      <c r="D719" s="50">
        <v>290000</v>
      </c>
      <c r="E719" s="85" t="s">
        <v>14</v>
      </c>
      <c r="F719" s="85" t="s">
        <v>15</v>
      </c>
      <c r="G719" s="31" t="s">
        <v>1830</v>
      </c>
      <c r="H719" s="18" t="str">
        <f>IF(A719="","",VLOOKUP(A719,[1]Crt!F:G,2,FALSE))</f>
        <v>අධ්‍යාපන</v>
      </c>
      <c r="I719" s="19" t="str">
        <f>IF(B719="","",IF(LEN(B719)=12,VLOOKUP(MID(B719,8,2),[1]Crt!A:B,2),VLOOKUP(MID(B719,7,2),[1]Crt!A:B,2)))</f>
        <v>32 - තිඹිරිගස්යාය</v>
      </c>
      <c r="J719" s="20" t="str">
        <f>IF(B719="","",VLOOKUP(I719,[1]Crt!B:C,2))</f>
        <v>කොළඹ</v>
      </c>
      <c r="K719" s="20">
        <f>IF(B719="","",VLOOKUP(MID(B719,1,1),[1]Crt!D:E,2,FALSE))</f>
        <v>2001</v>
      </c>
    </row>
    <row r="720" spans="1:11" ht="34.5">
      <c r="A720" s="11" t="s">
        <v>27</v>
      </c>
      <c r="B720" s="85" t="s">
        <v>1838</v>
      </c>
      <c r="C720" s="48" t="s">
        <v>1839</v>
      </c>
      <c r="D720" s="50">
        <v>100000</v>
      </c>
      <c r="E720" s="85" t="s">
        <v>14</v>
      </c>
      <c r="F720" s="85" t="s">
        <v>15</v>
      </c>
      <c r="G720" s="31" t="s">
        <v>1830</v>
      </c>
      <c r="H720" s="18" t="str">
        <f>IF(A720="","",VLOOKUP(A720,[1]Crt!F:G,2,FALSE))</f>
        <v>අධ්‍යාපන</v>
      </c>
      <c r="I720" s="19" t="str">
        <f>IF(B720="","",IF(LEN(B720)=12,VLOOKUP(MID(B720,8,2),[1]Crt!A:B,2),VLOOKUP(MID(B720,7,2),[1]Crt!A:B,2)))</f>
        <v>24 - කඩුවෙල</v>
      </c>
      <c r="J720" s="20" t="str">
        <f>IF(B720="","",VLOOKUP(I720,[1]Crt!B:C,2))</f>
        <v>කොළඹ</v>
      </c>
      <c r="K720" s="20">
        <f>IF(B720="","",VLOOKUP(MID(B720,1,1),[1]Crt!D:E,2,FALSE))</f>
        <v>2001</v>
      </c>
    </row>
    <row r="721" spans="1:11" ht="34.5">
      <c r="A721" s="11" t="s">
        <v>27</v>
      </c>
      <c r="B721" s="85" t="s">
        <v>1840</v>
      </c>
      <c r="C721" s="48" t="s">
        <v>1841</v>
      </c>
      <c r="D721" s="50">
        <v>139000</v>
      </c>
      <c r="E721" s="85" t="s">
        <v>14</v>
      </c>
      <c r="F721" s="108" t="s">
        <v>1842</v>
      </c>
      <c r="G721" s="31" t="s">
        <v>1830</v>
      </c>
      <c r="H721" s="18" t="str">
        <f>IF(A721="","",VLOOKUP(A721,[1]Crt!F:G,2,FALSE))</f>
        <v>අධ්‍යාපන</v>
      </c>
      <c r="I721" s="19" t="str">
        <f>IF(B721="","",IF(LEN(B721)=12,VLOOKUP(MID(B721,8,2),[1]Crt!A:B,2),VLOOKUP(MID(B721,7,2),[1]Crt!A:B,2)))</f>
        <v>03 - මීගමුව</v>
      </c>
      <c r="J721" s="20" t="str">
        <f>IF(B721="","",VLOOKUP(I721,[1]Crt!B:C,2))</f>
        <v>ගම්පහ</v>
      </c>
      <c r="K721" s="20">
        <f>IF(B721="","",VLOOKUP(MID(B721,1,1),[1]Crt!D:E,2,FALSE))</f>
        <v>2001</v>
      </c>
    </row>
    <row r="722" spans="1:11" ht="34.5">
      <c r="A722" s="11" t="s">
        <v>27</v>
      </c>
      <c r="B722" s="85" t="s">
        <v>1843</v>
      </c>
      <c r="C722" s="48" t="s">
        <v>1844</v>
      </c>
      <c r="D722" s="50">
        <v>50625</v>
      </c>
      <c r="E722" s="85" t="s">
        <v>1845</v>
      </c>
      <c r="F722" s="108" t="s">
        <v>67</v>
      </c>
      <c r="G722" s="31" t="s">
        <v>1830</v>
      </c>
      <c r="H722" s="18" t="str">
        <f>IF(A722="","",VLOOKUP(A722,[1]Crt!F:G,2,FALSE))</f>
        <v>අධ්‍යාපන</v>
      </c>
      <c r="I722" s="19" t="str">
        <f>IF(B722="","",IF(LEN(B722)=12,VLOOKUP(MID(B722,8,2),[1]Crt!A:B,2),VLOOKUP(MID(B722,7,2),[1]Crt!A:B,2)))</f>
        <v>45 - මදුරාවල</v>
      </c>
      <c r="J722" s="20" t="str">
        <f>IF(B722="","",VLOOKUP(I722,[1]Crt!B:C,2))</f>
        <v>කළුතර</v>
      </c>
      <c r="K722" s="20">
        <f>IF(B722="","",VLOOKUP(MID(B722,1,1),[1]Crt!D:E,2,FALSE))</f>
        <v>2102</v>
      </c>
    </row>
    <row r="723" spans="1:11" ht="34.5">
      <c r="A723" s="11" t="s">
        <v>1370</v>
      </c>
      <c r="B723" s="85" t="s">
        <v>1846</v>
      </c>
      <c r="C723" s="48" t="s">
        <v>1847</v>
      </c>
      <c r="D723" s="50">
        <v>300000</v>
      </c>
      <c r="E723" s="85" t="s">
        <v>701</v>
      </c>
      <c r="F723" s="159" t="s">
        <v>1401</v>
      </c>
      <c r="G723" s="31" t="s">
        <v>1761</v>
      </c>
      <c r="H723" s="18" t="str">
        <f>IF(A723="","",VLOOKUP(A723,[1]Crt!F:G,2,FALSE))</f>
        <v>පළාත් පාලන සේවා</v>
      </c>
      <c r="I723" s="19" t="str">
        <f>IF(B723="","",IF(LEN(B723)=12,VLOOKUP(MID(B723,8,2),[1]Crt!A:B,2),VLOOKUP(MID(B723,7,2),[1]Crt!A:B,2)))</f>
        <v>30 - හෝමාගම</v>
      </c>
      <c r="J723" s="20" t="str">
        <f>IF(B723="","",VLOOKUP(I723,[1]Crt!B:C,2))</f>
        <v>කොළඹ</v>
      </c>
      <c r="K723" s="20">
        <f>IF(B723="","",VLOOKUP(MID(B723,1,1),[1]Crt!D:E,2,FALSE))</f>
        <v>2001</v>
      </c>
    </row>
    <row r="724" spans="1:11" ht="30">
      <c r="A724" s="11" t="s">
        <v>1370</v>
      </c>
      <c r="B724" s="85" t="s">
        <v>1848</v>
      </c>
      <c r="C724" s="152" t="s">
        <v>1849</v>
      </c>
      <c r="D724" s="177">
        <v>1000000</v>
      </c>
      <c r="E724" s="85" t="s">
        <v>701</v>
      </c>
      <c r="F724" s="85" t="s">
        <v>1749</v>
      </c>
      <c r="G724" s="31" t="s">
        <v>1804</v>
      </c>
      <c r="H724" s="18" t="str">
        <f>IF(A724="","",VLOOKUP(A724,[1]Crt!F:G,2,FALSE))</f>
        <v>පළාත් පාලන සේවා</v>
      </c>
      <c r="I724" s="19" t="str">
        <f>IF(B724="","",IF(LEN(B724)=12,VLOOKUP(MID(B724,8,2),[1]Crt!A:B,2),VLOOKUP(MID(B724,7,2),[1]Crt!A:B,2)))</f>
        <v>07 - ගම්පහ</v>
      </c>
      <c r="J724" s="20" t="str">
        <f>IF(B724="","",VLOOKUP(I724,[1]Crt!B:C,2))</f>
        <v>ගම්පහ</v>
      </c>
      <c r="K724" s="20">
        <f>IF(B724="","",VLOOKUP(MID(B724,1,1),[1]Crt!D:E,2,FALSE))</f>
        <v>2001</v>
      </c>
    </row>
    <row r="725" spans="1:11" ht="17.25">
      <c r="A725" s="11" t="s">
        <v>1308</v>
      </c>
      <c r="B725" s="166" t="s">
        <v>1850</v>
      </c>
      <c r="C725" s="170" t="s">
        <v>1851</v>
      </c>
      <c r="D725" s="168">
        <v>300194</v>
      </c>
      <c r="E725" s="85" t="s">
        <v>701</v>
      </c>
      <c r="F725" s="118" t="s">
        <v>1852</v>
      </c>
      <c r="G725" s="31" t="s">
        <v>1853</v>
      </c>
      <c r="H725" s="18" t="str">
        <f>IF(A725="","",VLOOKUP(A725,[1]Crt!F:G,2,FALSE))</f>
        <v>වතු මාර්ග</v>
      </c>
      <c r="I725" s="19" t="str">
        <f>IF(B725="","",IF(LEN(B725)=12,VLOOKUP(MID(B725,8,2),[1]Crt!A:B,2),VLOOKUP(MID(B725,7,2),[1]Crt!A:B,2)))</f>
        <v>45 - මදුරාවල</v>
      </c>
      <c r="J725" s="20" t="str">
        <f>IF(B725="","",VLOOKUP(I725,[1]Crt!B:C,2))</f>
        <v>කළුතර</v>
      </c>
      <c r="K725" s="20">
        <f>IF(B725="","",VLOOKUP(MID(B725,1,1),[1]Crt!D:E,2,FALSE))</f>
        <v>2004</v>
      </c>
    </row>
    <row r="726" spans="1:11" ht="34.5">
      <c r="A726" s="11" t="s">
        <v>1502</v>
      </c>
      <c r="B726" s="85" t="s">
        <v>1854</v>
      </c>
      <c r="C726" s="48" t="s">
        <v>1855</v>
      </c>
      <c r="D726" s="50">
        <v>500000</v>
      </c>
      <c r="E726" s="85" t="s">
        <v>701</v>
      </c>
      <c r="F726" s="159" t="s">
        <v>1549</v>
      </c>
      <c r="G726" s="31" t="s">
        <v>1856</v>
      </c>
      <c r="H726" s="18" t="str">
        <f>IF(A726="","",VLOOKUP(A726,[1]Crt!F:G,2,FALSE))</f>
        <v>විකල්ප බලශක්ති</v>
      </c>
      <c r="I726" s="19" t="str">
        <f>IF(B726="","",IF(LEN(B726)=12,VLOOKUP(MID(B726,8,2),[1]Crt!A:B,2),VLOOKUP(MID(B726,7,2),[1]Crt!A:B,2)))</f>
        <v>01 - දිවුලපිටිය</v>
      </c>
      <c r="J726" s="20" t="str">
        <f>IF(B726="","",VLOOKUP(I726,[1]Crt!B:C,2))</f>
        <v>ගම්පහ</v>
      </c>
      <c r="K726" s="20">
        <f>IF(B726="","",VLOOKUP(MID(B726,1,1),[1]Crt!D:E,2,FALSE))</f>
        <v>2104</v>
      </c>
    </row>
    <row r="727" spans="1:11" ht="51.75">
      <c r="A727" s="11" t="s">
        <v>1228</v>
      </c>
      <c r="B727" s="166" t="s">
        <v>1857</v>
      </c>
      <c r="C727" s="150" t="s">
        <v>1858</v>
      </c>
      <c r="D727" s="50">
        <v>3200000</v>
      </c>
      <c r="E727" s="85" t="s">
        <v>1240</v>
      </c>
      <c r="F727" s="85" t="s">
        <v>1231</v>
      </c>
      <c r="G727" s="31" t="s">
        <v>1859</v>
      </c>
      <c r="H727" s="18" t="str">
        <f>IF(A727="","",VLOOKUP(A727,[1]Crt!F:G,2,FALSE))</f>
        <v>අපද්‍රව්‍ය කළමනාකරණ</v>
      </c>
      <c r="I727" s="19" t="str">
        <f>IF(B727="","",IF(LEN(B727)=12,VLOOKUP(MID(B727,8,2),[1]Crt!A:B,2),VLOOKUP(MID(B727,7,2),[1]Crt!A:B,2)))</f>
        <v>13 - කැළණිය</v>
      </c>
      <c r="J727" s="20" t="str">
        <f>IF(B727="","",VLOOKUP(I727,[1]Crt!B:C,2))</f>
        <v>ගම්පහ</v>
      </c>
      <c r="K727" s="20">
        <f>IF(B727="","",VLOOKUP(MID(B727,1,1),[1]Crt!D:E,2,FALSE))</f>
        <v>2103</v>
      </c>
    </row>
    <row r="728" spans="1:11" ht="51.75">
      <c r="A728" s="24" t="s">
        <v>1237</v>
      </c>
      <c r="B728" s="178" t="s">
        <v>1860</v>
      </c>
      <c r="C728" s="81" t="s">
        <v>1861</v>
      </c>
      <c r="D728" s="179">
        <v>4500000</v>
      </c>
      <c r="E728" s="101" t="s">
        <v>904</v>
      </c>
      <c r="F728" s="101" t="s">
        <v>1584</v>
      </c>
      <c r="G728" s="162" t="s">
        <v>1862</v>
      </c>
      <c r="H728" s="18" t="str">
        <f>IF(A728="","",VLOOKUP(A728,[1]Crt!F:G,2,FALSE))</f>
        <v>අපද්‍රව්‍ය කළමනාකරණ</v>
      </c>
      <c r="I728" s="19" t="str">
        <f>IF(B728="","",IF(LEN(B728)=12,VLOOKUP(MID(B728,8,2),[1]Crt!A:B,2),VLOOKUP(MID(B728,7,2),[1]Crt!A:B,2)))</f>
        <v>63 - ගම්පහ පොදු</v>
      </c>
      <c r="J728" s="20" t="str">
        <f>IF(B728="","",VLOOKUP(I728,[1]Crt!B:C,2))</f>
        <v xml:space="preserve">ගම්පහ </v>
      </c>
      <c r="K728" s="20">
        <f>IF(B728="","",VLOOKUP(MID(B728,1,1),[1]Crt!D:E,2,FALSE))</f>
        <v>2103</v>
      </c>
    </row>
    <row r="729" spans="1:11" ht="51.75">
      <c r="A729" s="24" t="s">
        <v>1237</v>
      </c>
      <c r="B729" s="143" t="s">
        <v>1863</v>
      </c>
      <c r="C729" s="144" t="s">
        <v>1864</v>
      </c>
      <c r="D729" s="157">
        <v>2000000</v>
      </c>
      <c r="E729" s="143" t="s">
        <v>1584</v>
      </c>
      <c r="F729" s="146" t="s">
        <v>1865</v>
      </c>
      <c r="G729" s="162" t="s">
        <v>1866</v>
      </c>
      <c r="H729" s="18" t="str">
        <f>IF(A729="","",VLOOKUP(A729,[1]Crt!F:G,2,FALSE))</f>
        <v>අපද්‍රව්‍ය කළමනාකරණ</v>
      </c>
      <c r="I729" s="19" t="str">
        <f>IF(B729="","",IF(LEN(B729)=12,VLOOKUP(MID(B729,8,2),[1]Crt!A:B,2),VLOOKUP(MID(B729,7,2),[1]Crt!A:B,2)))</f>
        <v>63 - ගම්පහ පොදු</v>
      </c>
      <c r="J729" s="20" t="str">
        <f>IF(B729="","",VLOOKUP(I729,[1]Crt!B:C,2))</f>
        <v xml:space="preserve">ගම්පහ </v>
      </c>
      <c r="K729" s="20">
        <f>IF(B729="","",VLOOKUP(MID(B729,1,1),[1]Crt!D:E,2,FALSE))</f>
        <v>2103</v>
      </c>
    </row>
    <row r="730" spans="1:11" ht="51.75">
      <c r="A730" s="11" t="s">
        <v>1228</v>
      </c>
      <c r="B730" s="85" t="s">
        <v>1867</v>
      </c>
      <c r="C730" s="48" t="s">
        <v>1868</v>
      </c>
      <c r="D730" s="50">
        <v>2000000</v>
      </c>
      <c r="E730" s="85" t="s">
        <v>1584</v>
      </c>
      <c r="F730" s="108" t="s">
        <v>1865</v>
      </c>
      <c r="G730" s="31" t="s">
        <v>1772</v>
      </c>
      <c r="H730" s="18" t="str">
        <f>IF(A730="","",VLOOKUP(A730,[1]Crt!F:G,2,FALSE))</f>
        <v>අපද්‍රව්‍ය කළමනාකරණ</v>
      </c>
      <c r="I730" s="19" t="str">
        <f>IF(B730="","",IF(LEN(B730)=12,VLOOKUP(MID(B730,8,2),[1]Crt!A:B,2),VLOOKUP(MID(B730,7,2),[1]Crt!A:B,2)))</f>
        <v>63 - ගම්පහ පොදු</v>
      </c>
      <c r="J730" s="20" t="str">
        <f>IF(B730="","",VLOOKUP(I730,[1]Crt!B:C,2))</f>
        <v xml:space="preserve">ගම්පහ </v>
      </c>
      <c r="K730" s="20">
        <f>IF(B730="","",VLOOKUP(MID(B730,1,1),[1]Crt!D:E,2,FALSE))</f>
        <v>2103</v>
      </c>
    </row>
    <row r="731" spans="1:11" ht="51.75">
      <c r="A731" s="11" t="s">
        <v>1228</v>
      </c>
      <c r="B731" s="87" t="s">
        <v>1869</v>
      </c>
      <c r="C731" s="48" t="s">
        <v>1870</v>
      </c>
      <c r="D731" s="50">
        <v>1170000</v>
      </c>
      <c r="E731" s="108" t="s">
        <v>1865</v>
      </c>
      <c r="F731" s="85" t="s">
        <v>1871</v>
      </c>
      <c r="G731" s="31" t="s">
        <v>1792</v>
      </c>
      <c r="H731" s="18" t="str">
        <f>IF(A731="","",VLOOKUP(A731,[1]Crt!F:G,2,FALSE))</f>
        <v>අපද්‍රව්‍ය කළමනාකරණ</v>
      </c>
      <c r="I731" s="19" t="str">
        <f>IF(B731="","",IF(LEN(B731)=12,VLOOKUP(MID(B731,8,2),[1]Crt!A:B,2),VLOOKUP(MID(B731,7,2),[1]Crt!A:B,2)))</f>
        <v>62 - පළාත් පොදු</v>
      </c>
      <c r="J731" s="20" t="str">
        <f>IF(B731="","",VLOOKUP(I731,[1]Crt!B:C,2))</f>
        <v>පළාත් පොදු</v>
      </c>
      <c r="K731" s="20">
        <f>IF(B731="","",VLOOKUP(MID(B731,1,1),[1]Crt!D:E,2,FALSE))</f>
        <v>2103</v>
      </c>
    </row>
    <row r="732" spans="1:11" ht="51.75">
      <c r="A732" s="11" t="s">
        <v>1228</v>
      </c>
      <c r="B732" s="87" t="s">
        <v>1872</v>
      </c>
      <c r="C732" s="48" t="s">
        <v>1873</v>
      </c>
      <c r="D732" s="50">
        <v>1125000</v>
      </c>
      <c r="E732" s="108" t="s">
        <v>1865</v>
      </c>
      <c r="F732" s="85" t="s">
        <v>1871</v>
      </c>
      <c r="G732" s="31" t="s">
        <v>1792</v>
      </c>
      <c r="H732" s="18" t="str">
        <f>IF(A732="","",VLOOKUP(A732,[1]Crt!F:G,2,FALSE))</f>
        <v>අපද්‍රව්‍ය කළමනාකරණ</v>
      </c>
      <c r="I732" s="19" t="str">
        <f>IF(B732="","",IF(LEN(B732)=12,VLOOKUP(MID(B732,8,2),[1]Crt!A:B,2),VLOOKUP(MID(B732,7,2),[1]Crt!A:B,2)))</f>
        <v>62 - පළාත් පොදු</v>
      </c>
      <c r="J732" s="20" t="str">
        <f>IF(B732="","",VLOOKUP(I732,[1]Crt!B:C,2))</f>
        <v>පළාත් පොදු</v>
      </c>
      <c r="K732" s="20">
        <f>IF(B732="","",VLOOKUP(MID(B732,1,1),[1]Crt!D:E,2,FALSE))</f>
        <v>2103</v>
      </c>
    </row>
    <row r="733" spans="1:11" ht="51.75">
      <c r="A733" s="11" t="s">
        <v>1228</v>
      </c>
      <c r="B733" s="87" t="s">
        <v>1874</v>
      </c>
      <c r="C733" s="48" t="s">
        <v>1875</v>
      </c>
      <c r="D733" s="50">
        <v>1155000</v>
      </c>
      <c r="E733" s="108" t="s">
        <v>1865</v>
      </c>
      <c r="F733" s="85" t="s">
        <v>1871</v>
      </c>
      <c r="G733" s="31" t="s">
        <v>1792</v>
      </c>
      <c r="H733" s="18" t="str">
        <f>IF(A733="","",VLOOKUP(A733,[1]Crt!F:G,2,FALSE))</f>
        <v>අපද්‍රව්‍ය කළමනාකරණ</v>
      </c>
      <c r="I733" s="19" t="str">
        <f>IF(B733="","",IF(LEN(B733)=12,VLOOKUP(MID(B733,8,2),[1]Crt!A:B,2),VLOOKUP(MID(B733,7,2),[1]Crt!A:B,2)))</f>
        <v>62 - පළාත් පොදු</v>
      </c>
      <c r="J733" s="20" t="str">
        <f>IF(B733="","",VLOOKUP(I733,[1]Crt!B:C,2))</f>
        <v>පළාත් පොදු</v>
      </c>
      <c r="K733" s="20">
        <f>IF(B733="","",VLOOKUP(MID(B733,1,1),[1]Crt!D:E,2,FALSE))</f>
        <v>2103</v>
      </c>
    </row>
    <row r="734" spans="1:11" ht="51.75">
      <c r="A734" s="11" t="s">
        <v>1228</v>
      </c>
      <c r="B734" s="87" t="s">
        <v>1876</v>
      </c>
      <c r="C734" s="48" t="s">
        <v>1877</v>
      </c>
      <c r="D734" s="50">
        <v>1125000</v>
      </c>
      <c r="E734" s="108" t="s">
        <v>1865</v>
      </c>
      <c r="F734" s="85" t="s">
        <v>1871</v>
      </c>
      <c r="G734" s="31" t="s">
        <v>1792</v>
      </c>
      <c r="H734" s="18" t="str">
        <f>IF(A734="","",VLOOKUP(A734,[1]Crt!F:G,2,FALSE))</f>
        <v>අපද්‍රව්‍ය කළමනාකරණ</v>
      </c>
      <c r="I734" s="19" t="str">
        <f>IF(B734="","",IF(LEN(B734)=12,VLOOKUP(MID(B734,8,2),[1]Crt!A:B,2),VLOOKUP(MID(B734,7,2),[1]Crt!A:B,2)))</f>
        <v>62 - පළාත් පොදු</v>
      </c>
      <c r="J734" s="20" t="str">
        <f>IF(B734="","",VLOOKUP(I734,[1]Crt!B:C,2))</f>
        <v>පළාත් පොදු</v>
      </c>
      <c r="K734" s="20">
        <f>IF(B734="","",VLOOKUP(MID(B734,1,1),[1]Crt!D:E,2,FALSE))</f>
        <v>2103</v>
      </c>
    </row>
    <row r="735" spans="1:11" ht="51.75">
      <c r="A735" s="11" t="s">
        <v>1228</v>
      </c>
      <c r="B735" s="87" t="s">
        <v>1878</v>
      </c>
      <c r="C735" s="48" t="s">
        <v>1879</v>
      </c>
      <c r="D735" s="50">
        <v>900000</v>
      </c>
      <c r="E735" s="108" t="s">
        <v>1865</v>
      </c>
      <c r="F735" s="85" t="s">
        <v>1871</v>
      </c>
      <c r="G735" s="31" t="s">
        <v>1792</v>
      </c>
      <c r="H735" s="18" t="str">
        <f>IF(A735="","",VLOOKUP(A735,[1]Crt!F:G,2,FALSE))</f>
        <v>අපද්‍රව්‍ය කළමනාකරණ</v>
      </c>
      <c r="I735" s="19" t="str">
        <f>IF(B735="","",IF(LEN(B735)=12,VLOOKUP(MID(B735,8,2),[1]Crt!A:B,2),VLOOKUP(MID(B735,7,2),[1]Crt!A:B,2)))</f>
        <v>62 - පළාත් පොදු</v>
      </c>
      <c r="J735" s="20" t="str">
        <f>IF(B735="","",VLOOKUP(I735,[1]Crt!B:C,2))</f>
        <v>පළාත් පොදු</v>
      </c>
      <c r="K735" s="20">
        <f>IF(B735="","",VLOOKUP(MID(B735,1,1),[1]Crt!D:E,2,FALSE))</f>
        <v>2103</v>
      </c>
    </row>
    <row r="736" spans="1:11" ht="51.75">
      <c r="A736" s="11" t="s">
        <v>1228</v>
      </c>
      <c r="B736" s="87" t="s">
        <v>1880</v>
      </c>
      <c r="C736" s="48" t="s">
        <v>1881</v>
      </c>
      <c r="D736" s="50">
        <v>540000</v>
      </c>
      <c r="E736" s="108" t="s">
        <v>1865</v>
      </c>
      <c r="F736" s="85" t="s">
        <v>1871</v>
      </c>
      <c r="G736" s="31" t="s">
        <v>1792</v>
      </c>
      <c r="H736" s="18" t="str">
        <f>IF(A736="","",VLOOKUP(A736,[1]Crt!F:G,2,FALSE))</f>
        <v>අපද්‍රව්‍ය කළමනාකරණ</v>
      </c>
      <c r="I736" s="19" t="str">
        <f>IF(B736="","",IF(LEN(B736)=12,VLOOKUP(MID(B736,8,2),[1]Crt!A:B,2),VLOOKUP(MID(B736,7,2),[1]Crt!A:B,2)))</f>
        <v>62 - පළාත් පොදු</v>
      </c>
      <c r="J736" s="20" t="str">
        <f>IF(B736="","",VLOOKUP(I736,[1]Crt!B:C,2))</f>
        <v>පළාත් පොදු</v>
      </c>
      <c r="K736" s="20">
        <f>IF(B736="","",VLOOKUP(MID(B736,1,1),[1]Crt!D:E,2,FALSE))</f>
        <v>2103</v>
      </c>
    </row>
    <row r="737" spans="1:11" ht="51.75">
      <c r="A737" s="11" t="s">
        <v>1228</v>
      </c>
      <c r="B737" s="87" t="s">
        <v>1882</v>
      </c>
      <c r="C737" s="48" t="s">
        <v>1883</v>
      </c>
      <c r="D737" s="50">
        <v>1440000</v>
      </c>
      <c r="E737" s="108" t="s">
        <v>1865</v>
      </c>
      <c r="F737" s="85" t="s">
        <v>1871</v>
      </c>
      <c r="G737" s="31" t="s">
        <v>1792</v>
      </c>
      <c r="H737" s="18" t="str">
        <f>IF(A737="","",VLOOKUP(A737,[1]Crt!F:G,2,FALSE))</f>
        <v>අපද්‍රව්‍ය කළමනාකරණ</v>
      </c>
      <c r="I737" s="19" t="str">
        <f>IF(B737="","",IF(LEN(B737)=12,VLOOKUP(MID(B737,8,2),[1]Crt!A:B,2),VLOOKUP(MID(B737,7,2),[1]Crt!A:B,2)))</f>
        <v>62 - පළාත් පොදු</v>
      </c>
      <c r="J737" s="20" t="str">
        <f>IF(B737="","",VLOOKUP(I737,[1]Crt!B:C,2))</f>
        <v>පළාත් පොදු</v>
      </c>
      <c r="K737" s="20">
        <f>IF(B737="","",VLOOKUP(MID(B737,1,1),[1]Crt!D:E,2,FALSE))</f>
        <v>2103</v>
      </c>
    </row>
    <row r="738" spans="1:11" ht="51.75">
      <c r="A738" s="11" t="s">
        <v>1228</v>
      </c>
      <c r="B738" s="87" t="s">
        <v>1884</v>
      </c>
      <c r="C738" s="48" t="s">
        <v>1885</v>
      </c>
      <c r="D738" s="50">
        <v>1140000</v>
      </c>
      <c r="E738" s="108" t="s">
        <v>1865</v>
      </c>
      <c r="F738" s="85" t="s">
        <v>1871</v>
      </c>
      <c r="G738" s="31" t="s">
        <v>1792</v>
      </c>
      <c r="H738" s="18" t="str">
        <f>IF(A738="","",VLOOKUP(A738,[1]Crt!F:G,2,FALSE))</f>
        <v>අපද්‍රව්‍ය කළමනාකරණ</v>
      </c>
      <c r="I738" s="19" t="str">
        <f>IF(B738="","",IF(LEN(B738)=12,VLOOKUP(MID(B738,8,2),[1]Crt!A:B,2),VLOOKUP(MID(B738,7,2),[1]Crt!A:B,2)))</f>
        <v>62 - පළාත් පොදු</v>
      </c>
      <c r="J738" s="20" t="str">
        <f>IF(B738="","",VLOOKUP(I738,[1]Crt!B:C,2))</f>
        <v>පළාත් පොදු</v>
      </c>
      <c r="K738" s="20">
        <f>IF(B738="","",VLOOKUP(MID(B738,1,1),[1]Crt!D:E,2,FALSE))</f>
        <v>2103</v>
      </c>
    </row>
    <row r="739" spans="1:11" ht="51.75">
      <c r="A739" s="11" t="s">
        <v>1228</v>
      </c>
      <c r="B739" s="87" t="s">
        <v>1886</v>
      </c>
      <c r="C739" s="48" t="s">
        <v>1887</v>
      </c>
      <c r="D739" s="50">
        <v>1125000</v>
      </c>
      <c r="E739" s="108" t="s">
        <v>1865</v>
      </c>
      <c r="F739" s="85" t="s">
        <v>1871</v>
      </c>
      <c r="G739" s="31" t="s">
        <v>1792</v>
      </c>
      <c r="H739" s="18" t="str">
        <f>IF(A739="","",VLOOKUP(A739,[1]Crt!F:G,2,FALSE))</f>
        <v>අපද්‍රව්‍ය කළමනාකරණ</v>
      </c>
      <c r="I739" s="19" t="str">
        <f>IF(B739="","",IF(LEN(B739)=12,VLOOKUP(MID(B739,8,2),[1]Crt!A:B,2),VLOOKUP(MID(B739,7,2),[1]Crt!A:B,2)))</f>
        <v>62 - පළාත් පොදු</v>
      </c>
      <c r="J739" s="20" t="str">
        <f>IF(B739="","",VLOOKUP(I739,[1]Crt!B:C,2))</f>
        <v>පළාත් පොදු</v>
      </c>
      <c r="K739" s="20">
        <f>IF(B739="","",VLOOKUP(MID(B739,1,1),[1]Crt!D:E,2,FALSE))</f>
        <v>2103</v>
      </c>
    </row>
    <row r="740" spans="1:11" ht="51.75">
      <c r="A740" s="11" t="s">
        <v>1228</v>
      </c>
      <c r="B740" s="87" t="s">
        <v>1888</v>
      </c>
      <c r="C740" s="48" t="s">
        <v>1889</v>
      </c>
      <c r="D740" s="50">
        <v>1125000</v>
      </c>
      <c r="E740" s="108" t="s">
        <v>1865</v>
      </c>
      <c r="F740" s="85" t="s">
        <v>1871</v>
      </c>
      <c r="G740" s="31" t="s">
        <v>1792</v>
      </c>
      <c r="H740" s="18" t="str">
        <f>IF(A740="","",VLOOKUP(A740,[1]Crt!F:G,2,FALSE))</f>
        <v>අපද්‍රව්‍ය කළමනාකරණ</v>
      </c>
      <c r="I740" s="19" t="str">
        <f>IF(B740="","",IF(LEN(B740)=12,VLOOKUP(MID(B740,8,2),[1]Crt!A:B,2),VLOOKUP(MID(B740,7,2),[1]Crt!A:B,2)))</f>
        <v>62 - පළාත් පොදු</v>
      </c>
      <c r="J740" s="20" t="str">
        <f>IF(B740="","",VLOOKUP(I740,[1]Crt!B:C,2))</f>
        <v>පළාත් පොදු</v>
      </c>
      <c r="K740" s="20">
        <f>IF(B740="","",VLOOKUP(MID(B740,1,1),[1]Crt!D:E,2,FALSE))</f>
        <v>2103</v>
      </c>
    </row>
    <row r="741" spans="1:11" ht="51.75">
      <c r="A741" s="11" t="s">
        <v>1228</v>
      </c>
      <c r="B741" s="87" t="s">
        <v>1890</v>
      </c>
      <c r="C741" s="48" t="s">
        <v>1891</v>
      </c>
      <c r="D741" s="50">
        <v>780000</v>
      </c>
      <c r="E741" s="108" t="s">
        <v>1865</v>
      </c>
      <c r="F741" s="85" t="s">
        <v>1871</v>
      </c>
      <c r="G741" s="31" t="s">
        <v>1792</v>
      </c>
      <c r="H741" s="18" t="str">
        <f>IF(A741="","",VLOOKUP(A741,[1]Crt!F:G,2,FALSE))</f>
        <v>අපද්‍රව්‍ය කළමනාකරණ</v>
      </c>
      <c r="I741" s="19" t="str">
        <f>IF(B741="","",IF(LEN(B741)=12,VLOOKUP(MID(B741,8,2),[1]Crt!A:B,2),VLOOKUP(MID(B741,7,2),[1]Crt!A:B,2)))</f>
        <v>62 - පළාත් පොදු</v>
      </c>
      <c r="J741" s="20" t="str">
        <f>IF(B741="","",VLOOKUP(I741,[1]Crt!B:C,2))</f>
        <v>පළාත් පොදු</v>
      </c>
      <c r="K741" s="20">
        <f>IF(B741="","",VLOOKUP(MID(B741,1,1),[1]Crt!D:E,2,FALSE))</f>
        <v>2103</v>
      </c>
    </row>
    <row r="742" spans="1:11" ht="51.75">
      <c r="A742" s="11" t="s">
        <v>1228</v>
      </c>
      <c r="B742" s="85" t="s">
        <v>1892</v>
      </c>
      <c r="C742" s="48" t="s">
        <v>1893</v>
      </c>
      <c r="D742" s="50">
        <v>1850000</v>
      </c>
      <c r="E742" s="108" t="s">
        <v>1865</v>
      </c>
      <c r="F742" s="108" t="s">
        <v>1894</v>
      </c>
      <c r="G742" s="31" t="s">
        <v>1895</v>
      </c>
      <c r="H742" s="18" t="str">
        <f>IF(A742="","",VLOOKUP(A742,[1]Crt!F:G,2,FALSE))</f>
        <v>අපද්‍රව්‍ය කළමනාකරණ</v>
      </c>
      <c r="I742" s="19" t="str">
        <f>IF(B742="","",IF(LEN(B742)=12,VLOOKUP(MID(B742,8,2),[1]Crt!A:B,2),VLOOKUP(MID(B742,7,2),[1]Crt!A:B,2)))</f>
        <v>04 - මිනුවන්ගොඩ</v>
      </c>
      <c r="J742" s="20" t="str">
        <f>IF(B742="","",VLOOKUP(I742,[1]Crt!B:C,2))</f>
        <v>ගම්පහ</v>
      </c>
      <c r="K742" s="20">
        <f>IF(B742="","",VLOOKUP(MID(B742,1,1),[1]Crt!D:E,2,FALSE))</f>
        <v>2103</v>
      </c>
    </row>
    <row r="743" spans="1:11" ht="34.5">
      <c r="A743" s="11" t="s">
        <v>27</v>
      </c>
      <c r="B743" s="85" t="s">
        <v>1896</v>
      </c>
      <c r="C743" s="150" t="s">
        <v>1897</v>
      </c>
      <c r="D743" s="180">
        <v>100000</v>
      </c>
      <c r="E743" s="108" t="s">
        <v>14</v>
      </c>
      <c r="F743" s="108" t="s">
        <v>1898</v>
      </c>
      <c r="G743" s="31" t="s">
        <v>1899</v>
      </c>
      <c r="H743" s="18" t="str">
        <f>IF(A743="","",VLOOKUP(A743,[1]Crt!F:G,2,FALSE))</f>
        <v>අධ්‍යාපන</v>
      </c>
      <c r="I743" s="19" t="str">
        <f>IF(B743="","",IF(LEN(B743)=12,VLOOKUP(MID(B743,8,2),[1]Crt!A:B,2),VLOOKUP(MID(B743,7,2),[1]Crt!A:B,2)))</f>
        <v>10 - මහර</v>
      </c>
      <c r="J743" s="20" t="str">
        <f>IF(B743="","",VLOOKUP(I743,[1]Crt!B:C,2))</f>
        <v>ගම්පහ</v>
      </c>
      <c r="K743" s="20">
        <f>IF(B743="","",VLOOKUP(MID(B743,1,1),[1]Crt!D:E,2,FALSE))</f>
        <v>2001</v>
      </c>
    </row>
    <row r="744" spans="1:11" ht="34.5">
      <c r="A744" s="11" t="s">
        <v>27</v>
      </c>
      <c r="B744" s="85" t="s">
        <v>1900</v>
      </c>
      <c r="C744" s="48" t="s">
        <v>1901</v>
      </c>
      <c r="D744" s="50">
        <v>118000</v>
      </c>
      <c r="E744" s="85" t="s">
        <v>14</v>
      </c>
      <c r="F744" s="159" t="s">
        <v>15</v>
      </c>
      <c r="G744" s="31" t="s">
        <v>1902</v>
      </c>
      <c r="H744" s="18" t="str">
        <f>IF(A744="","",VLOOKUP(A744,[1]Crt!F:G,2,FALSE))</f>
        <v>අධ්‍යාපන</v>
      </c>
      <c r="I744" s="19" t="str">
        <f>IF(B744="","",IF(LEN(B744)=12,VLOOKUP(MID(B744,8,2),[1]Crt!A:B,2),VLOOKUP(MID(B744,7,2),[1]Crt!A:B,2)))</f>
        <v>27 - දෙහිවල</v>
      </c>
      <c r="J744" s="20" t="str">
        <f>IF(B744="","",VLOOKUP(I744,[1]Crt!B:C,2))</f>
        <v>කොළඹ</v>
      </c>
      <c r="K744" s="20">
        <f>IF(B744="","",VLOOKUP(MID(B744,1,1),[1]Crt!D:E,2,FALSE))</f>
        <v>2001</v>
      </c>
    </row>
    <row r="745" spans="1:11" ht="34.5">
      <c r="A745" s="11" t="s">
        <v>27</v>
      </c>
      <c r="B745" s="85" t="s">
        <v>1903</v>
      </c>
      <c r="C745" s="48" t="s">
        <v>1904</v>
      </c>
      <c r="D745" s="50">
        <v>437400</v>
      </c>
      <c r="E745" s="85" t="s">
        <v>14</v>
      </c>
      <c r="F745" s="159" t="s">
        <v>1528</v>
      </c>
      <c r="G745" s="31" t="s">
        <v>1902</v>
      </c>
      <c r="H745" s="18" t="str">
        <f>IF(A745="","",VLOOKUP(A745,[1]Crt!F:G,2,FALSE))</f>
        <v>අධ්‍යාපන</v>
      </c>
      <c r="I745" s="19" t="str">
        <f>IF(B745="","",IF(LEN(B745)=12,VLOOKUP(MID(B745,8,2),[1]Crt!A:B,2),VLOOKUP(MID(B745,7,2),[1]Crt!A:B,2)))</f>
        <v>07 - ගම්පහ</v>
      </c>
      <c r="J745" s="20" t="str">
        <f>IF(B745="","",VLOOKUP(I745,[1]Crt!B:C,2))</f>
        <v>ගම්පහ</v>
      </c>
      <c r="K745" s="20">
        <f>IF(B745="","",VLOOKUP(MID(B745,1,1),[1]Crt!D:E,2,FALSE))</f>
        <v>2001</v>
      </c>
    </row>
    <row r="746" spans="1:11" ht="30">
      <c r="A746" s="11" t="s">
        <v>27</v>
      </c>
      <c r="B746" s="135" t="s">
        <v>1905</v>
      </c>
      <c r="C746" s="48" t="s">
        <v>1906</v>
      </c>
      <c r="D746" s="50">
        <v>164000</v>
      </c>
      <c r="E746" s="181" t="s">
        <v>30</v>
      </c>
      <c r="F746" s="181" t="s">
        <v>31</v>
      </c>
      <c r="G746" s="31" t="s">
        <v>1902</v>
      </c>
      <c r="H746" s="18" t="str">
        <f>IF(A746="","",VLOOKUP(A746,[1]Crt!F:G,2,FALSE))</f>
        <v>අධ්‍යාපන</v>
      </c>
      <c r="I746" s="19" t="str">
        <f>IF(B746="","",IF(LEN(B746)=12,VLOOKUP(MID(B746,8,2),[1]Crt!A:B,2),VLOOKUP(MID(B746,7,2),[1]Crt!A:B,2)))</f>
        <v>04 - මිනුවන්ගොඩ</v>
      </c>
      <c r="J746" s="20" t="str">
        <f>IF(B746="","",VLOOKUP(I746,[1]Crt!B:C,2))</f>
        <v>ගම්පහ</v>
      </c>
      <c r="K746" s="20">
        <f>IF(B746="","",VLOOKUP(MID(B746,1,1),[1]Crt!D:E,2,FALSE))</f>
        <v>2102</v>
      </c>
    </row>
    <row r="747" spans="1:11" ht="34.5">
      <c r="A747" s="11" t="s">
        <v>27</v>
      </c>
      <c r="B747" s="85" t="s">
        <v>1907</v>
      </c>
      <c r="C747" s="48" t="s">
        <v>1908</v>
      </c>
      <c r="D747" s="50">
        <v>8650</v>
      </c>
      <c r="E747" s="181" t="s">
        <v>30</v>
      </c>
      <c r="F747" s="181" t="s">
        <v>31</v>
      </c>
      <c r="G747" s="31" t="s">
        <v>1902</v>
      </c>
      <c r="H747" s="18" t="str">
        <f>IF(A747="","",VLOOKUP(A747,[1]Crt!F:G,2,FALSE))</f>
        <v>අධ්‍යාපන</v>
      </c>
      <c r="I747" s="19" t="str">
        <f>IF(B747="","",IF(LEN(B747)=12,VLOOKUP(MID(B747,8,2),[1]Crt!A:B,2),VLOOKUP(MID(B747,7,2),[1]Crt!A:B,2)))</f>
        <v>07 - ගම්පහ</v>
      </c>
      <c r="J747" s="20" t="str">
        <f>IF(B747="","",VLOOKUP(I747,[1]Crt!B:C,2))</f>
        <v>ගම්පහ</v>
      </c>
      <c r="K747" s="20">
        <f>IF(B747="","",VLOOKUP(MID(B747,1,1),[1]Crt!D:E,2,FALSE))</f>
        <v>2103</v>
      </c>
    </row>
    <row r="748" spans="1:11" ht="34.5">
      <c r="A748" s="11" t="s">
        <v>27</v>
      </c>
      <c r="B748" s="85" t="s">
        <v>1909</v>
      </c>
      <c r="C748" s="48" t="s">
        <v>1910</v>
      </c>
      <c r="D748" s="50">
        <v>350000</v>
      </c>
      <c r="E748" s="181" t="s">
        <v>30</v>
      </c>
      <c r="F748" s="181" t="s">
        <v>31</v>
      </c>
      <c r="G748" s="31" t="s">
        <v>1902</v>
      </c>
      <c r="H748" s="18" t="str">
        <f>IF(A748="","",VLOOKUP(A748,[1]Crt!F:G,2,FALSE))</f>
        <v>අධ්‍යාපන</v>
      </c>
      <c r="I748" s="19" t="str">
        <f>IF(B748="","",IF(LEN(B748)=12,VLOOKUP(MID(B748,8,2),[1]Crt!A:B,2),VLOOKUP(MID(B748,7,2),[1]Crt!A:B,2)))</f>
        <v>04 - මිනුවන්ගොඩ</v>
      </c>
      <c r="J748" s="20" t="str">
        <f>IF(B748="","",VLOOKUP(I748,[1]Crt!B:C,2))</f>
        <v>ගම්පහ</v>
      </c>
      <c r="K748" s="20">
        <f>IF(B748="","",VLOOKUP(MID(B748,1,1),[1]Crt!D:E,2,FALSE))</f>
        <v>2001</v>
      </c>
    </row>
    <row r="749" spans="1:11" ht="34.5">
      <c r="A749" s="11" t="s">
        <v>27</v>
      </c>
      <c r="B749" s="85" t="s">
        <v>1911</v>
      </c>
      <c r="C749" s="48" t="s">
        <v>1912</v>
      </c>
      <c r="D749" s="50">
        <v>64800</v>
      </c>
      <c r="E749" s="85" t="s">
        <v>14</v>
      </c>
      <c r="F749" s="159" t="s">
        <v>1809</v>
      </c>
      <c r="G749" s="31" t="s">
        <v>1902</v>
      </c>
      <c r="H749" s="18" t="str">
        <f>IF(A749="","",VLOOKUP(A749,[1]Crt!F:G,2,FALSE))</f>
        <v>අධ්‍යාපන</v>
      </c>
      <c r="I749" s="19" t="str">
        <f>IF(B749="","",IF(LEN(B749)=12,VLOOKUP(MID(B749,8,2),[1]Crt!A:B,2),VLOOKUP(MID(B749,7,2),[1]Crt!A:B,2)))</f>
        <v>44 - හොරණ</v>
      </c>
      <c r="J749" s="20" t="str">
        <f>IF(B749="","",VLOOKUP(I749,[1]Crt!B:C,2))</f>
        <v>කළුතර</v>
      </c>
      <c r="K749" s="20">
        <f>IF(B749="","",VLOOKUP(MID(B749,1,1),[1]Crt!D:E,2,FALSE))</f>
        <v>2001</v>
      </c>
    </row>
    <row r="750" spans="1:11" ht="34.5">
      <c r="A750" s="11" t="s">
        <v>1370</v>
      </c>
      <c r="B750" s="85" t="s">
        <v>1913</v>
      </c>
      <c r="C750" s="48" t="s">
        <v>1914</v>
      </c>
      <c r="D750" s="50">
        <v>300000</v>
      </c>
      <c r="E750" s="85" t="s">
        <v>1915</v>
      </c>
      <c r="F750" s="85" t="s">
        <v>1916</v>
      </c>
      <c r="G750" s="31" t="s">
        <v>1917</v>
      </c>
      <c r="H750" s="18" t="str">
        <f>IF(A750="","",VLOOKUP(A750,[1]Crt!F:G,2,FALSE))</f>
        <v>පළාත් පාලන සේවා</v>
      </c>
      <c r="I750" s="19" t="str">
        <f>IF(B750="","",IF(LEN(B750)=12,VLOOKUP(MID(B750,8,2),[1]Crt!A:B,2),VLOOKUP(MID(B750,7,2),[1]Crt!A:B,2)))</f>
        <v>24 - කඩුවෙල</v>
      </c>
      <c r="J750" s="20" t="str">
        <f>IF(B750="","",VLOOKUP(I750,[1]Crt!B:C,2))</f>
        <v>කොළඹ</v>
      </c>
      <c r="K750" s="20">
        <f>IF(B750="","",VLOOKUP(MID(B750,1,1),[1]Crt!D:E,2,FALSE))</f>
        <v>2001</v>
      </c>
    </row>
    <row r="751" spans="1:11" ht="30">
      <c r="A751" s="11" t="s">
        <v>1370</v>
      </c>
      <c r="B751" s="85" t="s">
        <v>1918</v>
      </c>
      <c r="C751" s="87" t="s">
        <v>1919</v>
      </c>
      <c r="D751" s="50">
        <v>300000</v>
      </c>
      <c r="E751" s="85" t="s">
        <v>701</v>
      </c>
      <c r="F751" s="85" t="s">
        <v>1920</v>
      </c>
      <c r="G751" s="31" t="s">
        <v>1917</v>
      </c>
      <c r="H751" s="18" t="str">
        <f>IF(A751="","",VLOOKUP(A751,[1]Crt!F:G,2,FALSE))</f>
        <v>පළාත් පාලන සේවා</v>
      </c>
      <c r="I751" s="19" t="str">
        <f>IF(B751="","",IF(LEN(B751)=12,VLOOKUP(MID(B751,8,2),[1]Crt!A:B,2),VLOOKUP(MID(B751,7,2),[1]Crt!A:B,2)))</f>
        <v>22 -කොලොන්නාව</v>
      </c>
      <c r="J751" s="20" t="str">
        <f>IF(B751="","",VLOOKUP(I751,[1]Crt!B:C,2))</f>
        <v>කොළඹ</v>
      </c>
      <c r="K751" s="20">
        <f>IF(B751="","",VLOOKUP(MID(B751,1,1),[1]Crt!D:E,2,FALSE))</f>
        <v>2001</v>
      </c>
    </row>
    <row r="752" spans="1:11" ht="34.5">
      <c r="A752" s="11" t="s">
        <v>1308</v>
      </c>
      <c r="B752" s="166" t="s">
        <v>1921</v>
      </c>
      <c r="C752" s="167" t="s">
        <v>1922</v>
      </c>
      <c r="D752" s="168">
        <v>218391.15</v>
      </c>
      <c r="E752" s="85" t="s">
        <v>701</v>
      </c>
      <c r="F752" s="118" t="s">
        <v>1475</v>
      </c>
      <c r="G752" s="31" t="s">
        <v>1923</v>
      </c>
      <c r="H752" s="18" t="str">
        <f>IF(A752="","",VLOOKUP(A752,[1]Crt!F:G,2,FALSE))</f>
        <v>වතු මාර්ග</v>
      </c>
      <c r="I752" s="19" t="str">
        <f>IF(B752="","",IF(LEN(B752)=12,VLOOKUP(MID(B752,8,2),[1]Crt!A:B,2),VLOOKUP(MID(B752,7,2),[1]Crt!A:B,2)))</f>
        <v>52 - පාලින්දනුවර</v>
      </c>
      <c r="J752" s="20" t="str">
        <f>IF(B752="","",VLOOKUP(I752,[1]Crt!B:C,2))</f>
        <v>කළුතර</v>
      </c>
      <c r="K752" s="20">
        <f>IF(B752="","",VLOOKUP(MID(B752,1,1),[1]Crt!D:E,2,FALSE))</f>
        <v>2004</v>
      </c>
    </row>
    <row r="753" spans="1:11" ht="34.5">
      <c r="A753" s="11" t="s">
        <v>711</v>
      </c>
      <c r="B753" s="108" t="s">
        <v>1924</v>
      </c>
      <c r="C753" s="48" t="s">
        <v>1728</v>
      </c>
      <c r="D753" s="50">
        <v>700000</v>
      </c>
      <c r="E753" s="108" t="s">
        <v>701</v>
      </c>
      <c r="F753" s="108" t="s">
        <v>1925</v>
      </c>
      <c r="G753" s="31" t="s">
        <v>1926</v>
      </c>
      <c r="H753" s="18" t="str">
        <f>IF(A753="","",VLOOKUP(A753,[1]Crt!F:G,2,FALSE))</f>
        <v>පළාත් පාලන මාර්ග</v>
      </c>
      <c r="I753" s="19" t="str">
        <f>IF(B753="","",IF(LEN(B753)=12,VLOOKUP(MID(B753,8,2),[1]Crt!A:B,2),VLOOKUP(MID(B753,7,2),[1]Crt!A:B,2)))</f>
        <v>09 - වත්තල</v>
      </c>
      <c r="J753" s="20" t="str">
        <f>IF(B753="","",VLOOKUP(I753,[1]Crt!B:C,2))</f>
        <v>ගම්පහ</v>
      </c>
      <c r="K753" s="20">
        <f>IF(B753="","",VLOOKUP(MID(B753,1,1),[1]Crt!D:E,2,FALSE))</f>
        <v>2004</v>
      </c>
    </row>
    <row r="754" spans="1:11" ht="34.5">
      <c r="A754" s="11" t="s">
        <v>711</v>
      </c>
      <c r="B754" s="108" t="s">
        <v>1927</v>
      </c>
      <c r="C754" s="48" t="s">
        <v>1928</v>
      </c>
      <c r="D754" s="50">
        <v>700000</v>
      </c>
      <c r="E754" s="108" t="s">
        <v>701</v>
      </c>
      <c r="F754" s="108" t="s">
        <v>1929</v>
      </c>
      <c r="G754" s="31" t="s">
        <v>1926</v>
      </c>
      <c r="H754" s="18" t="str">
        <f>IF(A754="","",VLOOKUP(A754,[1]Crt!F:G,2,FALSE))</f>
        <v>පළාත් පාලන මාර්ග</v>
      </c>
      <c r="I754" s="19" t="str">
        <f>IF(B754="","",IF(LEN(B754)=12,VLOOKUP(MID(B754,8,2),[1]Crt!A:B,2),VLOOKUP(MID(B754,7,2),[1]Crt!A:B,2)))</f>
        <v>04 - මිනුවන්ගොඩ</v>
      </c>
      <c r="J754" s="20" t="str">
        <f>IF(B754="","",VLOOKUP(I754,[1]Crt!B:C,2))</f>
        <v>ගම්පහ</v>
      </c>
      <c r="K754" s="20">
        <f>IF(B754="","",VLOOKUP(MID(B754,1,1),[1]Crt!D:E,2,FALSE))</f>
        <v>2004</v>
      </c>
    </row>
    <row r="755" spans="1:11" ht="34.5">
      <c r="A755" s="11" t="s">
        <v>711</v>
      </c>
      <c r="B755" s="108" t="s">
        <v>1930</v>
      </c>
      <c r="C755" s="48" t="s">
        <v>1931</v>
      </c>
      <c r="D755" s="50">
        <v>200000</v>
      </c>
      <c r="E755" s="108" t="s">
        <v>701</v>
      </c>
      <c r="F755" s="85" t="s">
        <v>1932</v>
      </c>
      <c r="G755" s="31" t="s">
        <v>1926</v>
      </c>
      <c r="H755" s="18" t="str">
        <f>IF(A755="","",VLOOKUP(A755,[1]Crt!F:G,2,FALSE))</f>
        <v>පළාත් පාලන මාර්ග</v>
      </c>
      <c r="I755" s="19" t="str">
        <f>IF(B755="","",IF(LEN(B755)=12,VLOOKUP(MID(B755,8,2),[1]Crt!A:B,2),VLOOKUP(MID(B755,7,2),[1]Crt!A:B,2)))</f>
        <v>10 - මහර</v>
      </c>
      <c r="J755" s="20" t="str">
        <f>IF(B755="","",VLOOKUP(I755,[1]Crt!B:C,2))</f>
        <v>ගම්පහ</v>
      </c>
      <c r="K755" s="20">
        <f>IF(B755="","",VLOOKUP(MID(B755,1,1),[1]Crt!D:E,2,FALSE))</f>
        <v>2004</v>
      </c>
    </row>
    <row r="756" spans="1:11" ht="51.75">
      <c r="A756" s="11" t="s">
        <v>1228</v>
      </c>
      <c r="B756" s="85" t="s">
        <v>1933</v>
      </c>
      <c r="C756" s="48" t="s">
        <v>1934</v>
      </c>
      <c r="D756" s="50">
        <v>4000</v>
      </c>
      <c r="E756" s="108" t="s">
        <v>1865</v>
      </c>
      <c r="F756" s="85" t="s">
        <v>1871</v>
      </c>
      <c r="G756" s="31" t="s">
        <v>1926</v>
      </c>
      <c r="H756" s="18" t="str">
        <f>IF(A756="","",VLOOKUP(A756,[1]Crt!F:G,2,FALSE))</f>
        <v>අපද්‍රව්‍ය කළමනාකරණ</v>
      </c>
      <c r="I756" s="19" t="str">
        <f>IF(B756="","",IF(LEN(B756)=12,VLOOKUP(MID(B756,8,2),[1]Crt!A:B,2),VLOOKUP(MID(B756,7,2),[1]Crt!A:B,2)))</f>
        <v>62 - පළාත් පොදු</v>
      </c>
      <c r="J756" s="20" t="str">
        <f>IF(B756="","",VLOOKUP(I756,[1]Crt!B:C,2))</f>
        <v>පළාත් පොදු</v>
      </c>
      <c r="K756" s="20">
        <f>IF(B756="","",VLOOKUP(MID(B756,1,1),[1]Crt!D:E,2,FALSE))</f>
        <v>2103</v>
      </c>
    </row>
    <row r="757" spans="1:11" ht="51.75">
      <c r="A757" s="11" t="s">
        <v>1228</v>
      </c>
      <c r="B757" s="85" t="s">
        <v>1935</v>
      </c>
      <c r="C757" s="48" t="s">
        <v>1936</v>
      </c>
      <c r="D757" s="50">
        <v>77120</v>
      </c>
      <c r="E757" s="108" t="s">
        <v>1865</v>
      </c>
      <c r="F757" s="85" t="s">
        <v>1871</v>
      </c>
      <c r="G757" s="31" t="s">
        <v>1926</v>
      </c>
      <c r="H757" s="18" t="str">
        <f>IF(A757="","",VLOOKUP(A757,[1]Crt!F:G,2,FALSE))</f>
        <v>අපද්‍රව්‍ය කළමනාකරණ</v>
      </c>
      <c r="I757" s="19" t="str">
        <f>IF(B757="","",IF(LEN(B757)=12,VLOOKUP(MID(B757,8,2),[1]Crt!A:B,2),VLOOKUP(MID(B757,7,2),[1]Crt!A:B,2)))</f>
        <v>62 - පළාත් පොදු</v>
      </c>
      <c r="J757" s="20" t="str">
        <f>IF(B757="","",VLOOKUP(I757,[1]Crt!B:C,2))</f>
        <v>පළාත් පොදු</v>
      </c>
      <c r="K757" s="20">
        <f>IF(B757="","",VLOOKUP(MID(B757,1,1),[1]Crt!D:E,2,FALSE))</f>
        <v>2103</v>
      </c>
    </row>
    <row r="758" spans="1:11" ht="17.25">
      <c r="H758" s="18" t="str">
        <f>IF(A758="","",VLOOKUP(A758,[1]Crt!F:G,2,FALSE))</f>
        <v/>
      </c>
      <c r="I758" s="19" t="str">
        <f>IF(B758="","",IF(LEN(B758)=12,VLOOKUP(MID(B758,8,2),[1]Crt!A:B,2),VLOOKUP(MID(B758,7,2),[1]Crt!A:B,2)))</f>
        <v/>
      </c>
      <c r="J758" s="20" t="str">
        <f>IF(B758="","",VLOOKUP(I758,[1]Crt!B:C,2))</f>
        <v/>
      </c>
      <c r="K758" s="20" t="str">
        <f>IF(B758="","",VLOOKUP(MID(B758,1,1),[1]Crt!D:E,2,FALSE))</f>
        <v/>
      </c>
    </row>
    <row r="759" spans="1:11" ht="17.25">
      <c r="H759" s="18" t="str">
        <f>IF(A759="","",VLOOKUP(A759,[1]Crt!F:G,2,FALSE))</f>
        <v/>
      </c>
      <c r="I759" s="19" t="str">
        <f>IF(B759="","",IF(LEN(B759)=12,VLOOKUP(MID(B759,8,2),[1]Crt!A:B,2),VLOOKUP(MID(B759,7,2),[1]Crt!A:B,2)))</f>
        <v/>
      </c>
      <c r="J759" s="20" t="str">
        <f>IF(B759="","",VLOOKUP(I759,[1]Crt!B:C,2))</f>
        <v/>
      </c>
      <c r="K759" s="20" t="str">
        <f>IF(B759="","",VLOOKUP(MID(B759,1,1),[1]Crt!D:E,2,FALSE))</f>
        <v/>
      </c>
    </row>
    <row r="760" spans="1:11" ht="26.25">
      <c r="A760" s="1734" t="s">
        <v>3051</v>
      </c>
      <c r="B760" s="1734"/>
      <c r="C760" s="1734"/>
      <c r="D760" s="1734"/>
      <c r="E760" s="1734"/>
      <c r="F760" s="1734"/>
      <c r="G760" s="1734"/>
      <c r="H760" s="18"/>
      <c r="I760" s="19" t="str">
        <f>IF(B760="","",IF(LEN(B760)=12,VLOOKUP(MID(B760,8,2),[1]Crt!A:B,2),VLOOKUP(MID(B760,7,2),[1]Crt!A:B,2)))</f>
        <v/>
      </c>
      <c r="J760" s="20" t="str">
        <f>IF(B760="","",VLOOKUP(I760,[1]Crt!B:C,2))</f>
        <v/>
      </c>
      <c r="K760" s="20" t="str">
        <f>IF(B760="","",VLOOKUP(MID(B760,1,1),[1]Crt!D:E,2,FALSE))</f>
        <v/>
      </c>
    </row>
    <row r="761" spans="1:11" ht="51" customHeight="1">
      <c r="A761" s="1" t="s">
        <v>0</v>
      </c>
      <c r="B761" s="2" t="s">
        <v>1</v>
      </c>
      <c r="C761" s="3" t="s">
        <v>2</v>
      </c>
      <c r="D761" s="4" t="s">
        <v>3</v>
      </c>
      <c r="E761" s="5" t="s">
        <v>4</v>
      </c>
      <c r="F761" s="6" t="s">
        <v>5</v>
      </c>
      <c r="G761" s="7" t="s">
        <v>6</v>
      </c>
      <c r="H761" s="8" t="s">
        <v>7</v>
      </c>
      <c r="I761" s="9" t="s">
        <v>8</v>
      </c>
      <c r="J761" s="1" t="s">
        <v>9</v>
      </c>
      <c r="K761" s="1" t="s">
        <v>10</v>
      </c>
    </row>
    <row r="762" spans="1:11" ht="51" customHeight="1">
      <c r="A762" s="38" t="s">
        <v>27</v>
      </c>
      <c r="B762" s="183" t="s">
        <v>1937</v>
      </c>
      <c r="C762" s="184" t="s">
        <v>1938</v>
      </c>
      <c r="D762" s="185">
        <v>370000</v>
      </c>
      <c r="E762" s="183" t="s">
        <v>1845</v>
      </c>
      <c r="F762" s="183" t="s">
        <v>1939</v>
      </c>
      <c r="G762" s="45" t="s">
        <v>1940</v>
      </c>
      <c r="H762" s="18" t="str">
        <f>IF(A762="","",VLOOKUP(A762,[1]Crt!F:G,2,FALSE))</f>
        <v>අධ්‍යාපන</v>
      </c>
      <c r="I762" s="19" t="str">
        <f>IF(B762="","",IF(LEN(B762)=12,VLOOKUP(MID(B762,8,2),[1]Crt!A:B,2),VLOOKUP(MID(B762,7,2),[1]Crt!A:B,2)))</f>
        <v>32 - තිඹිරිගස්යාය</v>
      </c>
      <c r="J762" s="20" t="str">
        <f>IF(B762="","",VLOOKUP(I762,[1]Crt!B:C,2))</f>
        <v>කොළඹ</v>
      </c>
      <c r="K762" s="186">
        <f>IF(B762="","",VLOOKUP(MID(B762,1,1),[1]Crt!D:E,2,FALSE))</f>
        <v>2102</v>
      </c>
    </row>
    <row r="763" spans="1:11" ht="51" customHeight="1">
      <c r="A763" s="38" t="s">
        <v>11</v>
      </c>
      <c r="B763" s="69" t="s">
        <v>1941</v>
      </c>
      <c r="C763" s="187" t="s">
        <v>1942</v>
      </c>
      <c r="D763" s="188">
        <v>9200000</v>
      </c>
      <c r="E763" s="16" t="s">
        <v>1943</v>
      </c>
      <c r="F763" s="16" t="s">
        <v>1944</v>
      </c>
      <c r="G763" s="189" t="s">
        <v>1945</v>
      </c>
      <c r="H763" s="18" t="str">
        <f>IF(A763="","",VLOOKUP(A763,[1]Crt!F:G,2,FALSE))</f>
        <v>අධ්‍යාපන</v>
      </c>
      <c r="I763" s="19" t="str">
        <f>IF(B763="","",IF(LEN(B763)=12,VLOOKUP(MID(B763,8,2),[1]Crt!A:B,2),VLOOKUP(MID(B763,7,2),[1]Crt!A:B,2)))</f>
        <v>32 - තිඹිරිගස්යාය</v>
      </c>
      <c r="J763" s="20" t="str">
        <f>IF(B763="","",VLOOKUP(I763,[1]Crt!B:C,2))</f>
        <v>කොළඹ</v>
      </c>
      <c r="K763" s="186">
        <f>IF(B763="","",VLOOKUP(MID(B763,1,1),[1]Crt!D:E,2,FALSE))</f>
        <v>2001</v>
      </c>
    </row>
    <row r="764" spans="1:11" ht="51" customHeight="1">
      <c r="A764" s="38" t="s">
        <v>27</v>
      </c>
      <c r="B764" s="190" t="s">
        <v>1946</v>
      </c>
      <c r="C764" s="13" t="s">
        <v>1947</v>
      </c>
      <c r="D764" s="191">
        <v>500000</v>
      </c>
      <c r="E764" s="64" t="s">
        <v>1948</v>
      </c>
      <c r="F764" s="64" t="s">
        <v>1871</v>
      </c>
      <c r="G764" s="192" t="s">
        <v>1949</v>
      </c>
      <c r="H764" s="18" t="str">
        <f>IF(A764="","",VLOOKUP(A764,[1]Crt!F:G,2,FALSE))</f>
        <v>අධ්‍යාපන</v>
      </c>
      <c r="I764" s="19" t="str">
        <f>IF(B764="","",IF(LEN(B764)=12,VLOOKUP(MID(B764,8,2),[1]Crt!A:B,2),VLOOKUP(MID(B764,7,2),[1]Crt!A:B,2)))</f>
        <v>32 - තිඹිරිගස්යාය</v>
      </c>
      <c r="J764" s="20" t="str">
        <f>IF(B764="","",VLOOKUP(I764,[1]Crt!B:C,2))</f>
        <v>කොළඹ</v>
      </c>
      <c r="K764" s="186">
        <f>IF(B764="","",VLOOKUP(MID(B764,1,1),[1]Crt!D:E,2,FALSE))</f>
        <v>2102</v>
      </c>
    </row>
    <row r="765" spans="1:11" ht="51" customHeight="1">
      <c r="A765" s="38" t="s">
        <v>27</v>
      </c>
      <c r="B765" s="15" t="s">
        <v>1950</v>
      </c>
      <c r="C765" s="53" t="s">
        <v>1951</v>
      </c>
      <c r="D765" s="193">
        <v>500000</v>
      </c>
      <c r="E765" s="15" t="s">
        <v>1948</v>
      </c>
      <c r="F765" s="15" t="s">
        <v>1871</v>
      </c>
      <c r="G765" s="194" t="s">
        <v>1949</v>
      </c>
      <c r="H765" s="18" t="str">
        <f>IF(A765="","",VLOOKUP(A765,[1]Crt!F:G,2,FALSE))</f>
        <v>අධ්‍යාපන</v>
      </c>
      <c r="I765" s="19" t="str">
        <f>IF(B765="","",IF(LEN(B765)=12,VLOOKUP(MID(B765,8,2),[1]Crt!A:B,2),VLOOKUP(MID(B765,7,2),[1]Crt!A:B,2)))</f>
        <v>32 - තිඹිරිගස්යාය</v>
      </c>
      <c r="J765" s="20" t="str">
        <f>IF(B765="","",VLOOKUP(I765,[1]Crt!B:C,2))</f>
        <v>කොළඹ</v>
      </c>
      <c r="K765" s="186">
        <f>IF(B765="","",VLOOKUP(MID(B765,1,1),[1]Crt!D:E,2,FALSE))</f>
        <v>2401</v>
      </c>
    </row>
    <row r="766" spans="1:11" ht="61.5" customHeight="1">
      <c r="A766" s="38" t="s">
        <v>11</v>
      </c>
      <c r="B766" s="183" t="s">
        <v>1952</v>
      </c>
      <c r="C766" s="184" t="s">
        <v>1953</v>
      </c>
      <c r="D766" s="195">
        <v>743600</v>
      </c>
      <c r="E766" s="196" t="s">
        <v>1954</v>
      </c>
      <c r="F766" s="196" t="s">
        <v>52</v>
      </c>
      <c r="G766" s="46" t="s">
        <v>1955</v>
      </c>
      <c r="H766" s="18" t="str">
        <f>IF(A766="","",VLOOKUP(A766,[1]Crt!F:G,2,FALSE))</f>
        <v>අධ්‍යාපන</v>
      </c>
      <c r="I766" s="19" t="str">
        <f>IF(B766="","",IF(LEN(B766)=12,VLOOKUP(MID(B766,8,2),[1]Crt!A:B,2),VLOOKUP(MID(B766,7,2),[1]Crt!A:B,2)))</f>
        <v>33 - පාදුක්ක</v>
      </c>
      <c r="J766" s="20" t="str">
        <f>IF(B766="","",VLOOKUP(I766,[1]Crt!B:C,2))</f>
        <v>කොළඹ</v>
      </c>
      <c r="K766" s="186">
        <f>IF(B766="","",VLOOKUP(MID(B766,1,1),[1]Crt!D:E,2,FALSE))</f>
        <v>2104</v>
      </c>
    </row>
    <row r="767" spans="1:11" ht="59.25" customHeight="1">
      <c r="A767" s="38" t="s">
        <v>11</v>
      </c>
      <c r="B767" s="197" t="s">
        <v>1956</v>
      </c>
      <c r="C767" s="13" t="s">
        <v>1957</v>
      </c>
      <c r="D767" s="198">
        <v>250000</v>
      </c>
      <c r="E767" s="16" t="s">
        <v>1485</v>
      </c>
      <c r="F767" s="16" t="s">
        <v>1958</v>
      </c>
      <c r="G767" s="46" t="s">
        <v>1959</v>
      </c>
      <c r="H767" s="18" t="str">
        <f>IF(A767="","",VLOOKUP(A767,[1]Crt!F:G,2,FALSE))</f>
        <v>අධ්‍යාපන</v>
      </c>
      <c r="I767" s="19" t="str">
        <f>IF(B767="","",IF(LEN(B767)=12,VLOOKUP(MID(B767,8,2),[1]Crt!A:B,2),VLOOKUP(MID(B767,7,2),[1]Crt!A:B,2)))</f>
        <v>33 - පාදුක්ක</v>
      </c>
      <c r="J767" s="20" t="str">
        <f>IF(B767="","",VLOOKUP(I767,[1]Crt!B:C,2))</f>
        <v>කොළඹ</v>
      </c>
      <c r="K767" s="186">
        <f>IF(B767="","",VLOOKUP(MID(B767,1,1),[1]Crt!D:E,2,FALSE))</f>
        <v>2004</v>
      </c>
    </row>
    <row r="768" spans="1:11" ht="51" customHeight="1">
      <c r="A768" s="38" t="s">
        <v>27</v>
      </c>
      <c r="B768" s="16" t="s">
        <v>1960</v>
      </c>
      <c r="C768" s="199" t="s">
        <v>1961</v>
      </c>
      <c r="D768" s="198">
        <v>1500000</v>
      </c>
      <c r="E768" s="16" t="s">
        <v>1962</v>
      </c>
      <c r="F768" s="16" t="s">
        <v>15</v>
      </c>
      <c r="G768" s="200" t="s">
        <v>1487</v>
      </c>
      <c r="H768" s="18" t="str">
        <f>IF(A768="","",VLOOKUP(A768,[1]Crt!F:G,2,FALSE))</f>
        <v>අධ්‍යාපන</v>
      </c>
      <c r="I768" s="19" t="str">
        <f>IF(B768="","",IF(LEN(B768)=12,VLOOKUP(MID(B768,8,2),[1]Crt!A:B,2),VLOOKUP(MID(B768,7,2),[1]Crt!A:B,2)))</f>
        <v>33 - පාදුක්ක</v>
      </c>
      <c r="J768" s="20" t="str">
        <f>IF(B768="","",VLOOKUP(I768,[1]Crt!B:C,2))</f>
        <v>කොළඹ</v>
      </c>
      <c r="K768" s="186">
        <f>IF(B768="","",VLOOKUP(MID(B768,1,1),[1]Crt!D:E,2,FALSE))</f>
        <v>2104</v>
      </c>
    </row>
    <row r="769" spans="1:11" ht="51" customHeight="1">
      <c r="A769" s="24" t="s">
        <v>20</v>
      </c>
      <c r="B769" s="29" t="s">
        <v>1963</v>
      </c>
      <c r="C769" s="67" t="s">
        <v>1964</v>
      </c>
      <c r="D769" s="60">
        <v>200000</v>
      </c>
      <c r="E769" s="29" t="s">
        <v>1948</v>
      </c>
      <c r="F769" s="29" t="s">
        <v>1871</v>
      </c>
      <c r="G769" s="61" t="s">
        <v>1965</v>
      </c>
      <c r="H769" s="18" t="str">
        <f>IF(A769="","",VLOOKUP(A769,[1]Crt!F:G,2,FALSE))</f>
        <v>අධ්‍යාපන</v>
      </c>
      <c r="I769" s="19" t="str">
        <f>IF(B769="","",IF(LEN(B769)=12,VLOOKUP(MID(B769,8,2),[1]Crt!A:B,2),VLOOKUP(MID(B769,7,2),[1]Crt!A:B,2)))</f>
        <v>33 - පාදුක්ක</v>
      </c>
      <c r="J769" s="20" t="str">
        <f>IF(B769="","",VLOOKUP(I769,[1]Crt!B:C,2))</f>
        <v>කොළඹ</v>
      </c>
      <c r="K769" s="186">
        <f>IF(B769="","",VLOOKUP(MID(B769,1,1),[1]Crt!D:E,2,FALSE))</f>
        <v>2102</v>
      </c>
    </row>
    <row r="770" spans="1:11" ht="51" customHeight="1">
      <c r="A770" s="38" t="s">
        <v>27</v>
      </c>
      <c r="B770" s="15" t="s">
        <v>1966</v>
      </c>
      <c r="C770" s="53" t="s">
        <v>1967</v>
      </c>
      <c r="D770" s="193">
        <v>100000</v>
      </c>
      <c r="E770" s="15" t="s">
        <v>1948</v>
      </c>
      <c r="F770" s="15" t="s">
        <v>1871</v>
      </c>
      <c r="G770" s="201" t="s">
        <v>1968</v>
      </c>
      <c r="H770" s="18" t="str">
        <f>IF(A770="","",VLOOKUP(A770,[1]Crt!F:G,2,FALSE))</f>
        <v>අධ්‍යාපන</v>
      </c>
      <c r="I770" s="19" t="str">
        <f>IF(B770="","",IF(LEN(B770)=12,VLOOKUP(MID(B770,8,2),[1]Crt!A:B,2),VLOOKUP(MID(B770,7,2),[1]Crt!A:B,2)))</f>
        <v>33 - පාදුක්ක</v>
      </c>
      <c r="J770" s="20" t="str">
        <f>IF(B770="","",VLOOKUP(I770,[1]Crt!B:C,2))</f>
        <v>කොළඹ</v>
      </c>
      <c r="K770" s="186">
        <f>IF(B770="","",VLOOKUP(MID(B770,1,1),[1]Crt!D:E,2,FALSE))</f>
        <v>2102</v>
      </c>
    </row>
    <row r="771" spans="1:11" ht="51" customHeight="1">
      <c r="A771" s="38" t="s">
        <v>27</v>
      </c>
      <c r="B771" s="15" t="s">
        <v>1969</v>
      </c>
      <c r="C771" s="53" t="s">
        <v>1964</v>
      </c>
      <c r="D771" s="193">
        <v>200000</v>
      </c>
      <c r="E771" s="15" t="s">
        <v>1948</v>
      </c>
      <c r="F771" s="15" t="s">
        <v>1871</v>
      </c>
      <c r="G771" s="201" t="s">
        <v>118</v>
      </c>
      <c r="H771" s="18" t="str">
        <f>IF(A771="","",VLOOKUP(A771,[1]Crt!F:G,2,FALSE))</f>
        <v>අධ්‍යාපන</v>
      </c>
      <c r="I771" s="19" t="str">
        <f>IF(B771="","",IF(LEN(B771)=12,VLOOKUP(MID(B771,8,2),[1]Crt!A:B,2),VLOOKUP(MID(B771,7,2),[1]Crt!A:B,2)))</f>
        <v>33 - පාදුක්ක</v>
      </c>
      <c r="J771" s="20" t="str">
        <f>IF(B771="","",VLOOKUP(I771,[1]Crt!B:C,2))</f>
        <v>කොළඹ</v>
      </c>
      <c r="K771" s="186">
        <f>IF(B771="","",VLOOKUP(MID(B771,1,1),[1]Crt!D:E,2,FALSE))</f>
        <v>2401</v>
      </c>
    </row>
    <row r="772" spans="1:11" ht="51" customHeight="1">
      <c r="A772" s="38" t="s">
        <v>27</v>
      </c>
      <c r="B772" s="183" t="s">
        <v>1970</v>
      </c>
      <c r="C772" s="184" t="s">
        <v>1971</v>
      </c>
      <c r="D772" s="185">
        <v>390000</v>
      </c>
      <c r="E772" s="183" t="s">
        <v>1845</v>
      </c>
      <c r="F772" s="183" t="s">
        <v>1939</v>
      </c>
      <c r="G772" s="45" t="s">
        <v>1940</v>
      </c>
      <c r="H772" s="18" t="str">
        <f>IF(A772="","",VLOOKUP(A772,[1]Crt!F:G,2,FALSE))</f>
        <v>අධ්‍යාපන</v>
      </c>
      <c r="I772" s="19" t="str">
        <f>IF(B772="","",IF(LEN(B772)=12,VLOOKUP(MID(B772,8,2),[1]Crt!A:B,2),VLOOKUP(MID(B772,7,2),[1]Crt!A:B,2)))</f>
        <v>64 - කොළඹ පොදු</v>
      </c>
      <c r="J772" s="20" t="str">
        <f>IF(B772="","",VLOOKUP(I772,[1]Crt!B:C,2))</f>
        <v xml:space="preserve">කොළඹ </v>
      </c>
      <c r="K772" s="186">
        <f>IF(B772="","",VLOOKUP(MID(B772,1,1),[1]Crt!D:E,2,FALSE))</f>
        <v>2102</v>
      </c>
    </row>
    <row r="773" spans="1:11" ht="67.5" customHeight="1">
      <c r="A773" s="24" t="s">
        <v>20</v>
      </c>
      <c r="B773" s="28" t="s">
        <v>1972</v>
      </c>
      <c r="C773" s="59" t="s">
        <v>1973</v>
      </c>
      <c r="D773" s="27">
        <v>800000</v>
      </c>
      <c r="E773" s="28" t="s">
        <v>1948</v>
      </c>
      <c r="F773" s="28" t="s">
        <v>1871</v>
      </c>
      <c r="G773" s="202" t="s">
        <v>1974</v>
      </c>
      <c r="H773" s="18" t="str">
        <f>IF(A773="","",VLOOKUP(A773,[1]Crt!F:G,2,FALSE))</f>
        <v>අධ්‍යාපන</v>
      </c>
      <c r="I773" s="19" t="str">
        <f>IF(B773="","",IF(LEN(B773)=12,VLOOKUP(MID(B773,8,2),[1]Crt!A:B,2),VLOOKUP(MID(B773,7,2),[1]Crt!A:B,2)))</f>
        <v>64 - කොළඹ පොදු</v>
      </c>
      <c r="J773" s="20" t="str">
        <f>IF(B773="","",VLOOKUP(I773,[1]Crt!B:C,2))</f>
        <v xml:space="preserve">කොළඹ </v>
      </c>
      <c r="K773" s="186">
        <f>IF(B773="","",VLOOKUP(MID(B773,1,1),[1]Crt!D:E,2,FALSE))</f>
        <v>2102</v>
      </c>
    </row>
    <row r="774" spans="1:11" ht="69.75" customHeight="1">
      <c r="A774" s="24" t="s">
        <v>20</v>
      </c>
      <c r="B774" s="28" t="s">
        <v>1975</v>
      </c>
      <c r="C774" s="203" t="s">
        <v>1976</v>
      </c>
      <c r="D774" s="27">
        <v>800000</v>
      </c>
      <c r="E774" s="28" t="s">
        <v>1948</v>
      </c>
      <c r="F774" s="28" t="s">
        <v>1871</v>
      </c>
      <c r="G774" s="202" t="s">
        <v>1974</v>
      </c>
      <c r="H774" s="18" t="str">
        <f>IF(A774="","",VLOOKUP(A774,[1]Crt!F:G,2,FALSE))</f>
        <v>අධ්‍යාපන</v>
      </c>
      <c r="I774" s="19" t="str">
        <f>IF(B774="","",IF(LEN(B774)=12,VLOOKUP(MID(B774,8,2),[1]Crt!A:B,2),VLOOKUP(MID(B774,7,2),[1]Crt!A:B,2)))</f>
        <v>64 - කොළඹ පොදු</v>
      </c>
      <c r="J774" s="20" t="str">
        <f>IF(B774="","",VLOOKUP(I774,[1]Crt!B:C,2))</f>
        <v xml:space="preserve">කොළඹ </v>
      </c>
      <c r="K774" s="186">
        <f>IF(B774="","",VLOOKUP(MID(B774,1,1),[1]Crt!D:E,2,FALSE))</f>
        <v>2102</v>
      </c>
    </row>
    <row r="775" spans="1:11" ht="51" customHeight="1">
      <c r="A775" s="24" t="s">
        <v>20</v>
      </c>
      <c r="B775" s="28" t="s">
        <v>1977</v>
      </c>
      <c r="C775" s="203" t="s">
        <v>1978</v>
      </c>
      <c r="D775" s="41">
        <v>600000</v>
      </c>
      <c r="E775" s="28" t="s">
        <v>1948</v>
      </c>
      <c r="F775" s="28" t="s">
        <v>1871</v>
      </c>
      <c r="G775" s="202" t="s">
        <v>1974</v>
      </c>
      <c r="H775" s="18" t="str">
        <f>IF(A775="","",VLOOKUP(A775,[1]Crt!F:G,2,FALSE))</f>
        <v>අධ්‍යාපන</v>
      </c>
      <c r="I775" s="19" t="str">
        <f>IF(B775="","",IF(LEN(B775)=12,VLOOKUP(MID(B775,8,2),[1]Crt!A:B,2),VLOOKUP(MID(B775,7,2),[1]Crt!A:B,2)))</f>
        <v>64 - කොළඹ පොදු</v>
      </c>
      <c r="J775" s="20" t="str">
        <f>IF(B775="","",VLOOKUP(I775,[1]Crt!B:C,2))</f>
        <v xml:space="preserve">කොළඹ </v>
      </c>
      <c r="K775" s="186">
        <f>IF(B775="","",VLOOKUP(MID(B775,1,1),[1]Crt!D:E,2,FALSE))</f>
        <v>2102</v>
      </c>
    </row>
    <row r="776" spans="1:11" ht="69" customHeight="1">
      <c r="A776" s="24" t="s">
        <v>20</v>
      </c>
      <c r="B776" s="101" t="s">
        <v>1979</v>
      </c>
      <c r="C776" s="204" t="s">
        <v>1980</v>
      </c>
      <c r="D776" s="41">
        <v>600000</v>
      </c>
      <c r="E776" s="101" t="s">
        <v>1948</v>
      </c>
      <c r="F776" s="101" t="s">
        <v>1871</v>
      </c>
      <c r="G776" s="202" t="s">
        <v>1974</v>
      </c>
      <c r="H776" s="18" t="str">
        <f>IF(A776="","",VLOOKUP(A776,[1]Crt!F:G,2,FALSE))</f>
        <v>අධ්‍යාපන</v>
      </c>
      <c r="I776" s="19" t="str">
        <f>IF(B776="","",IF(LEN(B776)=12,VLOOKUP(MID(B776,8,2),[1]Crt!A:B,2),VLOOKUP(MID(B776,7,2),[1]Crt!A:B,2)))</f>
        <v>64 - කොළඹ පොදු</v>
      </c>
      <c r="J776" s="20" t="str">
        <f>IF(B776="","",VLOOKUP(I776,[1]Crt!B:C,2))</f>
        <v xml:space="preserve">කොළඹ </v>
      </c>
      <c r="K776" s="186">
        <f>IF(B776="","",VLOOKUP(MID(B776,1,1),[1]Crt!D:E,2,FALSE))</f>
        <v>2102</v>
      </c>
    </row>
    <row r="777" spans="1:11" ht="51" customHeight="1">
      <c r="A777" s="24" t="s">
        <v>1237</v>
      </c>
      <c r="B777" s="101" t="s">
        <v>1981</v>
      </c>
      <c r="C777" s="205" t="s">
        <v>1982</v>
      </c>
      <c r="D777" s="102">
        <v>1330000</v>
      </c>
      <c r="E777" s="101" t="s">
        <v>1584</v>
      </c>
      <c r="F777" s="103" t="s">
        <v>1865</v>
      </c>
      <c r="G777" s="74" t="s">
        <v>1983</v>
      </c>
      <c r="H777" s="18" t="str">
        <f>IF(A777="","",VLOOKUP(A777,[1]Crt!F:G,2,FALSE))</f>
        <v>අපද්‍රව්‍ය කළමනාකරණ</v>
      </c>
      <c r="I777" s="19" t="str">
        <f>IF(B777="","",IF(LEN(B777)=12,VLOOKUP(MID(B777,8,2),[1]Crt!A:B,2),VLOOKUP(MID(B777,7,2),[1]Crt!A:B,2)))</f>
        <v>64 - කොළඹ පොදු</v>
      </c>
      <c r="J777" s="20" t="str">
        <f>IF(B777="","",VLOOKUP(I777,[1]Crt!B:C,2))</f>
        <v xml:space="preserve">කොළඹ </v>
      </c>
      <c r="K777" s="186">
        <f>IF(B777="","",VLOOKUP(MID(B777,1,1),[1]Crt!D:E,2,FALSE))</f>
        <v>2103</v>
      </c>
    </row>
    <row r="778" spans="1:11" ht="51" customHeight="1">
      <c r="A778" s="38" t="s">
        <v>11</v>
      </c>
      <c r="B778" s="15" t="s">
        <v>1984</v>
      </c>
      <c r="C778" s="36" t="s">
        <v>1985</v>
      </c>
      <c r="D778" s="193">
        <v>2939600</v>
      </c>
      <c r="E778" s="15" t="s">
        <v>1948</v>
      </c>
      <c r="F778" s="15" t="s">
        <v>1948</v>
      </c>
      <c r="G778" s="189" t="s">
        <v>1986</v>
      </c>
      <c r="H778" s="18" t="str">
        <f>IF(A778="","",VLOOKUP(A778,[1]Crt!F:G,2,FALSE))</f>
        <v>අධ්‍යාපන</v>
      </c>
      <c r="I778" s="19" t="str">
        <f>IF(B778="","",IF(LEN(B778)=12,VLOOKUP(MID(B778,8,2),[1]Crt!A:B,2),VLOOKUP(MID(B778,7,2),[1]Crt!A:B,2)))</f>
        <v>64 - කොළඹ පොදු</v>
      </c>
      <c r="J778" s="20" t="str">
        <f>IF(B778="","",VLOOKUP(I778,[1]Crt!B:C,2))</f>
        <v xml:space="preserve">කොළඹ </v>
      </c>
      <c r="K778" s="186">
        <f>IF(B778="","",VLOOKUP(MID(B778,1,1),[1]Crt!D:E,2,FALSE))</f>
        <v>2401</v>
      </c>
    </row>
    <row r="779" spans="1:11" ht="51" customHeight="1">
      <c r="A779" s="38" t="s">
        <v>27</v>
      </c>
      <c r="B779" s="15" t="s">
        <v>1987</v>
      </c>
      <c r="C779" s="53" t="s">
        <v>1988</v>
      </c>
      <c r="D779" s="193">
        <v>2800000</v>
      </c>
      <c r="E779" s="15" t="s">
        <v>1948</v>
      </c>
      <c r="F779" s="15" t="s">
        <v>1948</v>
      </c>
      <c r="G779" s="206" t="s">
        <v>1339</v>
      </c>
      <c r="H779" s="18" t="str">
        <f>IF(A779="","",VLOOKUP(A779,[1]Crt!F:G,2,FALSE))</f>
        <v>අධ්‍යාපන</v>
      </c>
      <c r="I779" s="19" t="str">
        <f>IF(B779="","",IF(LEN(B779)=12,VLOOKUP(MID(B779,8,2),[1]Crt!A:B,2),VLOOKUP(MID(B779,7,2),[1]Crt!A:B,2)))</f>
        <v>64 - කොළඹ පොදු</v>
      </c>
      <c r="J779" s="20" t="str">
        <f>IF(B779="","",VLOOKUP(I779,[1]Crt!B:C,2))</f>
        <v xml:space="preserve">කොළඹ </v>
      </c>
      <c r="K779" s="186">
        <f>IF(B779="","",VLOOKUP(MID(B779,1,1),[1]Crt!D:E,2,FALSE))</f>
        <v>2102</v>
      </c>
    </row>
    <row r="780" spans="1:11" ht="51" customHeight="1">
      <c r="A780" s="38" t="s">
        <v>27</v>
      </c>
      <c r="B780" s="207" t="s">
        <v>1989</v>
      </c>
      <c r="C780" s="208" t="s">
        <v>1990</v>
      </c>
      <c r="D780" s="209">
        <v>900000</v>
      </c>
      <c r="E780" s="207" t="s">
        <v>1954</v>
      </c>
      <c r="F780" s="207" t="s">
        <v>52</v>
      </c>
      <c r="G780" s="45" t="s">
        <v>1940</v>
      </c>
      <c r="H780" s="18" t="str">
        <f>IF(A780="","",VLOOKUP(A780,[1]Crt!F:G,2,FALSE))</f>
        <v>අධ්‍යාපන</v>
      </c>
      <c r="I780" s="19" t="str">
        <f>IF(B780="","",IF(LEN(B780)=12,VLOOKUP(MID(B780,8,2),[1]Crt!A:B,2),VLOOKUP(MID(B780,7,2),[1]Crt!A:B,2)))</f>
        <v>41 - පානදුර</v>
      </c>
      <c r="J780" s="20" t="str">
        <f>IF(B780="","",VLOOKUP(I780,[1]Crt!B:C,2))</f>
        <v>කළුතර</v>
      </c>
      <c r="K780" s="186">
        <f>IF(B780="","",VLOOKUP(MID(B780,1,1),[1]Crt!D:E,2,FALSE))</f>
        <v>2104</v>
      </c>
    </row>
    <row r="781" spans="1:11" ht="66.75" customHeight="1">
      <c r="A781" s="38" t="s">
        <v>11</v>
      </c>
      <c r="B781" s="207" t="s">
        <v>1991</v>
      </c>
      <c r="C781" s="187" t="s">
        <v>1992</v>
      </c>
      <c r="D781" s="209">
        <v>1300000</v>
      </c>
      <c r="E781" s="207" t="s">
        <v>1954</v>
      </c>
      <c r="F781" s="207" t="s">
        <v>52</v>
      </c>
      <c r="G781" s="46" t="s">
        <v>1993</v>
      </c>
      <c r="H781" s="18" t="str">
        <f>IF(A781="","",VLOOKUP(A781,[1]Crt!F:G,2,FALSE))</f>
        <v>අධ්‍යාපන</v>
      </c>
      <c r="I781" s="19" t="str">
        <f>IF(B781="","",IF(LEN(B781)=12,VLOOKUP(MID(B781,8,2),[1]Crt!A:B,2),VLOOKUP(MID(B781,7,2),[1]Crt!A:B,2)))</f>
        <v>41 - පානදුර</v>
      </c>
      <c r="J781" s="20" t="str">
        <f>IF(B781="","",VLOOKUP(I781,[1]Crt!B:C,2))</f>
        <v>කළුතර</v>
      </c>
      <c r="K781" s="186">
        <f>IF(B781="","",VLOOKUP(MID(B781,1,1),[1]Crt!D:E,2,FALSE))</f>
        <v>2104</v>
      </c>
    </row>
    <row r="782" spans="1:11" ht="59.25" customHeight="1">
      <c r="A782" s="38" t="s">
        <v>11</v>
      </c>
      <c r="B782" s="210" t="s">
        <v>1994</v>
      </c>
      <c r="C782" s="211" t="s">
        <v>1995</v>
      </c>
      <c r="D782" s="209">
        <v>1250000</v>
      </c>
      <c r="E782" s="212" t="s">
        <v>1954</v>
      </c>
      <c r="F782" s="212" t="s">
        <v>52</v>
      </c>
      <c r="G782" s="106" t="s">
        <v>1996</v>
      </c>
      <c r="H782" s="18" t="str">
        <f>IF(A782="","",VLOOKUP(A782,[1]Crt!F:G,2,FALSE))</f>
        <v>අධ්‍යාපන</v>
      </c>
      <c r="I782" s="19" t="str">
        <f>IF(B782="","",IF(LEN(B782)=12,VLOOKUP(MID(B782,8,2),[1]Crt!A:B,2),VLOOKUP(MID(B782,7,2),[1]Crt!A:B,2)))</f>
        <v>41 - පානදුර</v>
      </c>
      <c r="J782" s="20" t="str">
        <f>IF(B782="","",VLOOKUP(I782,[1]Crt!B:C,2))</f>
        <v>කළුතර</v>
      </c>
      <c r="K782" s="186">
        <f>IF(B782="","",VLOOKUP(MID(B782,1,1),[1]Crt!D:E,2,FALSE))</f>
        <v>2104</v>
      </c>
    </row>
    <row r="783" spans="1:11" ht="57" customHeight="1">
      <c r="A783" s="38" t="s">
        <v>11</v>
      </c>
      <c r="B783" s="207" t="s">
        <v>1997</v>
      </c>
      <c r="C783" s="208" t="s">
        <v>1998</v>
      </c>
      <c r="D783" s="209">
        <v>800000</v>
      </c>
      <c r="E783" s="207" t="s">
        <v>1954</v>
      </c>
      <c r="F783" s="207" t="s">
        <v>52</v>
      </c>
      <c r="G783" s="46" t="s">
        <v>1999</v>
      </c>
      <c r="H783" s="18" t="str">
        <f>IF(A783="","",VLOOKUP(A783,[1]Crt!F:G,2,FALSE))</f>
        <v>අධ්‍යාපන</v>
      </c>
      <c r="I783" s="19" t="str">
        <f>IF(B783="","",IF(LEN(B783)=12,VLOOKUP(MID(B783,8,2),[1]Crt!A:B,2),VLOOKUP(MID(B783,7,2),[1]Crt!A:B,2)))</f>
        <v>41 - පානදුර</v>
      </c>
      <c r="J783" s="20" t="str">
        <f>IF(B783="","",VLOOKUP(I783,[1]Crt!B:C,2))</f>
        <v>කළුතර</v>
      </c>
      <c r="K783" s="186">
        <f>IF(B783="","",VLOOKUP(MID(B783,1,1),[1]Crt!D:E,2,FALSE))</f>
        <v>2104</v>
      </c>
    </row>
    <row r="784" spans="1:11" ht="61.5" customHeight="1">
      <c r="A784" s="38" t="s">
        <v>11</v>
      </c>
      <c r="B784" s="207" t="s">
        <v>2000</v>
      </c>
      <c r="C784" s="208" t="s">
        <v>2001</v>
      </c>
      <c r="D784" s="209">
        <v>1300000</v>
      </c>
      <c r="E784" s="207" t="s">
        <v>1954</v>
      </c>
      <c r="F784" s="207" t="s">
        <v>52</v>
      </c>
      <c r="G784" s="46" t="s">
        <v>2002</v>
      </c>
      <c r="H784" s="18" t="str">
        <f>IF(A784="","",VLOOKUP(A784,[1]Crt!F:G,2,FALSE))</f>
        <v>අධ්‍යාපන</v>
      </c>
      <c r="I784" s="19" t="str">
        <f>IF(B784="","",IF(LEN(B784)=12,VLOOKUP(MID(B784,8,2),[1]Crt!A:B,2),VLOOKUP(MID(B784,7,2),[1]Crt!A:B,2)))</f>
        <v>41 - පානදුර</v>
      </c>
      <c r="J784" s="20" t="str">
        <f>IF(B784="","",VLOOKUP(I784,[1]Crt!B:C,2))</f>
        <v>කළුතර</v>
      </c>
      <c r="K784" s="186">
        <f>IF(B784="","",VLOOKUP(MID(B784,1,1),[1]Crt!D:E,2,FALSE))</f>
        <v>2104</v>
      </c>
    </row>
    <row r="785" spans="1:11" ht="51" customHeight="1">
      <c r="A785" s="38" t="s">
        <v>27</v>
      </c>
      <c r="B785" s="207" t="s">
        <v>2003</v>
      </c>
      <c r="C785" s="208" t="s">
        <v>2004</v>
      </c>
      <c r="D785" s="213">
        <v>200000</v>
      </c>
      <c r="E785" s="207" t="s">
        <v>1845</v>
      </c>
      <c r="F785" s="207" t="s">
        <v>1939</v>
      </c>
      <c r="G785" s="45" t="s">
        <v>1940</v>
      </c>
      <c r="H785" s="18" t="str">
        <f>IF(A785="","",VLOOKUP(A785,[1]Crt!F:G,2,FALSE))</f>
        <v>අධ්‍යාපන</v>
      </c>
      <c r="I785" s="19" t="str">
        <f>IF(B785="","",IF(LEN(B785)=12,VLOOKUP(MID(B785,8,2),[1]Crt!A:B,2),VLOOKUP(MID(B785,7,2),[1]Crt!A:B,2)))</f>
        <v>41 - පානදුර</v>
      </c>
      <c r="J785" s="20" t="str">
        <f>IF(B785="","",VLOOKUP(I785,[1]Crt!B:C,2))</f>
        <v>කළුතර</v>
      </c>
      <c r="K785" s="186">
        <f>IF(B785="","",VLOOKUP(MID(B785,1,1),[1]Crt!D:E,2,FALSE))</f>
        <v>2102</v>
      </c>
    </row>
    <row r="786" spans="1:11" ht="51" customHeight="1">
      <c r="A786" s="38" t="s">
        <v>27</v>
      </c>
      <c r="B786" s="207" t="s">
        <v>2005</v>
      </c>
      <c r="C786" s="208" t="s">
        <v>2006</v>
      </c>
      <c r="D786" s="213">
        <v>200000</v>
      </c>
      <c r="E786" s="207" t="s">
        <v>1845</v>
      </c>
      <c r="F786" s="207" t="s">
        <v>1939</v>
      </c>
      <c r="G786" s="45" t="s">
        <v>1940</v>
      </c>
      <c r="H786" s="18" t="str">
        <f>IF(A786="","",VLOOKUP(A786,[1]Crt!F:G,2,FALSE))</f>
        <v>අධ්‍යාපන</v>
      </c>
      <c r="I786" s="19" t="str">
        <f>IF(B786="","",IF(LEN(B786)=12,VLOOKUP(MID(B786,8,2),[1]Crt!A:B,2),VLOOKUP(MID(B786,7,2),[1]Crt!A:B,2)))</f>
        <v>41 - පානදුර</v>
      </c>
      <c r="J786" s="20" t="str">
        <f>IF(B786="","",VLOOKUP(I786,[1]Crt!B:C,2))</f>
        <v>කළුතර</v>
      </c>
      <c r="K786" s="186">
        <f>IF(B786="","",VLOOKUP(MID(B786,1,1),[1]Crt!D:E,2,FALSE))</f>
        <v>2102</v>
      </c>
    </row>
    <row r="787" spans="1:11" ht="51" customHeight="1">
      <c r="A787" s="38" t="s">
        <v>27</v>
      </c>
      <c r="B787" s="214" t="s">
        <v>2007</v>
      </c>
      <c r="C787" s="82" t="s">
        <v>2008</v>
      </c>
      <c r="D787" s="215">
        <v>1000000</v>
      </c>
      <c r="E787" s="16" t="s">
        <v>1943</v>
      </c>
      <c r="F787" s="16" t="s">
        <v>1944</v>
      </c>
      <c r="G787" s="216" t="s">
        <v>32</v>
      </c>
      <c r="H787" s="18" t="str">
        <f>IF(A787="","",VLOOKUP(A787,[1]Crt!F:G,2,FALSE))</f>
        <v>අධ්‍යාපන</v>
      </c>
      <c r="I787" s="19" t="str">
        <f>IF(B787="","",IF(LEN(B787)=12,VLOOKUP(MID(B787,8,2),[1]Crt!A:B,2),VLOOKUP(MID(B787,7,2),[1]Crt!A:B,2)))</f>
        <v>41 - පානදුර</v>
      </c>
      <c r="J787" s="20" t="str">
        <f>IF(B787="","",VLOOKUP(I787,[1]Crt!B:C,2))</f>
        <v>කළුතර</v>
      </c>
      <c r="K787" s="186">
        <f>IF(B787="","",VLOOKUP(MID(B787,1,1),[1]Crt!D:E,2,FALSE))</f>
        <v>2104</v>
      </c>
    </row>
    <row r="788" spans="1:11" ht="51" customHeight="1">
      <c r="A788" s="38" t="s">
        <v>27</v>
      </c>
      <c r="B788" s="69" t="s">
        <v>2009</v>
      </c>
      <c r="C788" s="82" t="s">
        <v>2010</v>
      </c>
      <c r="D788" s="215">
        <v>2000000</v>
      </c>
      <c r="E788" s="16" t="s">
        <v>1943</v>
      </c>
      <c r="F788" s="16" t="s">
        <v>1944</v>
      </c>
      <c r="G788" s="216" t="s">
        <v>32</v>
      </c>
      <c r="H788" s="18" t="str">
        <f>IF(A788="","",VLOOKUP(A788,[1]Crt!F:G,2,FALSE))</f>
        <v>අධ්‍යාපන</v>
      </c>
      <c r="I788" s="19" t="str">
        <f>IF(B788="","",IF(LEN(B788)=12,VLOOKUP(MID(B788,8,2),[1]Crt!A:B,2),VLOOKUP(MID(B788,7,2),[1]Crt!A:B,2)))</f>
        <v>41 - පානදුර</v>
      </c>
      <c r="J788" s="20" t="str">
        <f>IF(B788="","",VLOOKUP(I788,[1]Crt!B:C,2))</f>
        <v>කළුතර</v>
      </c>
      <c r="K788" s="186">
        <f>IF(B788="","",VLOOKUP(MID(B788,1,1),[1]Crt!D:E,2,FALSE))</f>
        <v>2001</v>
      </c>
    </row>
    <row r="789" spans="1:11" ht="51" customHeight="1">
      <c r="A789" s="38" t="s">
        <v>1502</v>
      </c>
      <c r="B789" s="54" t="s">
        <v>2011</v>
      </c>
      <c r="C789" s="82" t="s">
        <v>2012</v>
      </c>
      <c r="D789" s="33">
        <v>155091.64000000001</v>
      </c>
      <c r="E789" s="16" t="s">
        <v>895</v>
      </c>
      <c r="F789" s="16" t="s">
        <v>2013</v>
      </c>
      <c r="G789" s="45" t="s">
        <v>1311</v>
      </c>
      <c r="H789" s="18" t="str">
        <f>IF(A789="","",VLOOKUP(A789,[1]Crt!F:G,2,FALSE))</f>
        <v>විකල්ප බලශක්ති</v>
      </c>
      <c r="I789" s="19" t="str">
        <f>IF(B789="","",IF(LEN(B789)=12,VLOOKUP(MID(B789,8,2),[1]Crt!A:B,2),VLOOKUP(MID(B789,7,2),[1]Crt!A:B,2)))</f>
        <v>41 - පානදුර</v>
      </c>
      <c r="J789" s="20" t="str">
        <f>IF(B789="","",VLOOKUP(I789,[1]Crt!B:C,2))</f>
        <v>කළුතර</v>
      </c>
      <c r="K789" s="186">
        <f>IF(B789="","",VLOOKUP(MID(B789,1,1),[1]Crt!D:E,2,FALSE))</f>
        <v>2104</v>
      </c>
    </row>
    <row r="790" spans="1:11" ht="51" customHeight="1">
      <c r="A790" s="38" t="s">
        <v>27</v>
      </c>
      <c r="B790" s="69" t="s">
        <v>2014</v>
      </c>
      <c r="C790" s="82" t="s">
        <v>2015</v>
      </c>
      <c r="D790" s="188">
        <v>243000</v>
      </c>
      <c r="E790" s="16" t="s">
        <v>1943</v>
      </c>
      <c r="F790" s="16" t="s">
        <v>1944</v>
      </c>
      <c r="G790" s="45" t="s">
        <v>1311</v>
      </c>
      <c r="H790" s="18" t="str">
        <f>IF(A790="","",VLOOKUP(A790,[1]Crt!F:G,2,FALSE))</f>
        <v>අධ්‍යාපන</v>
      </c>
      <c r="I790" s="19" t="str">
        <f>IF(B790="","",IF(LEN(B790)=12,VLOOKUP(MID(B790,8,2),[1]Crt!A:B,2),VLOOKUP(MID(B790,7,2),[1]Crt!A:B,2)))</f>
        <v>41 - පානදුර</v>
      </c>
      <c r="J790" s="20" t="str">
        <f>IF(B790="","",VLOOKUP(I790,[1]Crt!B:C,2))</f>
        <v>කළුතර</v>
      </c>
      <c r="K790" s="186">
        <f>IF(B790="","",VLOOKUP(MID(B790,1,1),[1]Crt!D:E,2,FALSE))</f>
        <v>2001</v>
      </c>
    </row>
    <row r="791" spans="1:11" ht="66.75" customHeight="1">
      <c r="A791" s="38" t="s">
        <v>11</v>
      </c>
      <c r="B791" s="69" t="s">
        <v>2016</v>
      </c>
      <c r="C791" s="82" t="s">
        <v>2017</v>
      </c>
      <c r="D791" s="215">
        <v>50000</v>
      </c>
      <c r="E791" s="16" t="s">
        <v>2018</v>
      </c>
      <c r="F791" s="16" t="s">
        <v>1944</v>
      </c>
      <c r="G791" s="46" t="s">
        <v>2019</v>
      </c>
      <c r="H791" s="18" t="str">
        <f>IF(A791="","",VLOOKUP(A791,[1]Crt!F:G,2,FALSE))</f>
        <v>අධ්‍යාපන</v>
      </c>
      <c r="I791" s="19" t="str">
        <f>IF(B791="","",IF(LEN(B791)=12,VLOOKUP(MID(B791,8,2),[1]Crt!A:B,2),VLOOKUP(MID(B791,7,2),[1]Crt!A:B,2)))</f>
        <v>41 - පානදුර</v>
      </c>
      <c r="J791" s="20" t="str">
        <f>IF(B791="","",VLOOKUP(I791,[1]Crt!B:C,2))</f>
        <v>කළුතර</v>
      </c>
      <c r="K791" s="186">
        <f>IF(B791="","",VLOOKUP(MID(B791,1,1),[1]Crt!D:E,2,FALSE))</f>
        <v>2001</v>
      </c>
    </row>
    <row r="792" spans="1:11" ht="51" customHeight="1">
      <c r="A792" s="38" t="s">
        <v>1370</v>
      </c>
      <c r="B792" s="15" t="s">
        <v>2020</v>
      </c>
      <c r="C792" s="53" t="s">
        <v>2021</v>
      </c>
      <c r="D792" s="217">
        <v>5000000</v>
      </c>
      <c r="E792" s="15" t="s">
        <v>701</v>
      </c>
      <c r="F792" s="15" t="s">
        <v>2022</v>
      </c>
      <c r="G792" s="45" t="s">
        <v>60</v>
      </c>
      <c r="H792" s="18" t="str">
        <f>IF(A792="","",VLOOKUP(A792,[1]Crt!F:G,2,FALSE))</f>
        <v>පළාත් පාලන සේවා</v>
      </c>
      <c r="I792" s="19" t="str">
        <f>IF(B792="","",IF(LEN(B792)=12,VLOOKUP(MID(B792,8,2),[1]Crt!A:B,2),VLOOKUP(MID(B792,7,2),[1]Crt!A:B,2)))</f>
        <v>41 - පානදුර</v>
      </c>
      <c r="J792" s="20" t="str">
        <f>IF(B792="","",VLOOKUP(I792,[1]Crt!B:C,2))</f>
        <v>කළුතර</v>
      </c>
      <c r="K792" s="186">
        <f>IF(B792="","",VLOOKUP(MID(B792,1,1),[1]Crt!D:E,2,FALSE))</f>
        <v>2001</v>
      </c>
    </row>
    <row r="793" spans="1:11" ht="51" customHeight="1">
      <c r="A793" s="38" t="s">
        <v>27</v>
      </c>
      <c r="B793" s="15" t="s">
        <v>2023</v>
      </c>
      <c r="C793" s="53" t="s">
        <v>2024</v>
      </c>
      <c r="D793" s="193">
        <v>200000</v>
      </c>
      <c r="E793" s="15" t="s">
        <v>42</v>
      </c>
      <c r="F793" s="15" t="s">
        <v>52</v>
      </c>
      <c r="G793" s="45" t="s">
        <v>461</v>
      </c>
      <c r="H793" s="18" t="str">
        <f>IF(A793="","",VLOOKUP(A793,[1]Crt!F:G,2,FALSE))</f>
        <v>අධ්‍යාපන</v>
      </c>
      <c r="I793" s="19" t="str">
        <f>IF(B793="","",IF(LEN(B793)=12,VLOOKUP(MID(B793,8,2),[1]Crt!A:B,2),VLOOKUP(MID(B793,7,2),[1]Crt!A:B,2)))</f>
        <v>41 - පානදුර</v>
      </c>
      <c r="J793" s="20" t="str">
        <f>IF(B793="","",VLOOKUP(I793,[1]Crt!B:C,2))</f>
        <v>කළුතර</v>
      </c>
      <c r="K793" s="186">
        <f>IF(B793="","",VLOOKUP(MID(B793,1,1),[1]Crt!D:E,2,FALSE))</f>
        <v>2104</v>
      </c>
    </row>
    <row r="794" spans="1:11" ht="51" customHeight="1">
      <c r="A794" s="24" t="s">
        <v>20</v>
      </c>
      <c r="B794" s="29" t="s">
        <v>2025</v>
      </c>
      <c r="C794" s="67" t="s">
        <v>2026</v>
      </c>
      <c r="D794" s="60">
        <v>200000</v>
      </c>
      <c r="E794" s="29" t="s">
        <v>1948</v>
      </c>
      <c r="F794" s="29" t="s">
        <v>1871</v>
      </c>
      <c r="G794" s="61" t="s">
        <v>1965</v>
      </c>
      <c r="H794" s="18" t="str">
        <f>IF(A794="","",VLOOKUP(A794,[1]Crt!F:G,2,FALSE))</f>
        <v>අධ්‍යාපන</v>
      </c>
      <c r="I794" s="19" t="str">
        <f>IF(B794="","",IF(LEN(B794)=12,VLOOKUP(MID(B794,8,2),[1]Crt!A:B,2),VLOOKUP(MID(B794,7,2),[1]Crt!A:B,2)))</f>
        <v>41 - පානදුර</v>
      </c>
      <c r="J794" s="20" t="str">
        <f>IF(B794="","",VLOOKUP(I794,[1]Crt!B:C,2))</f>
        <v>කළුතර</v>
      </c>
      <c r="K794" s="186">
        <f>IF(B794="","",VLOOKUP(MID(B794,1,1),[1]Crt!D:E,2,FALSE))</f>
        <v>2102</v>
      </c>
    </row>
    <row r="795" spans="1:11" ht="51" customHeight="1">
      <c r="A795" s="38" t="s">
        <v>27</v>
      </c>
      <c r="B795" s="15" t="s">
        <v>2027</v>
      </c>
      <c r="C795" s="53" t="s">
        <v>2028</v>
      </c>
      <c r="D795" s="193">
        <v>300000</v>
      </c>
      <c r="E795" s="15" t="s">
        <v>2029</v>
      </c>
      <c r="F795" s="15" t="s">
        <v>2030</v>
      </c>
      <c r="G795" s="201" t="s">
        <v>1968</v>
      </c>
      <c r="H795" s="18" t="str">
        <f>IF(A795="","",VLOOKUP(A795,[1]Crt!F:G,2,FALSE))</f>
        <v>අධ්‍යාපන</v>
      </c>
      <c r="I795" s="19" t="str">
        <f>IF(B795="","",IF(LEN(B795)=12,VLOOKUP(MID(B795,8,2),[1]Crt!A:B,2),VLOOKUP(MID(B795,7,2),[1]Crt!A:B,2)))</f>
        <v>41 - පානදුර</v>
      </c>
      <c r="J795" s="20" t="str">
        <f>IF(B795="","",VLOOKUP(I795,[1]Crt!B:C,2))</f>
        <v>කළුතර</v>
      </c>
      <c r="K795" s="186">
        <f>IF(B795="","",VLOOKUP(MID(B795,1,1),[1]Crt!D:E,2,FALSE))</f>
        <v>2001</v>
      </c>
    </row>
    <row r="796" spans="1:11" ht="51" customHeight="1">
      <c r="A796" s="38" t="s">
        <v>27</v>
      </c>
      <c r="B796" s="15" t="s">
        <v>2031</v>
      </c>
      <c r="C796" s="53" t="s">
        <v>2026</v>
      </c>
      <c r="D796" s="193">
        <v>200000</v>
      </c>
      <c r="E796" s="15" t="s">
        <v>1948</v>
      </c>
      <c r="F796" s="15" t="s">
        <v>1871</v>
      </c>
      <c r="G796" s="201" t="s">
        <v>118</v>
      </c>
      <c r="H796" s="18" t="str">
        <f>IF(A796="","",VLOOKUP(A796,[1]Crt!F:G,2,FALSE))</f>
        <v>අධ්‍යාපන</v>
      </c>
      <c r="I796" s="19" t="str">
        <f>IF(B796="","",IF(LEN(B796)=12,VLOOKUP(MID(B796,8,2),[1]Crt!A:B,2),VLOOKUP(MID(B796,7,2),[1]Crt!A:B,2)))</f>
        <v>41 - පානදුර</v>
      </c>
      <c r="J796" s="20" t="str">
        <f>IF(B796="","",VLOOKUP(I796,[1]Crt!B:C,2))</f>
        <v>කළුතර</v>
      </c>
      <c r="K796" s="186">
        <f>IF(B796="","",VLOOKUP(MID(B796,1,1),[1]Crt!D:E,2,FALSE))</f>
        <v>2401</v>
      </c>
    </row>
    <row r="797" spans="1:11" ht="51" customHeight="1">
      <c r="A797" s="38" t="s">
        <v>27</v>
      </c>
      <c r="B797" s="15" t="s">
        <v>2032</v>
      </c>
      <c r="C797" s="53" t="s">
        <v>2033</v>
      </c>
      <c r="D797" s="193">
        <v>300000</v>
      </c>
      <c r="E797" s="15" t="s">
        <v>1508</v>
      </c>
      <c r="F797" s="15" t="s">
        <v>2034</v>
      </c>
      <c r="G797" s="201" t="s">
        <v>2035</v>
      </c>
      <c r="H797" s="18" t="str">
        <f>IF(A797="","",VLOOKUP(A797,[1]Crt!F:G,2,FALSE))</f>
        <v>අධ්‍යාපන</v>
      </c>
      <c r="I797" s="19" t="str">
        <f>IF(B797="","",IF(LEN(B797)=12,VLOOKUP(MID(B797,8,2),[1]Crt!A:B,2),VLOOKUP(MID(B797,7,2),[1]Crt!A:B,2)))</f>
        <v>41 - පානදුර</v>
      </c>
      <c r="J797" s="20" t="str">
        <f>IF(B797="","",VLOOKUP(I797,[1]Crt!B:C,2))</f>
        <v>කළුතර</v>
      </c>
      <c r="K797" s="186">
        <f>IF(B797="","",VLOOKUP(MID(B797,1,1),[1]Crt!D:E,2,FALSE))</f>
        <v>2001</v>
      </c>
    </row>
    <row r="798" spans="1:11" ht="51" customHeight="1">
      <c r="A798" s="38" t="s">
        <v>27</v>
      </c>
      <c r="B798" s="15" t="s">
        <v>2036</v>
      </c>
      <c r="C798" s="53" t="s">
        <v>2037</v>
      </c>
      <c r="D798" s="193">
        <v>375000</v>
      </c>
      <c r="E798" s="15" t="s">
        <v>1508</v>
      </c>
      <c r="F798" s="15" t="s">
        <v>2034</v>
      </c>
      <c r="G798" s="201" t="s">
        <v>2035</v>
      </c>
      <c r="H798" s="18" t="str">
        <f>IF(A798="","",VLOOKUP(A798,[1]Crt!F:G,2,FALSE))</f>
        <v>අධ්‍යාපන</v>
      </c>
      <c r="I798" s="19" t="str">
        <f>IF(B798="","",IF(LEN(B798)=12,VLOOKUP(MID(B798,8,2),[1]Crt!A:B,2),VLOOKUP(MID(B798,7,2),[1]Crt!A:B,2)))</f>
        <v>41 - පානදුර</v>
      </c>
      <c r="J798" s="20" t="str">
        <f>IF(B798="","",VLOOKUP(I798,[1]Crt!B:C,2))</f>
        <v>කළුතර</v>
      </c>
      <c r="K798" s="186">
        <f>IF(B798="","",VLOOKUP(MID(B798,1,1),[1]Crt!D:E,2,FALSE))</f>
        <v>2001</v>
      </c>
    </row>
    <row r="799" spans="1:11" ht="51" customHeight="1">
      <c r="A799" s="38" t="s">
        <v>27</v>
      </c>
      <c r="B799" s="15" t="s">
        <v>2038</v>
      </c>
      <c r="C799" s="53" t="s">
        <v>2039</v>
      </c>
      <c r="D799" s="193">
        <v>300000</v>
      </c>
      <c r="E799" s="15" t="s">
        <v>1508</v>
      </c>
      <c r="F799" s="15" t="s">
        <v>2034</v>
      </c>
      <c r="G799" s="201" t="s">
        <v>2035</v>
      </c>
      <c r="H799" s="18" t="str">
        <f>IF(A799="","",VLOOKUP(A799,[1]Crt!F:G,2,FALSE))</f>
        <v>අධ්‍යාපන</v>
      </c>
      <c r="I799" s="19" t="str">
        <f>IF(B799="","",IF(LEN(B799)=12,VLOOKUP(MID(B799,8,2),[1]Crt!A:B,2),VLOOKUP(MID(B799,7,2),[1]Crt!A:B,2)))</f>
        <v>41 - පානදුර</v>
      </c>
      <c r="J799" s="20" t="str">
        <f>IF(B799="","",VLOOKUP(I799,[1]Crt!B:C,2))</f>
        <v>කළුතර</v>
      </c>
      <c r="K799" s="186">
        <f>IF(B799="","",VLOOKUP(MID(B799,1,1),[1]Crt!D:E,2,FALSE))</f>
        <v>2001</v>
      </c>
    </row>
    <row r="800" spans="1:11" ht="51" customHeight="1">
      <c r="A800" s="38" t="s">
        <v>11</v>
      </c>
      <c r="B800" s="183" t="s">
        <v>2040</v>
      </c>
      <c r="C800" s="184" t="s">
        <v>2041</v>
      </c>
      <c r="D800" s="218">
        <v>1435000</v>
      </c>
      <c r="E800" s="183" t="s">
        <v>1954</v>
      </c>
      <c r="F800" s="183" t="s">
        <v>52</v>
      </c>
      <c r="G800" s="46" t="s">
        <v>2042</v>
      </c>
      <c r="H800" s="18" t="str">
        <f>IF(A800="","",VLOOKUP(A800,[1]Crt!F:G,2,FALSE))</f>
        <v>අධ්‍යාපන</v>
      </c>
      <c r="I800" s="19" t="str">
        <f>IF(B800="","",IF(LEN(B800)=12,VLOOKUP(MID(B800,8,2),[1]Crt!A:B,2),VLOOKUP(MID(B800,7,2),[1]Crt!A:B,2)))</f>
        <v>42 - කළුතර</v>
      </c>
      <c r="J800" s="20" t="str">
        <f>IF(B800="","",VLOOKUP(I800,[1]Crt!B:C,2))</f>
        <v>කළුතර</v>
      </c>
      <c r="K800" s="186">
        <f>IF(B800="","",VLOOKUP(MID(B800,1,1),[1]Crt!D:E,2,FALSE))</f>
        <v>2104</v>
      </c>
    </row>
    <row r="801" spans="1:11" ht="51" customHeight="1">
      <c r="A801" s="38" t="s">
        <v>11</v>
      </c>
      <c r="B801" s="183" t="s">
        <v>2043</v>
      </c>
      <c r="C801" s="184" t="s">
        <v>571</v>
      </c>
      <c r="D801" s="218">
        <v>922949.14</v>
      </c>
      <c r="E801" s="183" t="s">
        <v>1954</v>
      </c>
      <c r="F801" s="183" t="s">
        <v>52</v>
      </c>
      <c r="G801" s="46" t="s">
        <v>2044</v>
      </c>
      <c r="H801" s="18" t="str">
        <f>IF(A801="","",VLOOKUP(A801,[1]Crt!F:G,2,FALSE))</f>
        <v>අධ්‍යාපන</v>
      </c>
      <c r="I801" s="19" t="str">
        <f>IF(B801="","",IF(LEN(B801)=12,VLOOKUP(MID(B801,8,2),[1]Crt!A:B,2),VLOOKUP(MID(B801,7,2),[1]Crt!A:B,2)))</f>
        <v>42 - කළුතර</v>
      </c>
      <c r="J801" s="20" t="str">
        <f>IF(B801="","",VLOOKUP(I801,[1]Crt!B:C,2))</f>
        <v>කළුතර</v>
      </c>
      <c r="K801" s="186">
        <f>IF(B801="","",VLOOKUP(MID(B801,1,1),[1]Crt!D:E,2,FALSE))</f>
        <v>2104</v>
      </c>
    </row>
    <row r="802" spans="1:11" ht="51" customHeight="1">
      <c r="A802" s="38" t="s">
        <v>27</v>
      </c>
      <c r="B802" s="183" t="s">
        <v>2045</v>
      </c>
      <c r="C802" s="184" t="s">
        <v>2046</v>
      </c>
      <c r="D802" s="185">
        <v>200000</v>
      </c>
      <c r="E802" s="183" t="s">
        <v>1845</v>
      </c>
      <c r="F802" s="183" t="s">
        <v>1939</v>
      </c>
      <c r="G802" s="45" t="s">
        <v>1940</v>
      </c>
      <c r="H802" s="18" t="str">
        <f>IF(A802="","",VLOOKUP(A802,[1]Crt!F:G,2,FALSE))</f>
        <v>අධ්‍යාපන</v>
      </c>
      <c r="I802" s="19" t="str">
        <f>IF(B802="","",IF(LEN(B802)=12,VLOOKUP(MID(B802,8,2),[1]Crt!A:B,2),VLOOKUP(MID(B802,7,2),[1]Crt!A:B,2)))</f>
        <v>42 - කළුතර</v>
      </c>
      <c r="J802" s="20" t="str">
        <f>IF(B802="","",VLOOKUP(I802,[1]Crt!B:C,2))</f>
        <v>කළුතර</v>
      </c>
      <c r="K802" s="186">
        <f>IF(B802="","",VLOOKUP(MID(B802,1,1),[1]Crt!D:E,2,FALSE))</f>
        <v>2102</v>
      </c>
    </row>
    <row r="803" spans="1:11" ht="48" customHeight="1">
      <c r="A803" s="38" t="s">
        <v>1261</v>
      </c>
      <c r="B803" s="197" t="s">
        <v>2047</v>
      </c>
      <c r="C803" s="13" t="s">
        <v>2048</v>
      </c>
      <c r="D803" s="33">
        <v>180000</v>
      </c>
      <c r="E803" s="197" t="s">
        <v>1240</v>
      </c>
      <c r="F803" s="197" t="s">
        <v>1231</v>
      </c>
      <c r="G803" s="46" t="s">
        <v>2049</v>
      </c>
      <c r="H803" s="18" t="str">
        <f>IF(A803="","",VLOOKUP(A803,[1]Crt!F:G,2,FALSE))</f>
        <v>අපද්‍රව්‍ය කළමනාකරණ</v>
      </c>
      <c r="I803" s="19" t="str">
        <f>IF(B803="","",IF(LEN(B803)=12,VLOOKUP(MID(B803,8,2),[1]Crt!A:B,2),VLOOKUP(MID(B803,7,2),[1]Crt!A:B,2)))</f>
        <v>42 - කළුතර</v>
      </c>
      <c r="J803" s="20" t="str">
        <f>IF(B803="","",VLOOKUP(I803,[1]Crt!B:C,2))</f>
        <v>කළුතර</v>
      </c>
      <c r="K803" s="186">
        <f>IF(B803="","",VLOOKUP(MID(B803,1,1),[1]Crt!D:E,2,FALSE))</f>
        <v>2103</v>
      </c>
    </row>
    <row r="804" spans="1:11" ht="51" customHeight="1">
      <c r="A804" s="38" t="s">
        <v>1482</v>
      </c>
      <c r="B804" s="16" t="s">
        <v>2050</v>
      </c>
      <c r="C804" s="199" t="s">
        <v>2051</v>
      </c>
      <c r="D804" s="193">
        <v>200000</v>
      </c>
      <c r="E804" s="16" t="s">
        <v>1496</v>
      </c>
      <c r="F804" s="16" t="s">
        <v>2052</v>
      </c>
      <c r="G804" s="45" t="s">
        <v>1487</v>
      </c>
      <c r="H804" s="18" t="str">
        <f>IF(A804="","",VLOOKUP(A804,[1]Crt!F:G,2,FALSE))</f>
        <v>ඉඩම්</v>
      </c>
      <c r="I804" s="19" t="str">
        <f>IF(B804="","",IF(LEN(B804)=12,VLOOKUP(MID(B804,8,2),[1]Crt!A:B,2),VLOOKUP(MID(B804,7,2),[1]Crt!A:B,2)))</f>
        <v>42 - කළුතර</v>
      </c>
      <c r="J804" s="20" t="str">
        <f>IF(B804="","",VLOOKUP(I804,[1]Crt!B:C,2))</f>
        <v>කළුතර</v>
      </c>
      <c r="K804" s="186">
        <f>IF(B804="","",VLOOKUP(MID(B804,1,1),[1]Crt!D:E,2,FALSE))</f>
        <v>2104</v>
      </c>
    </row>
    <row r="805" spans="1:11" ht="51" customHeight="1">
      <c r="A805" s="24" t="s">
        <v>2053</v>
      </c>
      <c r="B805" s="29" t="s">
        <v>2054</v>
      </c>
      <c r="C805" s="67" t="s">
        <v>2055</v>
      </c>
      <c r="D805" s="60">
        <v>50000</v>
      </c>
      <c r="E805" s="29" t="s">
        <v>1496</v>
      </c>
      <c r="F805" s="29" t="s">
        <v>2052</v>
      </c>
      <c r="G805" s="47" t="s">
        <v>2056</v>
      </c>
      <c r="H805" s="18" t="str">
        <f>IF(A805="","",VLOOKUP(A805,[1]Crt!F:G,2,FALSE))</f>
        <v>ඉඩම්</v>
      </c>
      <c r="I805" s="19" t="str">
        <f>IF(B805="","",IF(LEN(B805)=12,VLOOKUP(MID(B805,8,2),[1]Crt!A:B,2),VLOOKUP(MID(B805,7,2),[1]Crt!A:B,2)))</f>
        <v>42 - කළුතර</v>
      </c>
      <c r="J805" s="20" t="str">
        <f>IF(B805="","",VLOOKUP(I805,[1]Crt!B:C,2))</f>
        <v>කළුතර</v>
      </c>
      <c r="K805" s="186">
        <f>IF(B805="","",VLOOKUP(MID(B805,1,1),[1]Crt!D:E,2,FALSE))</f>
        <v>2001</v>
      </c>
    </row>
    <row r="806" spans="1:11" ht="51" customHeight="1">
      <c r="A806" s="38" t="s">
        <v>11</v>
      </c>
      <c r="B806" s="40" t="s">
        <v>2057</v>
      </c>
      <c r="C806" s="13" t="s">
        <v>2058</v>
      </c>
      <c r="D806" s="193">
        <v>948000</v>
      </c>
      <c r="E806" s="15" t="s">
        <v>1954</v>
      </c>
      <c r="F806" s="15" t="s">
        <v>52</v>
      </c>
      <c r="G806" s="219" t="s">
        <v>2059</v>
      </c>
      <c r="H806" s="18" t="str">
        <f>IF(A806="","",VLOOKUP(A806,[1]Crt!F:G,2,FALSE))</f>
        <v>අධ්‍යාපන</v>
      </c>
      <c r="I806" s="19" t="str">
        <f>IF(B806="","",IF(LEN(B806)=12,VLOOKUP(MID(B806,8,2),[1]Crt!A:B,2),VLOOKUP(MID(B806,7,2),[1]Crt!A:B,2)))</f>
        <v>42 - කළුතර</v>
      </c>
      <c r="J806" s="20" t="str">
        <f>IF(B806="","",VLOOKUP(I806,[1]Crt!B:C,2))</f>
        <v>කළුතර</v>
      </c>
      <c r="K806" s="186">
        <f>IF(B806="","",VLOOKUP(MID(B806,1,1),[1]Crt!D:E,2,FALSE))</f>
        <v>2001</v>
      </c>
    </row>
    <row r="807" spans="1:11" ht="51" customHeight="1">
      <c r="A807" s="38" t="s">
        <v>27</v>
      </c>
      <c r="B807" s="15" t="s">
        <v>2060</v>
      </c>
      <c r="C807" s="53" t="s">
        <v>2061</v>
      </c>
      <c r="D807" s="193">
        <v>150000</v>
      </c>
      <c r="E807" s="15" t="s">
        <v>1948</v>
      </c>
      <c r="F807" s="15" t="s">
        <v>1871</v>
      </c>
      <c r="G807" s="201" t="s">
        <v>1968</v>
      </c>
      <c r="H807" s="18" t="str">
        <f>IF(A807="","",VLOOKUP(A807,[1]Crt!F:G,2,FALSE))</f>
        <v>අධ්‍යාපන</v>
      </c>
      <c r="I807" s="19" t="str">
        <f>IF(B807="","",IF(LEN(B807)=12,VLOOKUP(MID(B807,8,2),[1]Crt!A:B,2),VLOOKUP(MID(B807,7,2),[1]Crt!A:B,2)))</f>
        <v>42 - කළුතර</v>
      </c>
      <c r="J807" s="20" t="str">
        <f>IF(B807="","",VLOOKUP(I807,[1]Crt!B:C,2))</f>
        <v>කළුතර</v>
      </c>
      <c r="K807" s="186">
        <f>IF(B807="","",VLOOKUP(MID(B807,1,1),[1]Crt!D:E,2,FALSE))</f>
        <v>2102</v>
      </c>
    </row>
    <row r="808" spans="1:11" ht="51" customHeight="1">
      <c r="A808" s="24" t="s">
        <v>20</v>
      </c>
      <c r="B808" s="29" t="s">
        <v>2062</v>
      </c>
      <c r="C808" s="67" t="s">
        <v>2063</v>
      </c>
      <c r="D808" s="60">
        <v>150000</v>
      </c>
      <c r="E808" s="29" t="s">
        <v>1948</v>
      </c>
      <c r="F808" s="29" t="s">
        <v>1871</v>
      </c>
      <c r="G808" s="61" t="s">
        <v>1965</v>
      </c>
      <c r="H808" s="18" t="str">
        <f>IF(A808="","",VLOOKUP(A808,[1]Crt!F:G,2,FALSE))</f>
        <v>අධ්‍යාපන</v>
      </c>
      <c r="I808" s="19" t="str">
        <f>IF(B808="","",IF(LEN(B808)=12,VLOOKUP(MID(B808,8,2),[1]Crt!A:B,2),VLOOKUP(MID(B808,7,2),[1]Crt!A:B,2)))</f>
        <v>42 - කළුතර</v>
      </c>
      <c r="J808" s="20" t="str">
        <f>IF(B808="","",VLOOKUP(I808,[1]Crt!B:C,2))</f>
        <v>කළුතර</v>
      </c>
      <c r="K808" s="186">
        <f>IF(B808="","",VLOOKUP(MID(B808,1,1),[1]Crt!D:E,2,FALSE))</f>
        <v>2102</v>
      </c>
    </row>
    <row r="809" spans="1:11" ht="51" customHeight="1">
      <c r="A809" s="38" t="s">
        <v>11</v>
      </c>
      <c r="B809" s="15" t="s">
        <v>2064</v>
      </c>
      <c r="C809" s="53" t="s">
        <v>2065</v>
      </c>
      <c r="D809" s="193">
        <v>182100</v>
      </c>
      <c r="E809" s="15" t="s">
        <v>2029</v>
      </c>
      <c r="F809" s="15" t="s">
        <v>2066</v>
      </c>
      <c r="G809" s="106" t="s">
        <v>2067</v>
      </c>
      <c r="H809" s="18" t="str">
        <f>IF(A809="","",VLOOKUP(A809,[1]Crt!F:G,2,FALSE))</f>
        <v>අධ්‍යාපන</v>
      </c>
      <c r="I809" s="19" t="str">
        <f>IF(B809="","",IF(LEN(B809)=12,VLOOKUP(MID(B809,8,2),[1]Crt!A:B,2),VLOOKUP(MID(B809,7,2),[1]Crt!A:B,2)))</f>
        <v>42 - කළුතර</v>
      </c>
      <c r="J809" s="20" t="str">
        <f>IF(B809="","",VLOOKUP(I809,[1]Crt!B:C,2))</f>
        <v>කළුතර</v>
      </c>
      <c r="K809" s="186">
        <f>IF(B809="","",VLOOKUP(MID(B809,1,1),[1]Crt!D:E,2,FALSE))</f>
        <v>2001</v>
      </c>
    </row>
    <row r="810" spans="1:11" ht="51" customHeight="1">
      <c r="A810" s="38" t="s">
        <v>27</v>
      </c>
      <c r="B810" s="15" t="s">
        <v>2068</v>
      </c>
      <c r="C810" s="53" t="s">
        <v>2063</v>
      </c>
      <c r="D810" s="193">
        <v>150000</v>
      </c>
      <c r="E810" s="15" t="s">
        <v>1948</v>
      </c>
      <c r="F810" s="15" t="s">
        <v>1871</v>
      </c>
      <c r="G810" s="201" t="s">
        <v>118</v>
      </c>
      <c r="H810" s="18" t="str">
        <f>IF(A810="","",VLOOKUP(A810,[1]Crt!F:G,2,FALSE))</f>
        <v>අධ්‍යාපන</v>
      </c>
      <c r="I810" s="19" t="str">
        <f>IF(B810="","",IF(LEN(B810)=12,VLOOKUP(MID(B810,8,2),[1]Crt!A:B,2),VLOOKUP(MID(B810,7,2),[1]Crt!A:B,2)))</f>
        <v>42 - කළුතර</v>
      </c>
      <c r="J810" s="20" t="str">
        <f>IF(B810="","",VLOOKUP(I810,[1]Crt!B:C,2))</f>
        <v>කළුතර</v>
      </c>
      <c r="K810" s="186">
        <f>IF(B810="","",VLOOKUP(MID(B810,1,1),[1]Crt!D:E,2,FALSE))</f>
        <v>2401</v>
      </c>
    </row>
    <row r="811" spans="1:11" ht="48" customHeight="1">
      <c r="A811" s="38" t="s">
        <v>11</v>
      </c>
      <c r="B811" s="183" t="s">
        <v>2069</v>
      </c>
      <c r="C811" s="184" t="s">
        <v>2070</v>
      </c>
      <c r="D811" s="218">
        <v>195000</v>
      </c>
      <c r="E811" s="183" t="s">
        <v>1954</v>
      </c>
      <c r="F811" s="183" t="s">
        <v>52</v>
      </c>
      <c r="G811" s="46" t="s">
        <v>2071</v>
      </c>
      <c r="H811" s="18" t="str">
        <f>IF(A811="","",VLOOKUP(A811,[1]Crt!F:G,2,FALSE))</f>
        <v>අධ්‍යාපන</v>
      </c>
      <c r="I811" s="19" t="str">
        <f>IF(B811="","",IF(LEN(B811)=12,VLOOKUP(MID(B811,8,2),[1]Crt!A:B,2),VLOOKUP(MID(B811,7,2),[1]Crt!A:B,2)))</f>
        <v>43 - බණ්ඩාරගම</v>
      </c>
      <c r="J811" s="20" t="str">
        <f>IF(B811="","",VLOOKUP(I811,[1]Crt!B:C,2))</f>
        <v>කළුතර</v>
      </c>
      <c r="K811" s="186">
        <f>IF(B811="","",VLOOKUP(MID(B811,1,1),[1]Crt!D:E,2,FALSE))</f>
        <v>2104</v>
      </c>
    </row>
    <row r="812" spans="1:11" ht="51" customHeight="1">
      <c r="A812" s="38" t="s">
        <v>27</v>
      </c>
      <c r="B812" s="183" t="s">
        <v>2072</v>
      </c>
      <c r="C812" s="184" t="s">
        <v>2073</v>
      </c>
      <c r="D812" s="218">
        <v>313334</v>
      </c>
      <c r="E812" s="183" t="s">
        <v>1954</v>
      </c>
      <c r="F812" s="183" t="s">
        <v>52</v>
      </c>
      <c r="G812" s="45" t="s">
        <v>1940</v>
      </c>
      <c r="H812" s="18" t="str">
        <f>IF(A812="","",VLOOKUP(A812,[1]Crt!F:G,2,FALSE))</f>
        <v>අධ්‍යාපන</v>
      </c>
      <c r="I812" s="19" t="str">
        <f>IF(B812="","",IF(LEN(B812)=12,VLOOKUP(MID(B812,8,2),[1]Crt!A:B,2),VLOOKUP(MID(B812,7,2),[1]Crt!A:B,2)))</f>
        <v>43 - බණ්ඩාරගම</v>
      </c>
      <c r="J812" s="20" t="str">
        <f>IF(B812="","",VLOOKUP(I812,[1]Crt!B:C,2))</f>
        <v>කළුතර</v>
      </c>
      <c r="K812" s="186">
        <f>IF(B812="","",VLOOKUP(MID(B812,1,1),[1]Crt!D:E,2,FALSE))</f>
        <v>2104</v>
      </c>
    </row>
    <row r="813" spans="1:11" ht="51" customHeight="1">
      <c r="A813" s="38" t="s">
        <v>27</v>
      </c>
      <c r="B813" s="183" t="s">
        <v>2074</v>
      </c>
      <c r="C813" s="184" t="s">
        <v>2075</v>
      </c>
      <c r="D813" s="218">
        <v>400000</v>
      </c>
      <c r="E813" s="183" t="s">
        <v>1954</v>
      </c>
      <c r="F813" s="183" t="s">
        <v>52</v>
      </c>
      <c r="G813" s="45" t="s">
        <v>1940</v>
      </c>
      <c r="H813" s="18" t="str">
        <f>IF(A813="","",VLOOKUP(A813,[1]Crt!F:G,2,FALSE))</f>
        <v>අධ්‍යාපන</v>
      </c>
      <c r="I813" s="19" t="str">
        <f>IF(B813="","",IF(LEN(B813)=12,VLOOKUP(MID(B813,8,2),[1]Crt!A:B,2),VLOOKUP(MID(B813,7,2),[1]Crt!A:B,2)))</f>
        <v>43 - බණ්ඩාරගම</v>
      </c>
      <c r="J813" s="20" t="str">
        <f>IF(B813="","",VLOOKUP(I813,[1]Crt!B:C,2))</f>
        <v>කළුතර</v>
      </c>
      <c r="K813" s="186">
        <f>IF(B813="","",VLOOKUP(MID(B813,1,1),[1]Crt!D:E,2,FALSE))</f>
        <v>2104</v>
      </c>
    </row>
    <row r="814" spans="1:11" ht="51" customHeight="1">
      <c r="A814" s="38" t="s">
        <v>27</v>
      </c>
      <c r="B814" s="183" t="s">
        <v>2076</v>
      </c>
      <c r="C814" s="184" t="s">
        <v>2077</v>
      </c>
      <c r="D814" s="218">
        <v>450000</v>
      </c>
      <c r="E814" s="183" t="s">
        <v>1954</v>
      </c>
      <c r="F814" s="183" t="s">
        <v>52</v>
      </c>
      <c r="G814" s="45" t="s">
        <v>1940</v>
      </c>
      <c r="H814" s="18" t="str">
        <f>IF(A814="","",VLOOKUP(A814,[1]Crt!F:G,2,FALSE))</f>
        <v>අධ්‍යාපන</v>
      </c>
      <c r="I814" s="19" t="str">
        <f>IF(B814="","",IF(LEN(B814)=12,VLOOKUP(MID(B814,8,2),[1]Crt!A:B,2),VLOOKUP(MID(B814,7,2),[1]Crt!A:B,2)))</f>
        <v>43 - බණ්ඩාරගම</v>
      </c>
      <c r="J814" s="20" t="str">
        <f>IF(B814="","",VLOOKUP(I814,[1]Crt!B:C,2))</f>
        <v>කළුතර</v>
      </c>
      <c r="K814" s="186">
        <f>IF(B814="","",VLOOKUP(MID(B814,1,1),[1]Crt!D:E,2,FALSE))</f>
        <v>2104</v>
      </c>
    </row>
    <row r="815" spans="1:11" ht="49.5" customHeight="1">
      <c r="A815" s="38" t="s">
        <v>11</v>
      </c>
      <c r="B815" s="183" t="s">
        <v>2078</v>
      </c>
      <c r="C815" s="184" t="s">
        <v>2079</v>
      </c>
      <c r="D815" s="218">
        <v>195000</v>
      </c>
      <c r="E815" s="183" t="s">
        <v>1954</v>
      </c>
      <c r="F815" s="183" t="s">
        <v>52</v>
      </c>
      <c r="G815" s="46" t="s">
        <v>2071</v>
      </c>
      <c r="H815" s="18" t="str">
        <f>IF(A815="","",VLOOKUP(A815,[1]Crt!F:G,2,FALSE))</f>
        <v>අධ්‍යාපන</v>
      </c>
      <c r="I815" s="19" t="str">
        <f>IF(B815="","",IF(LEN(B815)=12,VLOOKUP(MID(B815,8,2),[1]Crt!A:B,2),VLOOKUP(MID(B815,7,2),[1]Crt!A:B,2)))</f>
        <v>43 - බණ්ඩාරගම</v>
      </c>
      <c r="J815" s="20" t="str">
        <f>IF(B815="","",VLOOKUP(I815,[1]Crt!B:C,2))</f>
        <v>කළුතර</v>
      </c>
      <c r="K815" s="186">
        <f>IF(B815="","",VLOOKUP(MID(B815,1,1),[1]Crt!D:E,2,FALSE))</f>
        <v>2104</v>
      </c>
    </row>
    <row r="816" spans="1:11" ht="51" customHeight="1">
      <c r="A816" s="38" t="s">
        <v>27</v>
      </c>
      <c r="B816" s="183" t="s">
        <v>2080</v>
      </c>
      <c r="C816" s="184" t="s">
        <v>2081</v>
      </c>
      <c r="D816" s="218">
        <v>75000</v>
      </c>
      <c r="E816" s="183" t="s">
        <v>1954</v>
      </c>
      <c r="F816" s="183" t="s">
        <v>52</v>
      </c>
      <c r="G816" s="45" t="s">
        <v>1940</v>
      </c>
      <c r="H816" s="18" t="str">
        <f>IF(A816="","",VLOOKUP(A816,[1]Crt!F:G,2,FALSE))</f>
        <v>අධ්‍යාපන</v>
      </c>
      <c r="I816" s="19" t="str">
        <f>IF(B816="","",IF(LEN(B816)=12,VLOOKUP(MID(B816,8,2),[1]Crt!A:B,2),VLOOKUP(MID(B816,7,2),[1]Crt!A:B,2)))</f>
        <v>43 - බණ්ඩාරගම</v>
      </c>
      <c r="J816" s="20" t="str">
        <f>IF(B816="","",VLOOKUP(I816,[1]Crt!B:C,2))</f>
        <v>කළුතර</v>
      </c>
      <c r="K816" s="186">
        <f>IF(B816="","",VLOOKUP(MID(B816,1,1),[1]Crt!D:E,2,FALSE))</f>
        <v>2104</v>
      </c>
    </row>
    <row r="817" spans="1:11" ht="51" customHeight="1">
      <c r="A817" s="38" t="s">
        <v>27</v>
      </c>
      <c r="B817" s="183" t="s">
        <v>2082</v>
      </c>
      <c r="C817" s="184" t="s">
        <v>2083</v>
      </c>
      <c r="D817" s="218">
        <v>75000</v>
      </c>
      <c r="E817" s="183" t="s">
        <v>1954</v>
      </c>
      <c r="F817" s="183" t="s">
        <v>52</v>
      </c>
      <c r="G817" s="45" t="s">
        <v>1940</v>
      </c>
      <c r="H817" s="18" t="str">
        <f>IF(A817="","",VLOOKUP(A817,[1]Crt!F:G,2,FALSE))</f>
        <v>අධ්‍යාපන</v>
      </c>
      <c r="I817" s="19" t="str">
        <f>IF(B817="","",IF(LEN(B817)=12,VLOOKUP(MID(B817,8,2),[1]Crt!A:B,2),VLOOKUP(MID(B817,7,2),[1]Crt!A:B,2)))</f>
        <v>43 - බණ්ඩාරගම</v>
      </c>
      <c r="J817" s="20" t="str">
        <f>IF(B817="","",VLOOKUP(I817,[1]Crt!B:C,2))</f>
        <v>කළුතර</v>
      </c>
      <c r="K817" s="186">
        <f>IF(B817="","",VLOOKUP(MID(B817,1,1),[1]Crt!D:E,2,FALSE))</f>
        <v>2104</v>
      </c>
    </row>
    <row r="818" spans="1:11" ht="51" customHeight="1">
      <c r="A818" s="38" t="s">
        <v>27</v>
      </c>
      <c r="B818" s="183" t="s">
        <v>2084</v>
      </c>
      <c r="C818" s="184" t="s">
        <v>2085</v>
      </c>
      <c r="D818" s="185">
        <v>150000</v>
      </c>
      <c r="E818" s="183" t="s">
        <v>1845</v>
      </c>
      <c r="F818" s="183" t="s">
        <v>1939</v>
      </c>
      <c r="G818" s="45" t="s">
        <v>1940</v>
      </c>
      <c r="H818" s="18" t="str">
        <f>IF(A818="","",VLOOKUP(A818,[1]Crt!F:G,2,FALSE))</f>
        <v>අධ්‍යාපන</v>
      </c>
      <c r="I818" s="19" t="str">
        <f>IF(B818="","",IF(LEN(B818)=12,VLOOKUP(MID(B818,8,2),[1]Crt!A:B,2),VLOOKUP(MID(B818,7,2),[1]Crt!A:B,2)))</f>
        <v>43 - බණ්ඩාරගම</v>
      </c>
      <c r="J818" s="20" t="str">
        <f>IF(B818="","",VLOOKUP(I818,[1]Crt!B:C,2))</f>
        <v>කළුතර</v>
      </c>
      <c r="K818" s="186">
        <f>IF(B818="","",VLOOKUP(MID(B818,1,1),[1]Crt!D:E,2,FALSE))</f>
        <v>2103</v>
      </c>
    </row>
    <row r="819" spans="1:11" ht="51" customHeight="1">
      <c r="A819" s="38" t="s">
        <v>27</v>
      </c>
      <c r="B819" s="183" t="s">
        <v>2086</v>
      </c>
      <c r="C819" s="184" t="s">
        <v>2087</v>
      </c>
      <c r="D819" s="185">
        <v>125000</v>
      </c>
      <c r="E819" s="183" t="s">
        <v>1845</v>
      </c>
      <c r="F819" s="183" t="s">
        <v>1939</v>
      </c>
      <c r="G819" s="45" t="s">
        <v>1940</v>
      </c>
      <c r="H819" s="18" t="str">
        <f>IF(A819="","",VLOOKUP(A819,[1]Crt!F:G,2,FALSE))</f>
        <v>අධ්‍යාපන</v>
      </c>
      <c r="I819" s="19" t="str">
        <f>IF(B819="","",IF(LEN(B819)=12,VLOOKUP(MID(B819,8,2),[1]Crt!A:B,2),VLOOKUP(MID(B819,7,2),[1]Crt!A:B,2)))</f>
        <v>43 - බණ්ඩාරගම</v>
      </c>
      <c r="J819" s="20" t="str">
        <f>IF(B819="","",VLOOKUP(I819,[1]Crt!B:C,2))</f>
        <v>කළුතර</v>
      </c>
      <c r="K819" s="186">
        <f>IF(B819="","",VLOOKUP(MID(B819,1,1),[1]Crt!D:E,2,FALSE))</f>
        <v>2102</v>
      </c>
    </row>
    <row r="820" spans="1:11" ht="45.75" customHeight="1">
      <c r="A820" s="38" t="s">
        <v>11</v>
      </c>
      <c r="B820" s="183" t="s">
        <v>2088</v>
      </c>
      <c r="C820" s="220" t="s">
        <v>2089</v>
      </c>
      <c r="D820" s="185">
        <v>100000</v>
      </c>
      <c r="E820" s="183" t="s">
        <v>1845</v>
      </c>
      <c r="F820" s="183" t="s">
        <v>1939</v>
      </c>
      <c r="G820" s="46" t="s">
        <v>2090</v>
      </c>
      <c r="H820" s="18" t="str">
        <f>IF(A820="","",VLOOKUP(A820,[1]Crt!F:G,2,FALSE))</f>
        <v>අධ්‍යාපන</v>
      </c>
      <c r="I820" s="19" t="str">
        <f>IF(B820="","",IF(LEN(B820)=12,VLOOKUP(MID(B820,8,2),[1]Crt!A:B,2),VLOOKUP(MID(B820,7,2),[1]Crt!A:B,2)))</f>
        <v>43 - බණ්ඩාරගම</v>
      </c>
      <c r="J820" s="20" t="str">
        <f>IF(B820="","",VLOOKUP(I820,[1]Crt!B:C,2))</f>
        <v>කළුතර</v>
      </c>
      <c r="K820" s="186">
        <f>IF(B820="","",VLOOKUP(MID(B820,1,1),[1]Crt!D:E,2,FALSE))</f>
        <v>2102</v>
      </c>
    </row>
    <row r="821" spans="1:11" ht="51" customHeight="1">
      <c r="A821" s="38" t="s">
        <v>1502</v>
      </c>
      <c r="B821" s="221" t="s">
        <v>2091</v>
      </c>
      <c r="C821" s="222" t="s">
        <v>2092</v>
      </c>
      <c r="D821" s="33">
        <v>184900</v>
      </c>
      <c r="E821" s="221" t="s">
        <v>895</v>
      </c>
      <c r="F821" s="221" t="s">
        <v>2093</v>
      </c>
      <c r="G821" s="45" t="s">
        <v>1311</v>
      </c>
      <c r="H821" s="18" t="str">
        <f>IF(A821="","",VLOOKUP(A821,[1]Crt!F:G,2,FALSE))</f>
        <v>විකල්ප බලශක්ති</v>
      </c>
      <c r="I821" s="19" t="str">
        <f>IF(B821="","",IF(LEN(B821)=12,VLOOKUP(MID(B821,8,2),[1]Crt!A:B,2),VLOOKUP(MID(B821,7,2),[1]Crt!A:B,2)))</f>
        <v>43 - බණ්ඩාරගම</v>
      </c>
      <c r="J821" s="20" t="str">
        <f>IF(B821="","",VLOOKUP(I821,[1]Crt!B:C,2))</f>
        <v>කළුතර</v>
      </c>
      <c r="K821" s="186">
        <f>IF(B821="","",VLOOKUP(MID(B821,1,1),[1]Crt!D:E,2,FALSE))</f>
        <v>2104</v>
      </c>
    </row>
    <row r="822" spans="1:11" ht="51" customHeight="1">
      <c r="A822" s="38" t="s">
        <v>27</v>
      </c>
      <c r="B822" s="127" t="s">
        <v>2094</v>
      </c>
      <c r="C822" s="222" t="s">
        <v>2095</v>
      </c>
      <c r="D822" s="223">
        <v>48000</v>
      </c>
      <c r="E822" s="221" t="s">
        <v>1943</v>
      </c>
      <c r="F822" s="221" t="s">
        <v>1944</v>
      </c>
      <c r="G822" s="45" t="s">
        <v>1311</v>
      </c>
      <c r="H822" s="18" t="str">
        <f>IF(A822="","",VLOOKUP(A822,[1]Crt!F:G,2,FALSE))</f>
        <v>අධ්‍යාපන</v>
      </c>
      <c r="I822" s="19" t="str">
        <f>IF(B822="","",IF(LEN(B822)=12,VLOOKUP(MID(B822,8,2),[1]Crt!A:B,2),VLOOKUP(MID(B822,7,2),[1]Crt!A:B,2)))</f>
        <v>43 - බණ්ඩාරගම</v>
      </c>
      <c r="J822" s="20" t="str">
        <f>IF(B822="","",VLOOKUP(I822,[1]Crt!B:C,2))</f>
        <v>කළුතර</v>
      </c>
      <c r="K822" s="186">
        <f>IF(B822="","",VLOOKUP(MID(B822,1,1),[1]Crt!D:E,2,FALSE))</f>
        <v>2001</v>
      </c>
    </row>
    <row r="823" spans="1:11" ht="51" customHeight="1">
      <c r="A823" s="38" t="s">
        <v>27</v>
      </c>
      <c r="B823" s="127" t="s">
        <v>2096</v>
      </c>
      <c r="C823" s="222" t="s">
        <v>2097</v>
      </c>
      <c r="D823" s="223">
        <v>1950000</v>
      </c>
      <c r="E823" s="221" t="s">
        <v>1943</v>
      </c>
      <c r="F823" s="221" t="s">
        <v>1944</v>
      </c>
      <c r="G823" s="206" t="s">
        <v>582</v>
      </c>
      <c r="H823" s="18" t="str">
        <f>IF(A823="","",VLOOKUP(A823,[1]Crt!F:G,2,FALSE))</f>
        <v>අධ්‍යාපන</v>
      </c>
      <c r="I823" s="19" t="str">
        <f>IF(B823="","",IF(LEN(B823)=12,VLOOKUP(MID(B823,8,2),[1]Crt!A:B,2),VLOOKUP(MID(B823,7,2),[1]Crt!A:B,2)))</f>
        <v>43 - බණ්ඩාරගම</v>
      </c>
      <c r="J823" s="20" t="str">
        <f>IF(B823="","",VLOOKUP(I823,[1]Crt!B:C,2))</f>
        <v>කළුතර</v>
      </c>
      <c r="K823" s="186">
        <f>IF(B823="","",VLOOKUP(MID(B823,1,1),[1]Crt!D:E,2,FALSE))</f>
        <v>2001</v>
      </c>
    </row>
    <row r="824" spans="1:11" ht="57" customHeight="1">
      <c r="A824" s="38" t="s">
        <v>11</v>
      </c>
      <c r="B824" s="15" t="s">
        <v>2098</v>
      </c>
      <c r="C824" s="23" t="s">
        <v>2099</v>
      </c>
      <c r="D824" s="193">
        <v>1900000</v>
      </c>
      <c r="E824" s="15" t="s">
        <v>42</v>
      </c>
      <c r="F824" s="15" t="s">
        <v>52</v>
      </c>
      <c r="G824" s="189" t="s">
        <v>2100</v>
      </c>
      <c r="H824" s="18" t="str">
        <f>IF(A824="","",VLOOKUP(A824,[1]Crt!F:G,2,FALSE))</f>
        <v>අධ්‍යාපන</v>
      </c>
      <c r="I824" s="19" t="str">
        <f>IF(B824="","",IF(LEN(B824)=12,VLOOKUP(MID(B824,8,2),[1]Crt!A:B,2),VLOOKUP(MID(B824,7,2),[1]Crt!A:B,2)))</f>
        <v>43 - බණ්ඩාරගම</v>
      </c>
      <c r="J824" s="20" t="str">
        <f>IF(B824="","",VLOOKUP(I824,[1]Crt!B:C,2))</f>
        <v>කළුතර</v>
      </c>
      <c r="K824" s="186">
        <f>IF(B824="","",VLOOKUP(MID(B824,1,1),[1]Crt!D:E,2,FALSE))</f>
        <v>2001</v>
      </c>
    </row>
    <row r="825" spans="1:11" ht="51" customHeight="1">
      <c r="A825" s="24" t="s">
        <v>20</v>
      </c>
      <c r="B825" s="29" t="s">
        <v>2101</v>
      </c>
      <c r="C825" s="67" t="s">
        <v>2102</v>
      </c>
      <c r="D825" s="60">
        <v>200000</v>
      </c>
      <c r="E825" s="29" t="s">
        <v>1948</v>
      </c>
      <c r="F825" s="29" t="s">
        <v>1871</v>
      </c>
      <c r="G825" s="47" t="s">
        <v>1965</v>
      </c>
      <c r="H825" s="18" t="str">
        <f>IF(A825="","",VLOOKUP(A825,[1]Crt!F:G,2,FALSE))</f>
        <v>අධ්‍යාපන</v>
      </c>
      <c r="I825" s="19" t="str">
        <f>IF(B825="","",IF(LEN(B825)=12,VLOOKUP(MID(B825,8,2),[1]Crt!A:B,2),VLOOKUP(MID(B825,7,2),[1]Crt!A:B,2)))</f>
        <v>43 - බණ්ඩාරගම</v>
      </c>
      <c r="J825" s="20" t="str">
        <f>IF(B825="","",VLOOKUP(I825,[1]Crt!B:C,2))</f>
        <v>කළුතර</v>
      </c>
      <c r="K825" s="186">
        <f>IF(B825="","",VLOOKUP(MID(B825,1,1),[1]Crt!D:E,2,FALSE))</f>
        <v>2102</v>
      </c>
    </row>
    <row r="826" spans="1:11" ht="51" customHeight="1">
      <c r="A826" s="38" t="s">
        <v>27</v>
      </c>
      <c r="B826" s="15" t="s">
        <v>2103</v>
      </c>
      <c r="C826" s="53" t="s">
        <v>2104</v>
      </c>
      <c r="D826" s="193">
        <v>100000</v>
      </c>
      <c r="E826" s="15" t="s">
        <v>1948</v>
      </c>
      <c r="F826" s="15" t="s">
        <v>1871</v>
      </c>
      <c r="G826" s="201" t="s">
        <v>1968</v>
      </c>
      <c r="H826" s="18" t="str">
        <f>IF(A826="","",VLOOKUP(A826,[1]Crt!F:G,2,FALSE))</f>
        <v>අධ්‍යාපන</v>
      </c>
      <c r="I826" s="19" t="str">
        <f>IF(B826="","",IF(LEN(B826)=12,VLOOKUP(MID(B826,8,2),[1]Crt!A:B,2),VLOOKUP(MID(B826,7,2),[1]Crt!A:B,2)))</f>
        <v>43 - බණ්ඩාරගම</v>
      </c>
      <c r="J826" s="20" t="str">
        <f>IF(B826="","",VLOOKUP(I826,[1]Crt!B:C,2))</f>
        <v>කළුතර</v>
      </c>
      <c r="K826" s="186">
        <f>IF(B826="","",VLOOKUP(MID(B826,1,1),[1]Crt!D:E,2,FALSE))</f>
        <v>2102</v>
      </c>
    </row>
    <row r="827" spans="1:11" ht="51" customHeight="1">
      <c r="A827" s="24" t="s">
        <v>20</v>
      </c>
      <c r="B827" s="29" t="s">
        <v>2105</v>
      </c>
      <c r="C827" s="67" t="s">
        <v>2106</v>
      </c>
      <c r="D827" s="60">
        <v>200000</v>
      </c>
      <c r="E827" s="29" t="s">
        <v>2029</v>
      </c>
      <c r="F827" s="29" t="s">
        <v>2066</v>
      </c>
      <c r="G827" s="47" t="s">
        <v>2107</v>
      </c>
      <c r="H827" s="18" t="str">
        <f>IF(A827="","",VLOOKUP(A827,[1]Crt!F:G,2,FALSE))</f>
        <v>අධ්‍යාපන</v>
      </c>
      <c r="I827" s="19" t="str">
        <f>IF(B827="","",IF(LEN(B827)=12,VLOOKUP(MID(B827,8,2),[1]Crt!A:B,2),VLOOKUP(MID(B827,7,2),[1]Crt!A:B,2)))</f>
        <v>43 - බණ්ඩාරගම</v>
      </c>
      <c r="J827" s="20" t="str">
        <f>IF(B827="","",VLOOKUP(I827,[1]Crt!B:C,2))</f>
        <v>කළුතර</v>
      </c>
      <c r="K827" s="186">
        <f>IF(B827="","",VLOOKUP(MID(B827,1,1),[1]Crt!D:E,2,FALSE))</f>
        <v>2001</v>
      </c>
    </row>
    <row r="828" spans="1:11" ht="51" customHeight="1">
      <c r="A828" s="38" t="s">
        <v>27</v>
      </c>
      <c r="B828" s="15" t="s">
        <v>2108</v>
      </c>
      <c r="C828" s="53" t="s">
        <v>2102</v>
      </c>
      <c r="D828" s="193">
        <v>200000</v>
      </c>
      <c r="E828" s="15" t="s">
        <v>1948</v>
      </c>
      <c r="F828" s="15" t="s">
        <v>1871</v>
      </c>
      <c r="G828" s="201" t="s">
        <v>118</v>
      </c>
      <c r="H828" s="18" t="str">
        <f>IF(A828="","",VLOOKUP(A828,[1]Crt!F:G,2,FALSE))</f>
        <v>අධ්‍යාපන</v>
      </c>
      <c r="I828" s="19" t="str">
        <f>IF(B828="","",IF(LEN(B828)=12,VLOOKUP(MID(B828,8,2),[1]Crt!A:B,2),VLOOKUP(MID(B828,7,2),[1]Crt!A:B,2)))</f>
        <v>43 - බණ්ඩාරගම</v>
      </c>
      <c r="J828" s="20" t="str">
        <f>IF(B828="","",VLOOKUP(I828,[1]Crt!B:C,2))</f>
        <v>කළුතර</v>
      </c>
      <c r="K828" s="186">
        <f>IF(B828="","",VLOOKUP(MID(B828,1,1),[1]Crt!D:E,2,FALSE))</f>
        <v>2401</v>
      </c>
    </row>
    <row r="829" spans="1:11" ht="60" customHeight="1">
      <c r="A829" s="38" t="s">
        <v>11</v>
      </c>
      <c r="B829" s="183" t="s">
        <v>2109</v>
      </c>
      <c r="C829" s="184" t="s">
        <v>2110</v>
      </c>
      <c r="D829" s="218">
        <v>736765</v>
      </c>
      <c r="E829" s="183" t="s">
        <v>1954</v>
      </c>
      <c r="F829" s="183" t="s">
        <v>52</v>
      </c>
      <c r="G829" s="46" t="s">
        <v>2111</v>
      </c>
      <c r="H829" s="18" t="str">
        <f>IF(A829="","",VLOOKUP(A829,[1]Crt!F:G,2,FALSE))</f>
        <v>අධ්‍යාපන</v>
      </c>
      <c r="I829" s="19" t="str">
        <f>IF(B829="","",IF(LEN(B829)=12,VLOOKUP(MID(B829,8,2),[1]Crt!A:B,2),VLOOKUP(MID(B829,7,2),[1]Crt!A:B,2)))</f>
        <v>44 - හොරණ</v>
      </c>
      <c r="J829" s="20" t="str">
        <f>IF(B829="","",VLOOKUP(I829,[1]Crt!B:C,2))</f>
        <v>කළුතර</v>
      </c>
      <c r="K829" s="186">
        <f>IF(B829="","",VLOOKUP(MID(B829,1,1),[1]Crt!D:E,2,FALSE))</f>
        <v>2104</v>
      </c>
    </row>
    <row r="830" spans="1:11" ht="51" customHeight="1">
      <c r="A830" s="24" t="s">
        <v>20</v>
      </c>
      <c r="B830" s="224" t="s">
        <v>2112</v>
      </c>
      <c r="C830" s="225" t="s">
        <v>2113</v>
      </c>
      <c r="D830" s="226">
        <v>50000</v>
      </c>
      <c r="E830" s="224" t="s">
        <v>1954</v>
      </c>
      <c r="F830" s="224" t="s">
        <v>52</v>
      </c>
      <c r="G830" s="61" t="s">
        <v>2114</v>
      </c>
      <c r="H830" s="18" t="str">
        <f>IF(A830="","",VLOOKUP(A830,[1]Crt!F:G,2,FALSE))</f>
        <v>අධ්‍යාපන</v>
      </c>
      <c r="I830" s="19" t="str">
        <f>IF(B830="","",IF(LEN(B830)=12,VLOOKUP(MID(B830,8,2),[1]Crt!A:B,2),VLOOKUP(MID(B830,7,2),[1]Crt!A:B,2)))</f>
        <v>44 - හොරණ</v>
      </c>
      <c r="J830" s="20" t="str">
        <f>IF(B830="","",VLOOKUP(I830,[1]Crt!B:C,2))</f>
        <v>කළුතර</v>
      </c>
      <c r="K830" s="186">
        <f>IF(B830="","",VLOOKUP(MID(B830,1,1),[1]Crt!D:E,2,FALSE))</f>
        <v>2104</v>
      </c>
    </row>
    <row r="831" spans="1:11" ht="57.75" customHeight="1">
      <c r="A831" s="38" t="s">
        <v>11</v>
      </c>
      <c r="B831" s="183" t="s">
        <v>2115</v>
      </c>
      <c r="C831" s="184" t="s">
        <v>2116</v>
      </c>
      <c r="D831" s="218">
        <v>688950</v>
      </c>
      <c r="E831" s="183" t="s">
        <v>1954</v>
      </c>
      <c r="F831" s="183" t="s">
        <v>52</v>
      </c>
      <c r="G831" s="46" t="s">
        <v>2111</v>
      </c>
      <c r="H831" s="18" t="str">
        <f>IF(A831="","",VLOOKUP(A831,[1]Crt!F:G,2,FALSE))</f>
        <v>අධ්‍යාපන</v>
      </c>
      <c r="I831" s="19" t="str">
        <f>IF(B831="","",IF(LEN(B831)=12,VLOOKUP(MID(B831,8,2),[1]Crt!A:B,2),VLOOKUP(MID(B831,7,2),[1]Crt!A:B,2)))</f>
        <v>44 - හොරණ</v>
      </c>
      <c r="J831" s="20" t="str">
        <f>IF(B831="","",VLOOKUP(I831,[1]Crt!B:C,2))</f>
        <v>කළුතර</v>
      </c>
      <c r="K831" s="186">
        <f>IF(B831="","",VLOOKUP(MID(B831,1,1),[1]Crt!D:E,2,FALSE))</f>
        <v>2104</v>
      </c>
    </row>
    <row r="832" spans="1:11" ht="51" customHeight="1">
      <c r="A832" s="38" t="s">
        <v>11</v>
      </c>
      <c r="B832" s="183" t="s">
        <v>2117</v>
      </c>
      <c r="C832" s="184" t="s">
        <v>2118</v>
      </c>
      <c r="D832" s="218">
        <v>87160</v>
      </c>
      <c r="E832" s="183" t="s">
        <v>1954</v>
      </c>
      <c r="F832" s="183" t="s">
        <v>52</v>
      </c>
      <c r="G832" s="46" t="s">
        <v>2119</v>
      </c>
      <c r="H832" s="18" t="str">
        <f>IF(A832="","",VLOOKUP(A832,[1]Crt!F:G,2,FALSE))</f>
        <v>අධ්‍යාපන</v>
      </c>
      <c r="I832" s="19" t="str">
        <f>IF(B832="","",IF(LEN(B832)=12,VLOOKUP(MID(B832,8,2),[1]Crt!A:B,2),VLOOKUP(MID(B832,7,2),[1]Crt!A:B,2)))</f>
        <v>44 - හොරණ</v>
      </c>
      <c r="J832" s="20" t="str">
        <f>IF(B832="","",VLOOKUP(I832,[1]Crt!B:C,2))</f>
        <v>කළුතර</v>
      </c>
      <c r="K832" s="186">
        <f>IF(B832="","",VLOOKUP(MID(B832,1,1),[1]Crt!D:E,2,FALSE))</f>
        <v>2104</v>
      </c>
    </row>
    <row r="833" spans="1:11" ht="51" customHeight="1">
      <c r="A833" s="38" t="s">
        <v>27</v>
      </c>
      <c r="B833" s="183" t="s">
        <v>2120</v>
      </c>
      <c r="C833" s="184" t="s">
        <v>2121</v>
      </c>
      <c r="D833" s="185">
        <v>50000</v>
      </c>
      <c r="E833" s="183" t="s">
        <v>1845</v>
      </c>
      <c r="F833" s="183" t="s">
        <v>1939</v>
      </c>
      <c r="G833" s="45" t="s">
        <v>1940</v>
      </c>
      <c r="H833" s="18" t="str">
        <f>IF(A833="","",VLOOKUP(A833,[1]Crt!F:G,2,FALSE))</f>
        <v>අධ්‍යාපන</v>
      </c>
      <c r="I833" s="19" t="str">
        <f>IF(B833="","",IF(LEN(B833)=12,VLOOKUP(MID(B833,8,2),[1]Crt!A:B,2),VLOOKUP(MID(B833,7,2),[1]Crt!A:B,2)))</f>
        <v>44 - හොරණ</v>
      </c>
      <c r="J833" s="20" t="str">
        <f>IF(B833="","",VLOOKUP(I833,[1]Crt!B:C,2))</f>
        <v>කළුතර</v>
      </c>
      <c r="K833" s="186">
        <f>IF(B833="","",VLOOKUP(MID(B833,1,1),[1]Crt!D:E,2,FALSE))</f>
        <v>2102</v>
      </c>
    </row>
    <row r="834" spans="1:11" ht="51" customHeight="1">
      <c r="A834" s="38" t="s">
        <v>27</v>
      </c>
      <c r="B834" s="183" t="s">
        <v>2122</v>
      </c>
      <c r="C834" s="184" t="s">
        <v>2123</v>
      </c>
      <c r="D834" s="185">
        <v>26500</v>
      </c>
      <c r="E834" s="183" t="s">
        <v>1845</v>
      </c>
      <c r="F834" s="183" t="s">
        <v>1939</v>
      </c>
      <c r="G834" s="45" t="s">
        <v>1940</v>
      </c>
      <c r="H834" s="18" t="str">
        <f>IF(A834="","",VLOOKUP(A834,[1]Crt!F:G,2,FALSE))</f>
        <v>අධ්‍යාපන</v>
      </c>
      <c r="I834" s="19" t="str">
        <f>IF(B834="","",IF(LEN(B834)=12,VLOOKUP(MID(B834,8,2),[1]Crt!A:B,2),VLOOKUP(MID(B834,7,2),[1]Crt!A:B,2)))</f>
        <v>44 - හොරණ</v>
      </c>
      <c r="J834" s="20" t="str">
        <f>IF(B834="","",VLOOKUP(I834,[1]Crt!B:C,2))</f>
        <v>කළුතර</v>
      </c>
      <c r="K834" s="186">
        <f>IF(B834="","",VLOOKUP(MID(B834,1,1),[1]Crt!D:E,2,FALSE))</f>
        <v>2102</v>
      </c>
    </row>
    <row r="835" spans="1:11" ht="57.75" customHeight="1">
      <c r="A835" s="38" t="s">
        <v>2124</v>
      </c>
      <c r="B835" s="221" t="s">
        <v>2125</v>
      </c>
      <c r="C835" s="222" t="s">
        <v>2126</v>
      </c>
      <c r="D835" s="227">
        <v>300000</v>
      </c>
      <c r="E835" s="221" t="s">
        <v>895</v>
      </c>
      <c r="F835" s="221" t="s">
        <v>2093</v>
      </c>
      <c r="G835" s="46" t="s">
        <v>2127</v>
      </c>
      <c r="H835" s="18" t="str">
        <f>IF(A835="","",VLOOKUP(A835,[1]Crt!F:G,2,FALSE))</f>
        <v>විකල්ප බලශක්ති</v>
      </c>
      <c r="I835" s="19" t="str">
        <f>IF(B835="","",IF(LEN(B835)=12,VLOOKUP(MID(B835,8,2),[1]Crt!A:B,2),VLOOKUP(MID(B835,7,2),[1]Crt!A:B,2)))</f>
        <v>44 - හොරණ</v>
      </c>
      <c r="J835" s="20" t="str">
        <f>IF(B835="","",VLOOKUP(I835,[1]Crt!B:C,2))</f>
        <v>කළුතර</v>
      </c>
      <c r="K835" s="186">
        <f>IF(B835="","",VLOOKUP(MID(B835,1,1),[1]Crt!D:E,2,FALSE))</f>
        <v>2104</v>
      </c>
    </row>
    <row r="836" spans="1:11" ht="51" customHeight="1">
      <c r="A836" s="38" t="s">
        <v>27</v>
      </c>
      <c r="B836" s="15" t="s">
        <v>2128</v>
      </c>
      <c r="C836" s="53" t="s">
        <v>2129</v>
      </c>
      <c r="D836" s="193">
        <v>100000</v>
      </c>
      <c r="E836" s="15" t="s">
        <v>1948</v>
      </c>
      <c r="F836" s="15" t="s">
        <v>1871</v>
      </c>
      <c r="G836" s="201" t="s">
        <v>1968</v>
      </c>
      <c r="H836" s="18" t="str">
        <f>IF(A836="","",VLOOKUP(A836,[1]Crt!F:G,2,FALSE))</f>
        <v>අධ්‍යාපන</v>
      </c>
      <c r="I836" s="19" t="str">
        <f>IF(B836="","",IF(LEN(B836)=12,VLOOKUP(MID(B836,8,2),[1]Crt!A:B,2),VLOOKUP(MID(B836,7,2),[1]Crt!A:B,2)))</f>
        <v>44 - හොරණ</v>
      </c>
      <c r="J836" s="20" t="str">
        <f>IF(B836="","",VLOOKUP(I836,[1]Crt!B:C,2))</f>
        <v>කළුතර</v>
      </c>
      <c r="K836" s="186">
        <f>IF(B836="","",VLOOKUP(MID(B836,1,1),[1]Crt!D:E,2,FALSE))</f>
        <v>2102</v>
      </c>
    </row>
    <row r="837" spans="1:11" ht="51" customHeight="1">
      <c r="A837" s="24" t="s">
        <v>20</v>
      </c>
      <c r="B837" s="29" t="s">
        <v>2130</v>
      </c>
      <c r="C837" s="67" t="s">
        <v>2131</v>
      </c>
      <c r="D837" s="60">
        <v>100000</v>
      </c>
      <c r="E837" s="29" t="s">
        <v>1948</v>
      </c>
      <c r="F837" s="29" t="s">
        <v>1871</v>
      </c>
      <c r="G837" s="61" t="s">
        <v>1965</v>
      </c>
      <c r="H837" s="18" t="str">
        <f>IF(A837="","",VLOOKUP(A837,[1]Crt!F:G,2,FALSE))</f>
        <v>අධ්‍යාපන</v>
      </c>
      <c r="I837" s="19" t="str">
        <f>IF(B837="","",IF(LEN(B837)=12,VLOOKUP(MID(B837,8,2),[1]Crt!A:B,2),VLOOKUP(MID(B837,7,2),[1]Crt!A:B,2)))</f>
        <v>44 - හොරණ</v>
      </c>
      <c r="J837" s="20" t="str">
        <f>IF(B837="","",VLOOKUP(I837,[1]Crt!B:C,2))</f>
        <v>කළුතර</v>
      </c>
      <c r="K837" s="186">
        <f>IF(B837="","",VLOOKUP(MID(B837,1,1),[1]Crt!D:E,2,FALSE))</f>
        <v>2102</v>
      </c>
    </row>
    <row r="838" spans="1:11" ht="51" customHeight="1">
      <c r="A838" s="38" t="s">
        <v>11</v>
      </c>
      <c r="B838" s="15" t="s">
        <v>2132</v>
      </c>
      <c r="C838" s="53" t="s">
        <v>2133</v>
      </c>
      <c r="D838" s="193">
        <v>298900</v>
      </c>
      <c r="E838" s="15" t="s">
        <v>2029</v>
      </c>
      <c r="F838" s="15" t="s">
        <v>2134</v>
      </c>
      <c r="G838" s="106" t="s">
        <v>2135</v>
      </c>
      <c r="H838" s="18" t="str">
        <f>IF(A838="","",VLOOKUP(A838,[1]Crt!F:G,2,FALSE))</f>
        <v>අධ්‍යාපන</v>
      </c>
      <c r="I838" s="19" t="str">
        <f>IF(B838="","",IF(LEN(B838)=12,VLOOKUP(MID(B838,8,2),[1]Crt!A:B,2),VLOOKUP(MID(B838,7,2),[1]Crt!A:B,2)))</f>
        <v>44 - හොරණ</v>
      </c>
      <c r="J838" s="20" t="str">
        <f>IF(B838="","",VLOOKUP(I838,[1]Crt!B:C,2))</f>
        <v>කළුතර</v>
      </c>
      <c r="K838" s="186">
        <f>IF(B838="","",VLOOKUP(MID(B838,1,1),[1]Crt!D:E,2,FALSE))</f>
        <v>2001</v>
      </c>
    </row>
    <row r="839" spans="1:11" ht="51" customHeight="1">
      <c r="A839" s="38" t="s">
        <v>27</v>
      </c>
      <c r="B839" s="15" t="s">
        <v>2136</v>
      </c>
      <c r="C839" s="53" t="s">
        <v>2131</v>
      </c>
      <c r="D839" s="193">
        <v>100000</v>
      </c>
      <c r="E839" s="15" t="s">
        <v>1948</v>
      </c>
      <c r="F839" s="15" t="s">
        <v>1871</v>
      </c>
      <c r="G839" s="201" t="s">
        <v>118</v>
      </c>
      <c r="H839" s="18" t="str">
        <f>IF(A839="","",VLOOKUP(A839,[1]Crt!F:G,2,FALSE))</f>
        <v>අධ්‍යාපන</v>
      </c>
      <c r="I839" s="19" t="str">
        <f>IF(B839="","",IF(LEN(B839)=12,VLOOKUP(MID(B839,8,2),[1]Crt!A:B,2),VLOOKUP(MID(B839,7,2),[1]Crt!A:B,2)))</f>
        <v>44 - හොරණ</v>
      </c>
      <c r="J839" s="20" t="str">
        <f>IF(B839="","",VLOOKUP(I839,[1]Crt!B:C,2))</f>
        <v>කළුතර</v>
      </c>
      <c r="K839" s="186">
        <f>IF(B839="","",VLOOKUP(MID(B839,1,1),[1]Crt!D:E,2,FALSE))</f>
        <v>2401</v>
      </c>
    </row>
    <row r="840" spans="1:11" ht="51" customHeight="1">
      <c r="A840" s="38" t="s">
        <v>1502</v>
      </c>
      <c r="B840" s="15" t="s">
        <v>2137</v>
      </c>
      <c r="C840" s="53" t="s">
        <v>2138</v>
      </c>
      <c r="D840" s="193">
        <v>125000</v>
      </c>
      <c r="E840" s="15" t="s">
        <v>895</v>
      </c>
      <c r="F840" s="15" t="s">
        <v>2093</v>
      </c>
      <c r="G840" s="201"/>
      <c r="H840" s="18" t="str">
        <f>IF(A840="","",VLOOKUP(A840,[1]Crt!F:G,2,FALSE))</f>
        <v>විකල්ප බලශක්ති</v>
      </c>
      <c r="I840" s="19" t="str">
        <f>IF(B840="","",IF(LEN(B840)=12,VLOOKUP(MID(B840,8,2),[1]Crt!A:B,2),VLOOKUP(MID(B840,7,2),[1]Crt!A:B,2)))</f>
        <v>44 - හොරණ</v>
      </c>
      <c r="J840" s="20" t="str">
        <f>IF(B840="","",VLOOKUP(I840,[1]Crt!B:C,2))</f>
        <v>කළුතර</v>
      </c>
      <c r="K840" s="186">
        <f>IF(B840="","",VLOOKUP(MID(B840,1,1),[1]Crt!D:E,2,FALSE))</f>
        <v>2104</v>
      </c>
    </row>
    <row r="841" spans="1:11" ht="51" customHeight="1">
      <c r="A841" s="38" t="s">
        <v>11</v>
      </c>
      <c r="B841" s="183" t="s">
        <v>2139</v>
      </c>
      <c r="C841" s="184" t="s">
        <v>2140</v>
      </c>
      <c r="D841" s="218">
        <v>136015</v>
      </c>
      <c r="E841" s="183" t="s">
        <v>1954</v>
      </c>
      <c r="F841" s="183" t="s">
        <v>52</v>
      </c>
      <c r="G841" s="46" t="s">
        <v>2119</v>
      </c>
      <c r="H841" s="18" t="str">
        <f>IF(A841="","",VLOOKUP(A841,[1]Crt!F:G,2,FALSE))</f>
        <v>අධ්‍යාපන</v>
      </c>
      <c r="I841" s="19" t="str">
        <f>IF(B841="","",IF(LEN(B841)=12,VLOOKUP(MID(B841,8,2),[1]Crt!A:B,2),VLOOKUP(MID(B841,7,2),[1]Crt!A:B,2)))</f>
        <v>45 - මදුරාවල</v>
      </c>
      <c r="J841" s="20" t="str">
        <f>IF(B841="","",VLOOKUP(I841,[1]Crt!B:C,2))</f>
        <v>කළුතර</v>
      </c>
      <c r="K841" s="186">
        <f>IF(B841="","",VLOOKUP(MID(B841,1,1),[1]Crt!D:E,2,FALSE))</f>
        <v>2104</v>
      </c>
    </row>
    <row r="842" spans="1:11" ht="48.75" customHeight="1">
      <c r="A842" s="38" t="s">
        <v>11</v>
      </c>
      <c r="B842" s="183" t="s">
        <v>2141</v>
      </c>
      <c r="C842" s="13" t="s">
        <v>2142</v>
      </c>
      <c r="D842" s="185">
        <v>60000</v>
      </c>
      <c r="E842" s="183" t="s">
        <v>1845</v>
      </c>
      <c r="F842" s="183" t="s">
        <v>1939</v>
      </c>
      <c r="G842" s="46" t="s">
        <v>2143</v>
      </c>
      <c r="H842" s="18" t="str">
        <f>IF(A842="","",VLOOKUP(A842,[1]Crt!F:G,2,FALSE))</f>
        <v>අධ්‍යාපන</v>
      </c>
      <c r="I842" s="19" t="str">
        <f>IF(B842="","",IF(LEN(B842)=12,VLOOKUP(MID(B842,8,2),[1]Crt!A:B,2),VLOOKUP(MID(B842,7,2),[1]Crt!A:B,2)))</f>
        <v>45 - මදුරාවල</v>
      </c>
      <c r="J842" s="20" t="str">
        <f>IF(B842="","",VLOOKUP(I842,[1]Crt!B:C,2))</f>
        <v>කළුතර</v>
      </c>
      <c r="K842" s="186">
        <f>IF(B842="","",VLOOKUP(MID(B842,1,1),[1]Crt!D:E,2,FALSE))</f>
        <v>2102</v>
      </c>
    </row>
    <row r="843" spans="1:11" ht="48.75" customHeight="1">
      <c r="A843" s="38" t="s">
        <v>11</v>
      </c>
      <c r="B843" s="183" t="s">
        <v>2144</v>
      </c>
      <c r="C843" s="222" t="s">
        <v>2145</v>
      </c>
      <c r="D843" s="218">
        <v>627781</v>
      </c>
      <c r="E843" s="183" t="s">
        <v>1954</v>
      </c>
      <c r="F843" s="183" t="s">
        <v>52</v>
      </c>
      <c r="G843" s="46" t="s">
        <v>2146</v>
      </c>
      <c r="H843" s="18" t="str">
        <f>IF(A843="","",VLOOKUP(A843,[1]Crt!F:G,2,FALSE))</f>
        <v>අධ්‍යාපන</v>
      </c>
      <c r="I843" s="19" t="str">
        <f>IF(B843="","",IF(LEN(B843)=12,VLOOKUP(MID(B843,8,2),[1]Crt!A:B,2),VLOOKUP(MID(B843,7,2),[1]Crt!A:B,2)))</f>
        <v>46 - බුලත්සිංහල</v>
      </c>
      <c r="J843" s="20" t="str">
        <f>IF(B843="","",VLOOKUP(I843,[1]Crt!B:C,2))</f>
        <v>කළුතර</v>
      </c>
      <c r="K843" s="186">
        <f>IF(B843="","",VLOOKUP(MID(B843,1,1),[1]Crt!D:E,2,FALSE))</f>
        <v>2104</v>
      </c>
    </row>
    <row r="844" spans="1:11" ht="67.5" customHeight="1">
      <c r="A844" s="38" t="s">
        <v>11</v>
      </c>
      <c r="B844" s="183" t="s">
        <v>2147</v>
      </c>
      <c r="C844" s="13" t="s">
        <v>2148</v>
      </c>
      <c r="D844" s="218">
        <v>864400</v>
      </c>
      <c r="E844" s="183" t="s">
        <v>1954</v>
      </c>
      <c r="F844" s="183" t="s">
        <v>52</v>
      </c>
      <c r="G844" s="46" t="s">
        <v>2149</v>
      </c>
      <c r="H844" s="18" t="str">
        <f>IF(A844="","",VLOOKUP(A844,[1]Crt!F:G,2,FALSE))</f>
        <v>අධ්‍යාපන</v>
      </c>
      <c r="I844" s="19" t="str">
        <f>IF(B844="","",IF(LEN(B844)=12,VLOOKUP(MID(B844,8,2),[1]Crt!A:B,2),VLOOKUP(MID(B844,7,2),[1]Crt!A:B,2)))</f>
        <v>46 - බුලත්සිංහල</v>
      </c>
      <c r="J844" s="20" t="str">
        <f>IF(B844="","",VLOOKUP(I844,[1]Crt!B:C,2))</f>
        <v>කළුතර</v>
      </c>
      <c r="K844" s="186">
        <f>IF(B844="","",VLOOKUP(MID(B844,1,1),[1]Crt!D:E,2,FALSE))</f>
        <v>2104</v>
      </c>
    </row>
    <row r="845" spans="1:11" ht="51" customHeight="1">
      <c r="A845" s="38" t="s">
        <v>27</v>
      </c>
      <c r="B845" s="183" t="s">
        <v>2150</v>
      </c>
      <c r="C845" s="184" t="s">
        <v>2151</v>
      </c>
      <c r="D845" s="185">
        <v>75000</v>
      </c>
      <c r="E845" s="183" t="s">
        <v>1845</v>
      </c>
      <c r="F845" s="183" t="s">
        <v>1939</v>
      </c>
      <c r="G845" s="45" t="s">
        <v>1940</v>
      </c>
      <c r="H845" s="18" t="str">
        <f>IF(A845="","",VLOOKUP(A845,[1]Crt!F:G,2,FALSE))</f>
        <v>අධ්‍යාපන</v>
      </c>
      <c r="I845" s="19" t="str">
        <f>IF(B845="","",IF(LEN(B845)=12,VLOOKUP(MID(B845,8,2),[1]Crt!A:B,2),VLOOKUP(MID(B845,7,2),[1]Crt!A:B,2)))</f>
        <v>46 - බුලත්සිංහල</v>
      </c>
      <c r="J845" s="20" t="str">
        <f>IF(B845="","",VLOOKUP(I845,[1]Crt!B:C,2))</f>
        <v>කළුතර</v>
      </c>
      <c r="K845" s="186">
        <f>IF(B845="","",VLOOKUP(MID(B845,1,1),[1]Crt!D:E,2,FALSE))</f>
        <v>2102</v>
      </c>
    </row>
    <row r="846" spans="1:11" ht="51" customHeight="1">
      <c r="A846" s="38" t="s">
        <v>27</v>
      </c>
      <c r="B846" s="183" t="s">
        <v>2152</v>
      </c>
      <c r="C846" s="184" t="s">
        <v>2153</v>
      </c>
      <c r="D846" s="185">
        <v>100000</v>
      </c>
      <c r="E846" s="183" t="s">
        <v>1845</v>
      </c>
      <c r="F846" s="183" t="s">
        <v>1939</v>
      </c>
      <c r="G846" s="45" t="s">
        <v>1940</v>
      </c>
      <c r="H846" s="18" t="str">
        <f>IF(A846="","",VLOOKUP(A846,[1]Crt!F:G,2,FALSE))</f>
        <v>අධ්‍යාපන</v>
      </c>
      <c r="I846" s="19" t="str">
        <f>IF(B846="","",IF(LEN(B846)=12,VLOOKUP(MID(B846,8,2),[1]Crt!A:B,2),VLOOKUP(MID(B846,7,2),[1]Crt!A:B,2)))</f>
        <v>46 - බුලත්සිංහල</v>
      </c>
      <c r="J846" s="20" t="str">
        <f>IF(B846="","",VLOOKUP(I846,[1]Crt!B:C,2))</f>
        <v>කළුතර</v>
      </c>
      <c r="K846" s="186">
        <f>IF(B846="","",VLOOKUP(MID(B846,1,1),[1]Crt!D:E,2,FALSE))</f>
        <v>2102</v>
      </c>
    </row>
    <row r="847" spans="1:11" ht="45.75" customHeight="1">
      <c r="A847" s="38" t="s">
        <v>11</v>
      </c>
      <c r="B847" s="183" t="s">
        <v>2154</v>
      </c>
      <c r="C847" s="13" t="s">
        <v>2155</v>
      </c>
      <c r="D847" s="185">
        <v>60000</v>
      </c>
      <c r="E847" s="183" t="s">
        <v>1845</v>
      </c>
      <c r="F847" s="183" t="s">
        <v>1939</v>
      </c>
      <c r="G847" s="46" t="s">
        <v>2143</v>
      </c>
      <c r="H847" s="18" t="str">
        <f>IF(A847="","",VLOOKUP(A847,[1]Crt!F:G,2,FALSE))</f>
        <v>අධ්‍යාපන</v>
      </c>
      <c r="I847" s="19" t="str">
        <f>IF(B847="","",IF(LEN(B847)=12,VLOOKUP(MID(B847,8,2),[1]Crt!A:B,2),VLOOKUP(MID(B847,7,2),[1]Crt!A:B,2)))</f>
        <v>46 - බුලත්සිංහල</v>
      </c>
      <c r="J847" s="20" t="str">
        <f>IF(B847="","",VLOOKUP(I847,[1]Crt!B:C,2))</f>
        <v>කළුතර</v>
      </c>
      <c r="K847" s="186">
        <f>IF(B847="","",VLOOKUP(MID(B847,1,1),[1]Crt!D:E,2,FALSE))</f>
        <v>2102</v>
      </c>
    </row>
    <row r="848" spans="1:11" ht="51" customHeight="1">
      <c r="A848" s="38" t="s">
        <v>27</v>
      </c>
      <c r="B848" s="183" t="s">
        <v>2156</v>
      </c>
      <c r="C848" s="184" t="s">
        <v>2157</v>
      </c>
      <c r="D848" s="185">
        <v>100000</v>
      </c>
      <c r="E848" s="183" t="s">
        <v>1845</v>
      </c>
      <c r="F848" s="183" t="s">
        <v>1939</v>
      </c>
      <c r="G848" s="45" t="s">
        <v>1940</v>
      </c>
      <c r="H848" s="18" t="str">
        <f>IF(A848="","",VLOOKUP(A848,[1]Crt!F:G,2,FALSE))</f>
        <v>අධ්‍යාපන</v>
      </c>
      <c r="I848" s="19" t="str">
        <f>IF(B848="","",IF(LEN(B848)=12,VLOOKUP(MID(B848,8,2),[1]Crt!A:B,2),VLOOKUP(MID(B848,7,2),[1]Crt!A:B,2)))</f>
        <v>46 - බුලත්සිංහල</v>
      </c>
      <c r="J848" s="20" t="str">
        <f>IF(B848="","",VLOOKUP(I848,[1]Crt!B:C,2))</f>
        <v>කළුතර</v>
      </c>
      <c r="K848" s="186">
        <f>IF(B848="","",VLOOKUP(MID(B848,1,1),[1]Crt!D:E,2,FALSE))</f>
        <v>2102</v>
      </c>
    </row>
    <row r="849" spans="1:11" ht="51" customHeight="1">
      <c r="A849" s="38" t="s">
        <v>27</v>
      </c>
      <c r="B849" s="183" t="s">
        <v>2158</v>
      </c>
      <c r="C849" s="184" t="s">
        <v>2159</v>
      </c>
      <c r="D849" s="185">
        <v>78333</v>
      </c>
      <c r="E849" s="183" t="s">
        <v>1845</v>
      </c>
      <c r="F849" s="183" t="s">
        <v>1939</v>
      </c>
      <c r="G849" s="45" t="s">
        <v>1940</v>
      </c>
      <c r="H849" s="18" t="str">
        <f>IF(A849="","",VLOOKUP(A849,[1]Crt!F:G,2,FALSE))</f>
        <v>අධ්‍යාපන</v>
      </c>
      <c r="I849" s="19" t="str">
        <f>IF(B849="","",IF(LEN(B849)=12,VLOOKUP(MID(B849,8,2),[1]Crt!A:B,2),VLOOKUP(MID(B849,7,2),[1]Crt!A:B,2)))</f>
        <v>46 - බුලත්සිංහල</v>
      </c>
      <c r="J849" s="20" t="str">
        <f>IF(B849="","",VLOOKUP(I849,[1]Crt!B:C,2))</f>
        <v>කළුතර</v>
      </c>
      <c r="K849" s="186">
        <f>IF(B849="","",VLOOKUP(MID(B849,1,1),[1]Crt!D:E,2,FALSE))</f>
        <v>2102</v>
      </c>
    </row>
    <row r="850" spans="1:11" ht="51" customHeight="1">
      <c r="A850" s="38" t="s">
        <v>27</v>
      </c>
      <c r="B850" s="183" t="s">
        <v>2160</v>
      </c>
      <c r="C850" s="184" t="s">
        <v>2161</v>
      </c>
      <c r="D850" s="185">
        <v>140000</v>
      </c>
      <c r="E850" s="183" t="s">
        <v>1845</v>
      </c>
      <c r="F850" s="183" t="s">
        <v>1939</v>
      </c>
      <c r="G850" s="45" t="s">
        <v>1940</v>
      </c>
      <c r="H850" s="18" t="str">
        <f>IF(A850="","",VLOOKUP(A850,[1]Crt!F:G,2,FALSE))</f>
        <v>අධ්‍යාපන</v>
      </c>
      <c r="I850" s="19" t="str">
        <f>IF(B850="","",IF(LEN(B850)=12,VLOOKUP(MID(B850,8,2),[1]Crt!A:B,2),VLOOKUP(MID(B850,7,2),[1]Crt!A:B,2)))</f>
        <v>46 - බුලත්සිංහල</v>
      </c>
      <c r="J850" s="20" t="str">
        <f>IF(B850="","",VLOOKUP(I850,[1]Crt!B:C,2))</f>
        <v>කළුතර</v>
      </c>
      <c r="K850" s="186">
        <f>IF(B850="","",VLOOKUP(MID(B850,1,1),[1]Crt!D:E,2,FALSE))</f>
        <v>2102</v>
      </c>
    </row>
    <row r="851" spans="1:11" ht="51" customHeight="1">
      <c r="A851" s="38" t="s">
        <v>27</v>
      </c>
      <c r="B851" s="183" t="s">
        <v>2162</v>
      </c>
      <c r="C851" s="184" t="s">
        <v>2163</v>
      </c>
      <c r="D851" s="185">
        <v>100000</v>
      </c>
      <c r="E851" s="183" t="s">
        <v>1845</v>
      </c>
      <c r="F851" s="183" t="s">
        <v>1939</v>
      </c>
      <c r="G851" s="45" t="s">
        <v>1940</v>
      </c>
      <c r="H851" s="18" t="str">
        <f>IF(A851="","",VLOOKUP(A851,[1]Crt!F:G,2,FALSE))</f>
        <v>අධ්‍යාපන</v>
      </c>
      <c r="I851" s="19" t="str">
        <f>IF(B851="","",IF(LEN(B851)=12,VLOOKUP(MID(B851,8,2),[1]Crt!A:B,2),VLOOKUP(MID(B851,7,2),[1]Crt!A:B,2)))</f>
        <v>46 - බුලත්සිංහල</v>
      </c>
      <c r="J851" s="20" t="str">
        <f>IF(B851="","",VLOOKUP(I851,[1]Crt!B:C,2))</f>
        <v>කළුතර</v>
      </c>
      <c r="K851" s="186">
        <f>IF(B851="","",VLOOKUP(MID(B851,1,1),[1]Crt!D:E,2,FALSE))</f>
        <v>2102</v>
      </c>
    </row>
    <row r="852" spans="1:11" ht="59.25" customHeight="1">
      <c r="A852" s="38" t="s">
        <v>11</v>
      </c>
      <c r="B852" s="69" t="s">
        <v>2164</v>
      </c>
      <c r="C852" s="82" t="s">
        <v>2165</v>
      </c>
      <c r="D852" s="188">
        <v>1911630</v>
      </c>
      <c r="E852" s="16" t="s">
        <v>1943</v>
      </c>
      <c r="F852" s="16" t="s">
        <v>1944</v>
      </c>
      <c r="G852" s="46" t="s">
        <v>2166</v>
      </c>
      <c r="H852" s="18" t="str">
        <f>IF(A852="","",VLOOKUP(A852,[1]Crt!F:G,2,FALSE))</f>
        <v>අධ්‍යාපන</v>
      </c>
      <c r="I852" s="19" t="str">
        <f>IF(B852="","",IF(LEN(B852)=12,VLOOKUP(MID(B852,8,2),[1]Crt!A:B,2),VLOOKUP(MID(B852,7,2),[1]Crt!A:B,2)))</f>
        <v>46 - බුලත්සිංහල</v>
      </c>
      <c r="J852" s="20" t="str">
        <f>IF(B852="","",VLOOKUP(I852,[1]Crt!B:C,2))</f>
        <v>කළුතර</v>
      </c>
      <c r="K852" s="186">
        <f>IF(B852="","",VLOOKUP(MID(B852,1,1),[1]Crt!D:E,2,FALSE))</f>
        <v>2001</v>
      </c>
    </row>
    <row r="853" spans="1:11" ht="51" customHeight="1">
      <c r="A853" s="38" t="s">
        <v>11</v>
      </c>
      <c r="B853" s="15" t="s">
        <v>2167</v>
      </c>
      <c r="C853" s="36" t="s">
        <v>2168</v>
      </c>
      <c r="D853" s="193">
        <v>1491331</v>
      </c>
      <c r="E853" s="15" t="s">
        <v>42</v>
      </c>
      <c r="F853" s="15" t="s">
        <v>15</v>
      </c>
      <c r="G853" s="228" t="s">
        <v>2169</v>
      </c>
      <c r="H853" s="18" t="str">
        <f>IF(A853="","",VLOOKUP(A853,[1]Crt!F:G,2,FALSE))</f>
        <v>අධ්‍යාපන</v>
      </c>
      <c r="I853" s="19" t="str">
        <f>IF(B853="","",IF(LEN(B853)=12,VLOOKUP(MID(B853,8,2),[1]Crt!A:B,2),VLOOKUP(MID(B853,7,2),[1]Crt!A:B,2)))</f>
        <v>46 - බුලත්සිංහල</v>
      </c>
      <c r="J853" s="20" t="str">
        <f>IF(B853="","",VLOOKUP(I853,[1]Crt!B:C,2))</f>
        <v>කළුතර</v>
      </c>
      <c r="K853" s="186">
        <f>IF(B853="","",VLOOKUP(MID(B853,1,1),[1]Crt!D:E,2,FALSE))</f>
        <v>2001</v>
      </c>
    </row>
    <row r="854" spans="1:11" ht="51" customHeight="1">
      <c r="A854" s="38" t="s">
        <v>27</v>
      </c>
      <c r="B854" s="15" t="s">
        <v>2170</v>
      </c>
      <c r="C854" s="36" t="s">
        <v>2171</v>
      </c>
      <c r="D854" s="193">
        <v>250000</v>
      </c>
      <c r="E854" s="15" t="s">
        <v>1845</v>
      </c>
      <c r="F854" s="15" t="s">
        <v>67</v>
      </c>
      <c r="G854" s="229" t="s">
        <v>1498</v>
      </c>
      <c r="H854" s="18" t="str">
        <f>IF(A854="","",VLOOKUP(A854,[1]Crt!F:G,2,FALSE))</f>
        <v>අධ්‍යාපන</v>
      </c>
      <c r="I854" s="19" t="str">
        <f>IF(B854="","",IF(LEN(B854)=12,VLOOKUP(MID(B854,8,2),[1]Crt!A:B,2),VLOOKUP(MID(B854,7,2),[1]Crt!A:B,2)))</f>
        <v>46 - බුලත්සිංහල</v>
      </c>
      <c r="J854" s="20" t="str">
        <f>IF(B854="","",VLOOKUP(I854,[1]Crt!B:C,2))</f>
        <v>කළුතර</v>
      </c>
      <c r="K854" s="186">
        <f>IF(B854="","",VLOOKUP(MID(B854,1,1),[1]Crt!D:E,2,FALSE))</f>
        <v>2001</v>
      </c>
    </row>
    <row r="855" spans="1:11" ht="51" customHeight="1">
      <c r="A855" s="38" t="s">
        <v>27</v>
      </c>
      <c r="B855" s="15" t="s">
        <v>2172</v>
      </c>
      <c r="C855" s="53" t="s">
        <v>2173</v>
      </c>
      <c r="D855" s="193">
        <v>500000</v>
      </c>
      <c r="E855" s="15" t="s">
        <v>2029</v>
      </c>
      <c r="F855" s="15" t="s">
        <v>2174</v>
      </c>
      <c r="G855" s="201" t="s">
        <v>1968</v>
      </c>
      <c r="H855" s="18" t="str">
        <f>IF(A855="","",VLOOKUP(A855,[1]Crt!F:G,2,FALSE))</f>
        <v>අධ්‍යාපන</v>
      </c>
      <c r="I855" s="19" t="str">
        <f>IF(B855="","",IF(LEN(B855)=12,VLOOKUP(MID(B855,8,2),[1]Crt!A:B,2),VLOOKUP(MID(B855,7,2),[1]Crt!A:B,2)))</f>
        <v>46 - බුලත්සිංහල</v>
      </c>
      <c r="J855" s="20" t="str">
        <f>IF(B855="","",VLOOKUP(I855,[1]Crt!B:C,2))</f>
        <v>කළුතර</v>
      </c>
      <c r="K855" s="186">
        <f>IF(B855="","",VLOOKUP(MID(B855,1,1),[1]Crt!D:E,2,FALSE))</f>
        <v>2001</v>
      </c>
    </row>
    <row r="856" spans="1:11" ht="51" customHeight="1">
      <c r="A856" s="24" t="s">
        <v>20</v>
      </c>
      <c r="B856" s="230" t="s">
        <v>2175</v>
      </c>
      <c r="C856" s="231" t="s">
        <v>2176</v>
      </c>
      <c r="D856" s="232">
        <v>1100000</v>
      </c>
      <c r="E856" s="230" t="s">
        <v>1954</v>
      </c>
      <c r="F856" s="230" t="s">
        <v>52</v>
      </c>
      <c r="G856" s="61" t="s">
        <v>2177</v>
      </c>
      <c r="H856" s="18" t="str">
        <f>IF(A856="","",VLOOKUP(A856,[1]Crt!F:G,2,FALSE))</f>
        <v>අධ්‍යාපන</v>
      </c>
      <c r="I856" s="19" t="str">
        <f>IF(B856="","",IF(LEN(B856)=12,VLOOKUP(MID(B856,8,2),[1]Crt!A:B,2),VLOOKUP(MID(B856,7,2),[1]Crt!A:B,2)))</f>
        <v>47 - දොඩන්ගොඩ</v>
      </c>
      <c r="J856" s="20" t="str">
        <f>IF(B856="","",VLOOKUP(I856,[1]Crt!B:C,2))</f>
        <v>කළුතර</v>
      </c>
      <c r="K856" s="186">
        <f>IF(B856="","",VLOOKUP(MID(B856,1,1),[1]Crt!D:E,2,FALSE))</f>
        <v>2104</v>
      </c>
    </row>
    <row r="857" spans="1:11" ht="51" customHeight="1">
      <c r="A857" s="38" t="s">
        <v>11</v>
      </c>
      <c r="B857" s="64" t="s">
        <v>2178</v>
      </c>
      <c r="C857" s="233" t="s">
        <v>2179</v>
      </c>
      <c r="D857" s="234">
        <v>739471.17</v>
      </c>
      <c r="E857" s="66" t="s">
        <v>1943</v>
      </c>
      <c r="F857" s="66" t="s">
        <v>1944</v>
      </c>
      <c r="G857" s="46" t="s">
        <v>2180</v>
      </c>
      <c r="H857" s="18" t="str">
        <f>IF(A857="","",VLOOKUP(A857,[1]Crt!F:G,2,FALSE))</f>
        <v>අධ්‍යාපන</v>
      </c>
      <c r="I857" s="19" t="str">
        <f>IF(B857="","",IF(LEN(B857)=12,VLOOKUP(MID(B857,8,2),[1]Crt!A:B,2),VLOOKUP(MID(B857,7,2),[1]Crt!A:B,2)))</f>
        <v>47 - දොඩන්ගොඩ</v>
      </c>
      <c r="J857" s="20" t="str">
        <f>IF(B857="","",VLOOKUP(I857,[1]Crt!B:C,2))</f>
        <v>කළුතර</v>
      </c>
      <c r="K857" s="186">
        <f>IF(B857="","",VLOOKUP(MID(B857,1,1),[1]Crt!D:E,2,FALSE))</f>
        <v>2104</v>
      </c>
    </row>
    <row r="858" spans="1:11" ht="51" customHeight="1">
      <c r="A858" s="24" t="s">
        <v>20</v>
      </c>
      <c r="B858" s="29" t="s">
        <v>2181</v>
      </c>
      <c r="C858" s="67" t="s">
        <v>2182</v>
      </c>
      <c r="D858" s="60">
        <v>200000</v>
      </c>
      <c r="E858" s="29" t="s">
        <v>1948</v>
      </c>
      <c r="F858" s="29" t="s">
        <v>1871</v>
      </c>
      <c r="G858" s="61" t="s">
        <v>1965</v>
      </c>
      <c r="H858" s="18" t="str">
        <f>IF(A858="","",VLOOKUP(A858,[1]Crt!F:G,2,FALSE))</f>
        <v>අධ්‍යාපන</v>
      </c>
      <c r="I858" s="19" t="str">
        <f>IF(B858="","",IF(LEN(B858)=12,VLOOKUP(MID(B858,8,2),[1]Crt!A:B,2),VLOOKUP(MID(B858,7,2),[1]Crt!A:B,2)))</f>
        <v>47 - දොඩන්ගොඩ</v>
      </c>
      <c r="J858" s="20" t="str">
        <f>IF(B858="","",VLOOKUP(I858,[1]Crt!B:C,2))</f>
        <v>කළුතර</v>
      </c>
      <c r="K858" s="186">
        <f>IF(B858="","",VLOOKUP(MID(B858,1,1),[1]Crt!D:E,2,FALSE))</f>
        <v>2102</v>
      </c>
    </row>
    <row r="859" spans="1:11" ht="51" customHeight="1">
      <c r="A859" s="38" t="s">
        <v>11</v>
      </c>
      <c r="B859" s="15" t="s">
        <v>2183</v>
      </c>
      <c r="C859" s="53" t="s">
        <v>2184</v>
      </c>
      <c r="D859" s="193">
        <v>229415</v>
      </c>
      <c r="E859" s="15" t="s">
        <v>2029</v>
      </c>
      <c r="F859" s="15" t="s">
        <v>2066</v>
      </c>
      <c r="G859" s="106" t="s">
        <v>2185</v>
      </c>
      <c r="H859" s="18" t="str">
        <f>IF(A859="","",VLOOKUP(A859,[1]Crt!F:G,2,FALSE))</f>
        <v>අධ්‍යාපන</v>
      </c>
      <c r="I859" s="19" t="str">
        <f>IF(B859="","",IF(LEN(B859)=12,VLOOKUP(MID(B859,8,2),[1]Crt!A:B,2),VLOOKUP(MID(B859,7,2),[1]Crt!A:B,2)))</f>
        <v>47 - දොඩන්ගොඩ</v>
      </c>
      <c r="J859" s="20" t="str">
        <f>IF(B859="","",VLOOKUP(I859,[1]Crt!B:C,2))</f>
        <v>කළුතර</v>
      </c>
      <c r="K859" s="186">
        <f>IF(B859="","",VLOOKUP(MID(B859,1,1),[1]Crt!D:E,2,FALSE))</f>
        <v>2001</v>
      </c>
    </row>
    <row r="860" spans="1:11" ht="51" customHeight="1">
      <c r="A860" s="38" t="s">
        <v>27</v>
      </c>
      <c r="B860" s="15" t="s">
        <v>2186</v>
      </c>
      <c r="C860" s="53" t="s">
        <v>2182</v>
      </c>
      <c r="D860" s="193">
        <v>200000</v>
      </c>
      <c r="E860" s="15" t="s">
        <v>1948</v>
      </c>
      <c r="F860" s="15" t="s">
        <v>1871</v>
      </c>
      <c r="G860" s="201" t="s">
        <v>118</v>
      </c>
      <c r="H860" s="18" t="str">
        <f>IF(A860="","",VLOOKUP(A860,[1]Crt!F:G,2,FALSE))</f>
        <v>අධ්‍යාපන</v>
      </c>
      <c r="I860" s="19" t="str">
        <f>IF(B860="","",IF(LEN(B860)=12,VLOOKUP(MID(B860,8,2),[1]Crt!A:B,2),VLOOKUP(MID(B860,7,2),[1]Crt!A:B,2)))</f>
        <v>47 - දොඩන්ගොඩ</v>
      </c>
      <c r="J860" s="20" t="str">
        <f>IF(B860="","",VLOOKUP(I860,[1]Crt!B:C,2))</f>
        <v>කළුතර</v>
      </c>
      <c r="K860" s="186">
        <f>IF(B860="","",VLOOKUP(MID(B860,1,1),[1]Crt!D:E,2,FALSE))</f>
        <v>2401</v>
      </c>
    </row>
    <row r="861" spans="1:11" ht="51" customHeight="1">
      <c r="A861" s="24" t="s">
        <v>20</v>
      </c>
      <c r="B861" s="230" t="s">
        <v>2187</v>
      </c>
      <c r="C861" s="235" t="s">
        <v>2188</v>
      </c>
      <c r="D861" s="232">
        <v>800000</v>
      </c>
      <c r="E861" s="230" t="s">
        <v>1954</v>
      </c>
      <c r="F861" s="230" t="s">
        <v>52</v>
      </c>
      <c r="G861" s="61" t="s">
        <v>2189</v>
      </c>
      <c r="H861" s="18" t="str">
        <f>IF(A861="","",VLOOKUP(A861,[1]Crt!F:G,2,FALSE))</f>
        <v>අධ්‍යාපන</v>
      </c>
      <c r="I861" s="19" t="str">
        <f>IF(B861="","",IF(LEN(B861)=12,VLOOKUP(MID(B861,8,2),[1]Crt!A:B,2),VLOOKUP(MID(B861,7,2),[1]Crt!A:B,2)))</f>
        <v>48 - බේරුවල</v>
      </c>
      <c r="J861" s="20" t="str">
        <f>IF(B861="","",VLOOKUP(I861,[1]Crt!B:C,2))</f>
        <v>කළුතර</v>
      </c>
      <c r="K861" s="186">
        <f>IF(B861="","",VLOOKUP(MID(B861,1,1),[1]Crt!D:E,2,FALSE))</f>
        <v>2104</v>
      </c>
    </row>
    <row r="862" spans="1:11" ht="37.5" customHeight="1">
      <c r="A862" s="38" t="s">
        <v>11</v>
      </c>
      <c r="B862" s="207" t="s">
        <v>2190</v>
      </c>
      <c r="C862" s="208" t="s">
        <v>2191</v>
      </c>
      <c r="D862" s="209">
        <v>1067516.72</v>
      </c>
      <c r="E862" s="207" t="s">
        <v>1954</v>
      </c>
      <c r="F862" s="207" t="s">
        <v>52</v>
      </c>
      <c r="G862" s="46" t="s">
        <v>2192</v>
      </c>
      <c r="H862" s="18" t="str">
        <f>IF(A862="","",VLOOKUP(A862,[1]Crt!F:G,2,FALSE))</f>
        <v>අධ්‍යාපන</v>
      </c>
      <c r="I862" s="19" t="str">
        <f>IF(B862="","",IF(LEN(B862)=12,VLOOKUP(MID(B862,8,2),[1]Crt!A:B,2),VLOOKUP(MID(B862,7,2),[1]Crt!A:B,2)))</f>
        <v>48 - බේරුවල</v>
      </c>
      <c r="J862" s="20" t="str">
        <f>IF(B862="","",VLOOKUP(I862,[1]Crt!B:C,2))</f>
        <v>කළුතර</v>
      </c>
      <c r="K862" s="186">
        <f>IF(B862="","",VLOOKUP(MID(B862,1,1),[1]Crt!D:E,2,FALSE))</f>
        <v>2104</v>
      </c>
    </row>
    <row r="863" spans="1:11" ht="36.75" customHeight="1">
      <c r="A863" s="38" t="s">
        <v>11</v>
      </c>
      <c r="B863" s="207" t="s">
        <v>2193</v>
      </c>
      <c r="C863" s="208" t="s">
        <v>2194</v>
      </c>
      <c r="D863" s="209">
        <v>953012.33</v>
      </c>
      <c r="E863" s="207" t="s">
        <v>1954</v>
      </c>
      <c r="F863" s="207" t="s">
        <v>52</v>
      </c>
      <c r="G863" s="46" t="s">
        <v>2192</v>
      </c>
      <c r="H863" s="18" t="str">
        <f>IF(A863="","",VLOOKUP(A863,[1]Crt!F:G,2,FALSE))</f>
        <v>අධ්‍යාපන</v>
      </c>
      <c r="I863" s="19" t="str">
        <f>IF(B863="","",IF(LEN(B863)=12,VLOOKUP(MID(B863,8,2),[1]Crt!A:B,2),VLOOKUP(MID(B863,7,2),[1]Crt!A:B,2)))</f>
        <v>48 - බේරුවල</v>
      </c>
      <c r="J863" s="20" t="str">
        <f>IF(B863="","",VLOOKUP(I863,[1]Crt!B:C,2))</f>
        <v>කළුතර</v>
      </c>
      <c r="K863" s="186">
        <f>IF(B863="","",VLOOKUP(MID(B863,1,1),[1]Crt!D:E,2,FALSE))</f>
        <v>2104</v>
      </c>
    </row>
    <row r="864" spans="1:11" ht="51" customHeight="1">
      <c r="A864" s="38" t="s">
        <v>27</v>
      </c>
      <c r="B864" s="207" t="s">
        <v>2195</v>
      </c>
      <c r="C864" s="208" t="s">
        <v>2196</v>
      </c>
      <c r="D864" s="213">
        <v>200000</v>
      </c>
      <c r="E864" s="207" t="s">
        <v>1845</v>
      </c>
      <c r="F864" s="207" t="s">
        <v>1939</v>
      </c>
      <c r="G864" s="45" t="s">
        <v>1940</v>
      </c>
      <c r="H864" s="18" t="str">
        <f>IF(A864="","",VLOOKUP(A864,[1]Crt!F:G,2,FALSE))</f>
        <v>අධ්‍යාපන</v>
      </c>
      <c r="I864" s="19" t="str">
        <f>IF(B864="","",IF(LEN(B864)=12,VLOOKUP(MID(B864,8,2),[1]Crt!A:B,2),VLOOKUP(MID(B864,7,2),[1]Crt!A:B,2)))</f>
        <v>48 - බේරුවල</v>
      </c>
      <c r="J864" s="20" t="str">
        <f>IF(B864="","",VLOOKUP(I864,[1]Crt!B:C,2))</f>
        <v>කළුතර</v>
      </c>
      <c r="K864" s="186">
        <f>IF(B864="","",VLOOKUP(MID(B864,1,1),[1]Crt!D:E,2,FALSE))</f>
        <v>2102</v>
      </c>
    </row>
    <row r="865" spans="1:11" ht="51" customHeight="1">
      <c r="A865" s="38" t="s">
        <v>11</v>
      </c>
      <c r="B865" s="69" t="s">
        <v>2197</v>
      </c>
      <c r="C865" s="236" t="s">
        <v>2198</v>
      </c>
      <c r="D865" s="227">
        <v>1691034</v>
      </c>
      <c r="E865" s="221" t="s">
        <v>1943</v>
      </c>
      <c r="F865" s="221" t="s">
        <v>1944</v>
      </c>
      <c r="G865" s="46" t="s">
        <v>2199</v>
      </c>
      <c r="H865" s="18" t="str">
        <f>IF(A865="","",VLOOKUP(A865,[1]Crt!F:G,2,FALSE))</f>
        <v>අධ්‍යාපන</v>
      </c>
      <c r="I865" s="19" t="str">
        <f>IF(B865="","",IF(LEN(B865)=12,VLOOKUP(MID(B865,8,2),[1]Crt!A:B,2),VLOOKUP(MID(B865,7,2),[1]Crt!A:B,2)))</f>
        <v>48 - බේරුවල</v>
      </c>
      <c r="J865" s="20" t="str">
        <f>IF(B865="","",VLOOKUP(I865,[1]Crt!B:C,2))</f>
        <v>කළුතර</v>
      </c>
      <c r="K865" s="186">
        <f>IF(B865="","",VLOOKUP(MID(B865,1,1),[1]Crt!D:E,2,FALSE))</f>
        <v>2001</v>
      </c>
    </row>
    <row r="866" spans="1:11" ht="51" customHeight="1">
      <c r="A866" s="38" t="s">
        <v>27</v>
      </c>
      <c r="B866" s="16" t="s">
        <v>2200</v>
      </c>
      <c r="C866" s="82" t="s">
        <v>2201</v>
      </c>
      <c r="D866" s="193">
        <v>500000</v>
      </c>
      <c r="E866" s="16" t="s">
        <v>66</v>
      </c>
      <c r="F866" s="16" t="s">
        <v>67</v>
      </c>
      <c r="G866" s="216" t="s">
        <v>2202</v>
      </c>
      <c r="H866" s="18" t="str">
        <f>IF(A866="","",VLOOKUP(A866,[1]Crt!F:G,2,FALSE))</f>
        <v>අධ්‍යාපන</v>
      </c>
      <c r="I866" s="19" t="str">
        <f>IF(B866="","",IF(LEN(B866)=12,VLOOKUP(MID(B866,8,2),[1]Crt!A:B,2),VLOOKUP(MID(B866,7,2),[1]Crt!A:B,2)))</f>
        <v>48 - බේරුවල</v>
      </c>
      <c r="J866" s="20" t="str">
        <f>IF(B866="","",VLOOKUP(I866,[1]Crt!B:C,2))</f>
        <v>කළුතර</v>
      </c>
      <c r="K866" s="186">
        <f>IF(B866="","",VLOOKUP(MID(B866,1,1),[1]Crt!D:E,2,FALSE))</f>
        <v>2102</v>
      </c>
    </row>
    <row r="867" spans="1:11" ht="51" customHeight="1">
      <c r="A867" s="38" t="s">
        <v>27</v>
      </c>
      <c r="B867" s="15" t="s">
        <v>2203</v>
      </c>
      <c r="C867" s="53" t="s">
        <v>2204</v>
      </c>
      <c r="D867" s="193">
        <v>150000</v>
      </c>
      <c r="E867" s="15" t="s">
        <v>1948</v>
      </c>
      <c r="F867" s="15" t="s">
        <v>1871</v>
      </c>
      <c r="G867" s="201" t="s">
        <v>1968</v>
      </c>
      <c r="H867" s="18" t="str">
        <f>IF(A867="","",VLOOKUP(A867,[1]Crt!F:G,2,FALSE))</f>
        <v>අධ්‍යාපන</v>
      </c>
      <c r="I867" s="19" t="str">
        <f>IF(B867="","",IF(LEN(B867)=12,VLOOKUP(MID(B867,8,2),[1]Crt!A:B,2),VLOOKUP(MID(B867,7,2),[1]Crt!A:B,2)))</f>
        <v>48 - බේරුවල</v>
      </c>
      <c r="J867" s="20" t="str">
        <f>IF(B867="","",VLOOKUP(I867,[1]Crt!B:C,2))</f>
        <v>කළුතර</v>
      </c>
      <c r="K867" s="186">
        <f>IF(B867="","",VLOOKUP(MID(B867,1,1),[1]Crt!D:E,2,FALSE))</f>
        <v>2102</v>
      </c>
    </row>
    <row r="868" spans="1:11" ht="51" customHeight="1">
      <c r="A868" s="24" t="s">
        <v>20</v>
      </c>
      <c r="B868" s="29" t="s">
        <v>2205</v>
      </c>
      <c r="C868" s="67" t="s">
        <v>2206</v>
      </c>
      <c r="D868" s="60">
        <v>150000</v>
      </c>
      <c r="E868" s="29" t="s">
        <v>1948</v>
      </c>
      <c r="F868" s="29" t="s">
        <v>1871</v>
      </c>
      <c r="G868" s="61" t="s">
        <v>1965</v>
      </c>
      <c r="H868" s="18" t="str">
        <f>IF(A868="","",VLOOKUP(A868,[1]Crt!F:G,2,FALSE))</f>
        <v>අධ්‍යාපන</v>
      </c>
      <c r="I868" s="19" t="str">
        <f>IF(B868="","",IF(LEN(B868)=12,VLOOKUP(MID(B868,8,2),[1]Crt!A:B,2),VLOOKUP(MID(B868,7,2),[1]Crt!A:B,2)))</f>
        <v>48 - බේරුවල</v>
      </c>
      <c r="J868" s="20" t="str">
        <f>IF(B868="","",VLOOKUP(I868,[1]Crt!B:C,2))</f>
        <v>කළුතර</v>
      </c>
      <c r="K868" s="186">
        <f>IF(B868="","",VLOOKUP(MID(B868,1,1),[1]Crt!D:E,2,FALSE))</f>
        <v>2102</v>
      </c>
    </row>
    <row r="869" spans="1:11" ht="51" customHeight="1">
      <c r="A869" s="24" t="s">
        <v>20</v>
      </c>
      <c r="B869" s="29" t="s">
        <v>2207</v>
      </c>
      <c r="C869" s="67" t="s">
        <v>2208</v>
      </c>
      <c r="D869" s="60">
        <v>200000</v>
      </c>
      <c r="E869" s="29" t="s">
        <v>2029</v>
      </c>
      <c r="F869" s="29" t="s">
        <v>2066</v>
      </c>
      <c r="G869" s="237" t="s">
        <v>1968</v>
      </c>
      <c r="H869" s="18" t="str">
        <f>IF(A869="","",VLOOKUP(A869,[1]Crt!F:G,2,FALSE))</f>
        <v>අධ්‍යාපන</v>
      </c>
      <c r="I869" s="19" t="str">
        <f>IF(B869="","",IF(LEN(B869)=12,VLOOKUP(MID(B869,8,2),[1]Crt!A:B,2),VLOOKUP(MID(B869,7,2),[1]Crt!A:B,2)))</f>
        <v>48 - බේරුවල</v>
      </c>
      <c r="J869" s="20" t="str">
        <f>IF(B869="","",VLOOKUP(I869,[1]Crt!B:C,2))</f>
        <v>කළුතර</v>
      </c>
      <c r="K869" s="186">
        <f>IF(B869="","",VLOOKUP(MID(B869,1,1),[1]Crt!D:E,2,FALSE))</f>
        <v>2001</v>
      </c>
    </row>
    <row r="870" spans="1:11" ht="51" customHeight="1">
      <c r="A870" s="38" t="s">
        <v>27</v>
      </c>
      <c r="B870" s="15" t="s">
        <v>2209</v>
      </c>
      <c r="C870" s="53" t="s">
        <v>2206</v>
      </c>
      <c r="D870" s="193">
        <v>150000</v>
      </c>
      <c r="E870" s="15" t="s">
        <v>1948</v>
      </c>
      <c r="F870" s="15" t="s">
        <v>1871</v>
      </c>
      <c r="G870" s="201" t="s">
        <v>118</v>
      </c>
      <c r="H870" s="18" t="str">
        <f>IF(A870="","",VLOOKUP(A870,[1]Crt!F:G,2,FALSE))</f>
        <v>අධ්‍යාපන</v>
      </c>
      <c r="I870" s="19" t="str">
        <f>IF(B870="","",IF(LEN(B870)=12,VLOOKUP(MID(B870,8,2),[1]Crt!A:B,2),VLOOKUP(MID(B870,7,2),[1]Crt!A:B,2)))</f>
        <v>48 - බේරුවල</v>
      </c>
      <c r="J870" s="20" t="str">
        <f>IF(B870="","",VLOOKUP(I870,[1]Crt!B:C,2))</f>
        <v>කළුතර</v>
      </c>
      <c r="K870" s="186">
        <f>IF(B870="","",VLOOKUP(MID(B870,1,1),[1]Crt!D:E,2,FALSE))</f>
        <v>2401</v>
      </c>
    </row>
    <row r="871" spans="1:11" ht="51" customHeight="1">
      <c r="A871" s="38" t="s">
        <v>27</v>
      </c>
      <c r="B871" s="15" t="s">
        <v>2210</v>
      </c>
      <c r="C871" s="53" t="s">
        <v>2211</v>
      </c>
      <c r="D871" s="193">
        <v>2000000</v>
      </c>
      <c r="E871" s="15" t="s">
        <v>1508</v>
      </c>
      <c r="F871" s="15" t="s">
        <v>1524</v>
      </c>
      <c r="G871" s="201" t="s">
        <v>2035</v>
      </c>
      <c r="H871" s="18" t="str">
        <f>IF(A871="","",VLOOKUP(A871,[1]Crt!F:G,2,FALSE))</f>
        <v>අධ්‍යාපන</v>
      </c>
      <c r="I871" s="19" t="str">
        <f>IF(B871="","",IF(LEN(B871)=12,VLOOKUP(MID(B871,8,2),[1]Crt!A:B,2),VLOOKUP(MID(B871,7,2),[1]Crt!A:B,2)))</f>
        <v>48 - බේරුවල</v>
      </c>
      <c r="J871" s="20" t="str">
        <f>IF(B871="","",VLOOKUP(I871,[1]Crt!B:C,2))</f>
        <v>කළුතර</v>
      </c>
      <c r="K871" s="186">
        <f>IF(B871="","",VLOOKUP(MID(B871,1,1),[1]Crt!D:E,2,FALSE))</f>
        <v>2104</v>
      </c>
    </row>
    <row r="872" spans="1:11" ht="51" customHeight="1">
      <c r="A872" s="38" t="s">
        <v>27</v>
      </c>
      <c r="B872" s="16" t="s">
        <v>2212</v>
      </c>
      <c r="C872" s="82" t="s">
        <v>2213</v>
      </c>
      <c r="D872" s="227">
        <v>2000000</v>
      </c>
      <c r="E872" s="221" t="s">
        <v>1943</v>
      </c>
      <c r="F872" s="221" t="s">
        <v>1944</v>
      </c>
      <c r="G872" s="45" t="s">
        <v>2214</v>
      </c>
      <c r="H872" s="18" t="str">
        <f>IF(A872="","",VLOOKUP(A872,[1]Crt!F:G,2,FALSE))</f>
        <v>අධ්‍යාපන</v>
      </c>
      <c r="I872" s="19" t="str">
        <f>IF(B872="","",IF(LEN(B872)=12,VLOOKUP(MID(B872,8,2),[1]Crt!A:B,2),VLOOKUP(MID(B872,7,2),[1]Crt!A:B,2)))</f>
        <v>49 - මතුගම</v>
      </c>
      <c r="J872" s="20" t="str">
        <f>IF(B872="","",VLOOKUP(I872,[1]Crt!B:C,2))</f>
        <v>කළුතර</v>
      </c>
      <c r="K872" s="186">
        <f>IF(B872="","",VLOOKUP(MID(B872,1,1),[1]Crt!D:E,2,FALSE))</f>
        <v>2104</v>
      </c>
    </row>
    <row r="873" spans="1:11" ht="51" customHeight="1">
      <c r="A873" s="38" t="s">
        <v>27</v>
      </c>
      <c r="B873" s="127" t="s">
        <v>2215</v>
      </c>
      <c r="C873" s="222" t="s">
        <v>2216</v>
      </c>
      <c r="D873" s="234">
        <v>1500000</v>
      </c>
      <c r="E873" s="221" t="s">
        <v>1943</v>
      </c>
      <c r="F873" s="221" t="s">
        <v>1944</v>
      </c>
      <c r="G873" s="45" t="s">
        <v>1311</v>
      </c>
      <c r="H873" s="18" t="str">
        <f>IF(A873="","",VLOOKUP(A873,[1]Crt!F:G,2,FALSE))</f>
        <v>අධ්‍යාපන</v>
      </c>
      <c r="I873" s="19" t="str">
        <f>IF(B873="","",IF(LEN(B873)=12,VLOOKUP(MID(B873,8,2),[1]Crt!A:B,2),VLOOKUP(MID(B873,7,2),[1]Crt!A:B,2)))</f>
        <v>49 - මතුගම</v>
      </c>
      <c r="J873" s="20" t="str">
        <f>IF(B873="","",VLOOKUP(I873,[1]Crt!B:C,2))</f>
        <v>කළුතර</v>
      </c>
      <c r="K873" s="186">
        <f>IF(B873="","",VLOOKUP(MID(B873,1,1),[1]Crt!D:E,2,FALSE))</f>
        <v>2001</v>
      </c>
    </row>
    <row r="874" spans="1:11" ht="51" customHeight="1">
      <c r="A874" s="38" t="s">
        <v>27</v>
      </c>
      <c r="B874" s="15" t="s">
        <v>2217</v>
      </c>
      <c r="C874" s="53" t="s">
        <v>2218</v>
      </c>
      <c r="D874" s="193">
        <v>200000</v>
      </c>
      <c r="E874" s="15" t="s">
        <v>1948</v>
      </c>
      <c r="F874" s="15" t="s">
        <v>1871</v>
      </c>
      <c r="G874" s="201" t="s">
        <v>1968</v>
      </c>
      <c r="H874" s="18" t="str">
        <f>IF(A874="","",VLOOKUP(A874,[1]Crt!F:G,2,FALSE))</f>
        <v>අධ්‍යාපන</v>
      </c>
      <c r="I874" s="19" t="str">
        <f>IF(B874="","",IF(LEN(B874)=12,VLOOKUP(MID(B874,8,2),[1]Crt!A:B,2),VLOOKUP(MID(B874,7,2),[1]Crt!A:B,2)))</f>
        <v>49 - මතුගම</v>
      </c>
      <c r="J874" s="20" t="str">
        <f>IF(B874="","",VLOOKUP(I874,[1]Crt!B:C,2))</f>
        <v>කළුතර</v>
      </c>
      <c r="K874" s="186">
        <f>IF(B874="","",VLOOKUP(MID(B874,1,1),[1]Crt!D:E,2,FALSE))</f>
        <v>2102</v>
      </c>
    </row>
    <row r="875" spans="1:11" ht="51" customHeight="1">
      <c r="A875" s="24" t="s">
        <v>20</v>
      </c>
      <c r="B875" s="29" t="s">
        <v>2219</v>
      </c>
      <c r="C875" s="67" t="s">
        <v>2220</v>
      </c>
      <c r="D875" s="60">
        <v>150000</v>
      </c>
      <c r="E875" s="29" t="s">
        <v>1948</v>
      </c>
      <c r="F875" s="29" t="s">
        <v>1871</v>
      </c>
      <c r="G875" s="61" t="s">
        <v>1965</v>
      </c>
      <c r="H875" s="18" t="str">
        <f>IF(A875="","",VLOOKUP(A875,[1]Crt!F:G,2,FALSE))</f>
        <v>අධ්‍යාපන</v>
      </c>
      <c r="I875" s="19" t="str">
        <f>IF(B875="","",IF(LEN(B875)=12,VLOOKUP(MID(B875,8,2),[1]Crt!A:B,2),VLOOKUP(MID(B875,7,2),[1]Crt!A:B,2)))</f>
        <v>49 - මතුගම</v>
      </c>
      <c r="J875" s="20" t="str">
        <f>IF(B875="","",VLOOKUP(I875,[1]Crt!B:C,2))</f>
        <v>කළුතර</v>
      </c>
      <c r="K875" s="186">
        <f>IF(B875="","",VLOOKUP(MID(B875,1,1),[1]Crt!D:E,2,FALSE))</f>
        <v>2102</v>
      </c>
    </row>
    <row r="876" spans="1:11" ht="51" customHeight="1">
      <c r="A876" s="38" t="s">
        <v>27</v>
      </c>
      <c r="B876" s="15" t="s">
        <v>2221</v>
      </c>
      <c r="C876" s="53" t="s">
        <v>2222</v>
      </c>
      <c r="D876" s="193">
        <v>150000</v>
      </c>
      <c r="E876" s="15" t="s">
        <v>2029</v>
      </c>
      <c r="F876" s="15" t="s">
        <v>2223</v>
      </c>
      <c r="G876" s="201" t="s">
        <v>1968</v>
      </c>
      <c r="H876" s="18" t="str">
        <f>IF(A876="","",VLOOKUP(A876,[1]Crt!F:G,2,FALSE))</f>
        <v>අධ්‍යාපන</v>
      </c>
      <c r="I876" s="19" t="str">
        <f>IF(B876="","",IF(LEN(B876)=12,VLOOKUP(MID(B876,8,2),[1]Crt!A:B,2),VLOOKUP(MID(B876,7,2),[1]Crt!A:B,2)))</f>
        <v>49 - මතුගම</v>
      </c>
      <c r="J876" s="20" t="str">
        <f>IF(B876="","",VLOOKUP(I876,[1]Crt!B:C,2))</f>
        <v>කළුතර</v>
      </c>
      <c r="K876" s="186">
        <f>IF(B876="","",VLOOKUP(MID(B876,1,1),[1]Crt!D:E,2,FALSE))</f>
        <v>2001</v>
      </c>
    </row>
    <row r="877" spans="1:11" ht="51" customHeight="1">
      <c r="A877" s="38" t="s">
        <v>11</v>
      </c>
      <c r="B877" s="15" t="s">
        <v>2224</v>
      </c>
      <c r="C877" s="238" t="s">
        <v>2225</v>
      </c>
      <c r="D877" s="193">
        <v>225000</v>
      </c>
      <c r="E877" s="15" t="s">
        <v>1948</v>
      </c>
      <c r="F877" s="15" t="s">
        <v>1871</v>
      </c>
      <c r="G877" s="106" t="s">
        <v>2226</v>
      </c>
      <c r="H877" s="18" t="str">
        <f>IF(A877="","",VLOOKUP(A877,[1]Crt!F:G,2,FALSE))</f>
        <v>අධ්‍යාපන</v>
      </c>
      <c r="I877" s="19" t="str">
        <f>IF(B877="","",IF(LEN(B877)=12,VLOOKUP(MID(B877,8,2),[1]Crt!A:B,2),VLOOKUP(MID(B877,7,2),[1]Crt!A:B,2)))</f>
        <v>49 - මතුගම</v>
      </c>
      <c r="J877" s="20" t="str">
        <f>IF(B877="","",VLOOKUP(I877,[1]Crt!B:C,2))</f>
        <v>කළුතර</v>
      </c>
      <c r="K877" s="186">
        <f>IF(B877="","",VLOOKUP(MID(B877,1,1),[1]Crt!D:E,2,FALSE))</f>
        <v>2401</v>
      </c>
    </row>
    <row r="878" spans="1:11" ht="58.5" customHeight="1">
      <c r="A878" s="38" t="s">
        <v>11</v>
      </c>
      <c r="B878" s="183" t="s">
        <v>2227</v>
      </c>
      <c r="C878" s="222" t="s">
        <v>2228</v>
      </c>
      <c r="D878" s="239">
        <v>1254100</v>
      </c>
      <c r="E878" s="183" t="s">
        <v>1954</v>
      </c>
      <c r="F878" s="183" t="s">
        <v>52</v>
      </c>
      <c r="G878" s="46" t="s">
        <v>2229</v>
      </c>
      <c r="H878" s="18" t="str">
        <f>IF(A878="","",VLOOKUP(A878,[1]Crt!F:G,2,FALSE))</f>
        <v>අධ්‍යාපන</v>
      </c>
      <c r="I878" s="19" t="str">
        <f>IF(B878="","",IF(LEN(B878)=12,VLOOKUP(MID(B878,8,2),[1]Crt!A:B,2),VLOOKUP(MID(B878,7,2),[1]Crt!A:B,2)))</f>
        <v>50 - අගලවත්ත</v>
      </c>
      <c r="J878" s="20" t="str">
        <f>IF(B878="","",VLOOKUP(I878,[1]Crt!B:C,2))</f>
        <v>කළුතර</v>
      </c>
      <c r="K878" s="186">
        <f>IF(B878="","",VLOOKUP(MID(B878,1,1),[1]Crt!D:E,2,FALSE))</f>
        <v>2104</v>
      </c>
    </row>
    <row r="879" spans="1:11" ht="84" customHeight="1">
      <c r="A879" s="38" t="s">
        <v>11</v>
      </c>
      <c r="B879" s="183" t="s">
        <v>2230</v>
      </c>
      <c r="C879" s="13" t="s">
        <v>2231</v>
      </c>
      <c r="D879" s="239">
        <v>1409000</v>
      </c>
      <c r="E879" s="183" t="s">
        <v>1954</v>
      </c>
      <c r="F879" s="183" t="s">
        <v>52</v>
      </c>
      <c r="G879" s="46" t="s">
        <v>2232</v>
      </c>
      <c r="H879" s="18" t="str">
        <f>IF(A879="","",VLOOKUP(A879,[1]Crt!F:G,2,FALSE))</f>
        <v>අධ්‍යාපන</v>
      </c>
      <c r="I879" s="19" t="str">
        <f>IF(B879="","",IF(LEN(B879)=12,VLOOKUP(MID(B879,8,2),[1]Crt!A:B,2),VLOOKUP(MID(B879,7,2),[1]Crt!A:B,2)))</f>
        <v>50 - අගලවත්ත</v>
      </c>
      <c r="J879" s="20" t="str">
        <f>IF(B879="","",VLOOKUP(I879,[1]Crt!B:C,2))</f>
        <v>කළුතර</v>
      </c>
      <c r="K879" s="186">
        <f>IF(B879="","",VLOOKUP(MID(B879,1,1),[1]Crt!D:E,2,FALSE))</f>
        <v>2104</v>
      </c>
    </row>
    <row r="880" spans="1:11" ht="51" customHeight="1">
      <c r="A880" s="38" t="s">
        <v>1228</v>
      </c>
      <c r="B880" s="197" t="s">
        <v>2233</v>
      </c>
      <c r="C880" s="240" t="s">
        <v>2234</v>
      </c>
      <c r="D880" s="241">
        <v>150000</v>
      </c>
      <c r="E880" s="197" t="s">
        <v>1240</v>
      </c>
      <c r="F880" s="197" t="s">
        <v>1231</v>
      </c>
      <c r="G880" s="38" t="s">
        <v>1233</v>
      </c>
      <c r="H880" s="18" t="str">
        <f>IF(A880="","",VLOOKUP(A880,[1]Crt!F:G,2,FALSE))</f>
        <v>අපද්‍රව්‍ය කළමනාකරණ</v>
      </c>
      <c r="I880" s="19" t="str">
        <f>IF(B880="","",IF(LEN(B880)=12,VLOOKUP(MID(B880,8,2),[1]Crt!A:B,2),VLOOKUP(MID(B880,7,2),[1]Crt!A:B,2)))</f>
        <v>50 - අගලවත්ත</v>
      </c>
      <c r="J880" s="20" t="str">
        <f>IF(B880="","",VLOOKUP(I880,[1]Crt!B:C,2))</f>
        <v>කළුතර</v>
      </c>
      <c r="K880" s="186">
        <f>IF(B880="","",VLOOKUP(MID(B880,1,1),[1]Crt!D:E,2,FALSE))</f>
        <v>2103</v>
      </c>
    </row>
    <row r="881" spans="1:11" ht="51" customHeight="1">
      <c r="A881" s="38" t="s">
        <v>1228</v>
      </c>
      <c r="B881" s="214" t="s">
        <v>2235</v>
      </c>
      <c r="C881" s="187" t="s">
        <v>2236</v>
      </c>
      <c r="D881" s="242">
        <v>850000</v>
      </c>
      <c r="E881" s="214" t="s">
        <v>1231</v>
      </c>
      <c r="F881" s="16" t="s">
        <v>2237</v>
      </c>
      <c r="G881" s="38" t="s">
        <v>2238</v>
      </c>
      <c r="H881" s="18" t="str">
        <f>IF(A881="","",VLOOKUP(A881,[1]Crt!F:G,2,FALSE))</f>
        <v>අපද්‍රව්‍ය කළමනාකරණ</v>
      </c>
      <c r="I881" s="19" t="str">
        <f>IF(B881="","",IF(LEN(B881)=12,VLOOKUP(MID(B881,8,2),[1]Crt!A:B,2),VLOOKUP(MID(B881,7,2),[1]Crt!A:B,2)))</f>
        <v>50 - අගලවත්ත</v>
      </c>
      <c r="J881" s="20" t="str">
        <f>IF(B881="","",VLOOKUP(I881,[1]Crt!B:C,2))</f>
        <v>කළුතර</v>
      </c>
      <c r="K881" s="186">
        <f>IF(B881="","",VLOOKUP(MID(B881,1,1),[1]Crt!D:E,2,FALSE))</f>
        <v>2103</v>
      </c>
    </row>
    <row r="882" spans="1:11" ht="47.25" customHeight="1">
      <c r="A882" s="24" t="s">
        <v>20</v>
      </c>
      <c r="B882" s="29" t="s">
        <v>2239</v>
      </c>
      <c r="C882" s="67" t="s">
        <v>2240</v>
      </c>
      <c r="D882" s="60">
        <v>300000</v>
      </c>
      <c r="E882" s="29" t="s">
        <v>1948</v>
      </c>
      <c r="F882" s="29" t="s">
        <v>1871</v>
      </c>
      <c r="G882" s="61" t="s">
        <v>1965</v>
      </c>
      <c r="H882" s="18" t="str">
        <f>IF(A882="","",VLOOKUP(A882,[1]Crt!F:G,2,FALSE))</f>
        <v>අධ්‍යාපන</v>
      </c>
      <c r="I882" s="19" t="str">
        <f>IF(B882="","",IF(LEN(B882)=12,VLOOKUP(MID(B882,8,2),[1]Crt!A:B,2),VLOOKUP(MID(B882,7,2),[1]Crt!A:B,2)))</f>
        <v>50 - අගලවත්ත</v>
      </c>
      <c r="J882" s="20" t="str">
        <f>IF(B882="","",VLOOKUP(I882,[1]Crt!B:C,2))</f>
        <v>කළුතර</v>
      </c>
      <c r="K882" s="186">
        <f>IF(B882="","",VLOOKUP(MID(B882,1,1),[1]Crt!D:E,2,FALSE))</f>
        <v>2102</v>
      </c>
    </row>
    <row r="883" spans="1:11" ht="51" customHeight="1">
      <c r="A883" s="38" t="s">
        <v>27</v>
      </c>
      <c r="B883" s="15" t="s">
        <v>2241</v>
      </c>
      <c r="C883" s="53" t="s">
        <v>2242</v>
      </c>
      <c r="D883" s="193">
        <v>200000</v>
      </c>
      <c r="E883" s="243" t="s">
        <v>2029</v>
      </c>
      <c r="F883" s="243" t="s">
        <v>2223</v>
      </c>
      <c r="G883" s="201" t="s">
        <v>1968</v>
      </c>
      <c r="H883" s="18" t="str">
        <f>IF(A883="","",VLOOKUP(A883,[1]Crt!F:G,2,FALSE))</f>
        <v>අධ්‍යාපන</v>
      </c>
      <c r="I883" s="19" t="str">
        <f>IF(B883="","",IF(LEN(B883)=12,VLOOKUP(MID(B883,8,2),[1]Crt!A:B,2),VLOOKUP(MID(B883,7,2),[1]Crt!A:B,2)))</f>
        <v>50 - අගලවත්ත</v>
      </c>
      <c r="J883" s="20" t="str">
        <f>IF(B883="","",VLOOKUP(I883,[1]Crt!B:C,2))</f>
        <v>කළුතර</v>
      </c>
      <c r="K883" s="186">
        <f>IF(B883="","",VLOOKUP(MID(B883,1,1),[1]Crt!D:E,2,FALSE))</f>
        <v>2001</v>
      </c>
    </row>
    <row r="884" spans="1:11" ht="51" customHeight="1">
      <c r="A884" s="24" t="s">
        <v>20</v>
      </c>
      <c r="B884" s="29" t="s">
        <v>2243</v>
      </c>
      <c r="C884" s="67" t="s">
        <v>2244</v>
      </c>
      <c r="D884" s="60">
        <v>300000</v>
      </c>
      <c r="E884" s="29" t="s">
        <v>1948</v>
      </c>
      <c r="F884" s="29" t="s">
        <v>1871</v>
      </c>
      <c r="G884" s="61" t="s">
        <v>1965</v>
      </c>
      <c r="H884" s="18" t="str">
        <f>IF(A884="","",VLOOKUP(A884,[1]Crt!F:G,2,FALSE))</f>
        <v>අධ්‍යාපන</v>
      </c>
      <c r="I884" s="19" t="str">
        <f>IF(B884="","",IF(LEN(B884)=12,VLOOKUP(MID(B884,8,2),[1]Crt!A:B,2),VLOOKUP(MID(B884,7,2),[1]Crt!A:B,2)))</f>
        <v>50 - අගලවත්ත</v>
      </c>
      <c r="J884" s="20" t="str">
        <f>IF(B884="","",VLOOKUP(I884,[1]Crt!B:C,2))</f>
        <v>කළුතර</v>
      </c>
      <c r="K884" s="186">
        <f>IF(B884="","",VLOOKUP(MID(B884,1,1),[1]Crt!D:E,2,FALSE))</f>
        <v>2102</v>
      </c>
    </row>
    <row r="885" spans="1:11" ht="40.5">
      <c r="A885" s="24" t="s">
        <v>20</v>
      </c>
      <c r="B885" s="29" t="s">
        <v>2245</v>
      </c>
      <c r="C885" s="67" t="s">
        <v>2246</v>
      </c>
      <c r="D885" s="60">
        <v>100000</v>
      </c>
      <c r="E885" s="29" t="s">
        <v>1948</v>
      </c>
      <c r="F885" s="29" t="s">
        <v>1871</v>
      </c>
      <c r="G885" s="61" t="s">
        <v>2247</v>
      </c>
      <c r="H885" s="18" t="str">
        <f>IF(A885="","",VLOOKUP(A885,[1]Crt!F:G,2,FALSE))</f>
        <v>අධ්‍යාපන</v>
      </c>
      <c r="I885" s="19" t="str">
        <f>IF(B885="","",IF(LEN(B885)=12,VLOOKUP(MID(B885,8,2),[1]Crt!A:B,2),VLOOKUP(MID(B885,7,2),[1]Crt!A:B,2)))</f>
        <v>50 - අගලවත්ත</v>
      </c>
      <c r="J885" s="20" t="str">
        <f>IF(B885="","",VLOOKUP(I885,[1]Crt!B:C,2))</f>
        <v>කළුතර</v>
      </c>
      <c r="K885" s="186">
        <f>IF(B885="","",VLOOKUP(MID(B885,1,1),[1]Crt!D:E,2,FALSE))</f>
        <v>2102</v>
      </c>
    </row>
    <row r="886" spans="1:11" ht="48" customHeight="1">
      <c r="A886" s="24" t="s">
        <v>20</v>
      </c>
      <c r="B886" s="29" t="s">
        <v>2248</v>
      </c>
      <c r="C886" s="67" t="s">
        <v>2249</v>
      </c>
      <c r="D886" s="60">
        <v>100000</v>
      </c>
      <c r="E886" s="244" t="s">
        <v>2029</v>
      </c>
      <c r="F886" s="244" t="s">
        <v>2223</v>
      </c>
      <c r="G886" s="61" t="s">
        <v>2247</v>
      </c>
      <c r="H886" s="18" t="str">
        <f>IF(A886="","",VLOOKUP(A886,[1]Crt!F:G,2,FALSE))</f>
        <v>අධ්‍යාපන</v>
      </c>
      <c r="I886" s="19" t="str">
        <f>IF(B886="","",IF(LEN(B886)=12,VLOOKUP(MID(B886,8,2),[1]Crt!A:B,2),VLOOKUP(MID(B886,7,2),[1]Crt!A:B,2)))</f>
        <v>50 - අගලවත්ත</v>
      </c>
      <c r="J886" s="20" t="str">
        <f>IF(B886="","",VLOOKUP(I886,[1]Crt!B:C,2))</f>
        <v>කළුතර</v>
      </c>
      <c r="K886" s="186">
        <f>IF(B886="","",VLOOKUP(MID(B886,1,1),[1]Crt!D:E,2,FALSE))</f>
        <v>2001</v>
      </c>
    </row>
    <row r="887" spans="1:11" ht="51" customHeight="1">
      <c r="A887" s="38" t="s">
        <v>27</v>
      </c>
      <c r="B887" s="15" t="s">
        <v>2250</v>
      </c>
      <c r="C887" s="53" t="s">
        <v>2240</v>
      </c>
      <c r="D887" s="193">
        <v>300000</v>
      </c>
      <c r="E887" s="15" t="s">
        <v>1948</v>
      </c>
      <c r="F887" s="15" t="s">
        <v>1871</v>
      </c>
      <c r="G887" s="201" t="s">
        <v>118</v>
      </c>
      <c r="H887" s="18" t="str">
        <f>IF(A887="","",VLOOKUP(A887,[1]Crt!F:G,2,FALSE))</f>
        <v>අධ්‍යාපන</v>
      </c>
      <c r="I887" s="19" t="str">
        <f>IF(B887="","",IF(LEN(B887)=12,VLOOKUP(MID(B887,8,2),[1]Crt!A:B,2),VLOOKUP(MID(B887,7,2),[1]Crt!A:B,2)))</f>
        <v>50 - අගලවත්ත</v>
      </c>
      <c r="J887" s="20" t="str">
        <f>IF(B887="","",VLOOKUP(I887,[1]Crt!B:C,2))</f>
        <v>කළුතර</v>
      </c>
      <c r="K887" s="186">
        <f>IF(B887="","",VLOOKUP(MID(B887,1,1),[1]Crt!D:E,2,FALSE))</f>
        <v>2401</v>
      </c>
    </row>
    <row r="888" spans="1:11" ht="47.25" customHeight="1">
      <c r="A888" s="24" t="s">
        <v>20</v>
      </c>
      <c r="B888" s="29" t="s">
        <v>2251</v>
      </c>
      <c r="C888" s="67" t="s">
        <v>2244</v>
      </c>
      <c r="D888" s="60">
        <v>300000</v>
      </c>
      <c r="E888" s="29" t="s">
        <v>1948</v>
      </c>
      <c r="F888" s="29" t="s">
        <v>1871</v>
      </c>
      <c r="G888" s="61" t="s">
        <v>2252</v>
      </c>
      <c r="H888" s="18" t="str">
        <f>IF(A888="","",VLOOKUP(A888,[1]Crt!F:G,2,FALSE))</f>
        <v>අධ්‍යාපන</v>
      </c>
      <c r="I888" s="19" t="str">
        <f>IF(B888="","",IF(LEN(B888)=12,VLOOKUP(MID(B888,8,2),[1]Crt!A:B,2),VLOOKUP(MID(B888,7,2),[1]Crt!A:B,2)))</f>
        <v>50 - අගලවත්ත</v>
      </c>
      <c r="J888" s="20" t="str">
        <f>IF(B888="","",VLOOKUP(I888,[1]Crt!B:C,2))</f>
        <v>කළුතර</v>
      </c>
      <c r="K888" s="186">
        <f>IF(B888="","",VLOOKUP(MID(B888,1,1),[1]Crt!D:E,2,FALSE))</f>
        <v>2401</v>
      </c>
    </row>
    <row r="889" spans="1:11" ht="51" customHeight="1">
      <c r="A889" s="38" t="s">
        <v>27</v>
      </c>
      <c r="B889" s="15" t="s">
        <v>2253</v>
      </c>
      <c r="C889" s="53" t="s">
        <v>2254</v>
      </c>
      <c r="D889" s="245">
        <v>500000</v>
      </c>
      <c r="E889" s="15" t="s">
        <v>701</v>
      </c>
      <c r="F889" s="15" t="s">
        <v>2255</v>
      </c>
      <c r="G889" s="201" t="s">
        <v>2256</v>
      </c>
      <c r="H889" s="18" t="str">
        <f>IF(A889="","",VLOOKUP(A889,[1]Crt!F:G,2,FALSE))</f>
        <v>අධ්‍යාපන</v>
      </c>
      <c r="I889" s="19" t="str">
        <f>IF(B889="","",IF(LEN(B889)=12,VLOOKUP(MID(B889,8,2),[1]Crt!A:B,2),VLOOKUP(MID(B889,7,2),[1]Crt!A:B,2)))</f>
        <v>50 - අගලවත්ත</v>
      </c>
      <c r="J889" s="20" t="str">
        <f>IF(B889="","",VLOOKUP(I889,[1]Crt!B:C,2))</f>
        <v>කළුතර</v>
      </c>
      <c r="K889" s="186">
        <f>IF(B889="","",VLOOKUP(MID(B889,1,1),[1]Crt!D:E,2,FALSE))</f>
        <v>2001</v>
      </c>
    </row>
    <row r="890" spans="1:11" ht="51" customHeight="1">
      <c r="A890" s="38" t="s">
        <v>27</v>
      </c>
      <c r="B890" s="15" t="s">
        <v>2257</v>
      </c>
      <c r="C890" s="53" t="s">
        <v>2258</v>
      </c>
      <c r="D890" s="245">
        <v>15000</v>
      </c>
      <c r="E890" s="15" t="s">
        <v>1508</v>
      </c>
      <c r="F890" s="15" t="s">
        <v>2259</v>
      </c>
      <c r="G890" s="201" t="s">
        <v>1374</v>
      </c>
      <c r="H890" s="18" t="str">
        <f>IF(A890="","",VLOOKUP(A890,[1]Crt!F:G,2,FALSE))</f>
        <v>අධ්‍යාපන</v>
      </c>
      <c r="I890" s="19" t="str">
        <f>IF(B890="","",IF(LEN(B890)=12,VLOOKUP(MID(B890,8,2),[1]Crt!A:B,2),VLOOKUP(MID(B890,7,2),[1]Crt!A:B,2)))</f>
        <v>50 - අගලවත්ත</v>
      </c>
      <c r="J890" s="20" t="str">
        <f>IF(B890="","",VLOOKUP(I890,[1]Crt!B:C,2))</f>
        <v>කළුතර</v>
      </c>
      <c r="K890" s="186">
        <f>IF(B890="","",VLOOKUP(MID(B890,1,1),[1]Crt!D:E,2,FALSE))</f>
        <v>2001</v>
      </c>
    </row>
    <row r="891" spans="1:11" ht="51" customHeight="1">
      <c r="A891" s="38" t="s">
        <v>27</v>
      </c>
      <c r="B891" s="15" t="s">
        <v>2260</v>
      </c>
      <c r="C891" s="53" t="s">
        <v>2261</v>
      </c>
      <c r="D891" s="245">
        <v>310000</v>
      </c>
      <c r="E891" s="15" t="s">
        <v>1508</v>
      </c>
      <c r="F891" s="15" t="s">
        <v>1835</v>
      </c>
      <c r="G891" s="201" t="s">
        <v>2035</v>
      </c>
      <c r="H891" s="18" t="str">
        <f>IF(A891="","",VLOOKUP(A891,[1]Crt!F:G,2,FALSE))</f>
        <v>අධ්‍යාපන</v>
      </c>
      <c r="I891" s="19" t="str">
        <f>IF(B891="","",IF(LEN(B891)=12,VLOOKUP(MID(B891,8,2),[1]Crt!A:B,2),VLOOKUP(MID(B891,7,2),[1]Crt!A:B,2)))</f>
        <v>50 - අගලවත්ත</v>
      </c>
      <c r="J891" s="20" t="str">
        <f>IF(B891="","",VLOOKUP(I891,[1]Crt!B:C,2))</f>
        <v>කළුතර</v>
      </c>
      <c r="K891" s="186">
        <f>IF(B891="","",VLOOKUP(MID(B891,1,1),[1]Crt!D:E,2,FALSE))</f>
        <v>2001</v>
      </c>
    </row>
    <row r="892" spans="1:11" ht="43.5" customHeight="1">
      <c r="A892" s="38" t="s">
        <v>11</v>
      </c>
      <c r="B892" s="183" t="s">
        <v>2262</v>
      </c>
      <c r="C892" s="222" t="s">
        <v>2263</v>
      </c>
      <c r="D892" s="218">
        <v>2000000</v>
      </c>
      <c r="E892" s="183" t="s">
        <v>1954</v>
      </c>
      <c r="F892" s="183" t="s">
        <v>52</v>
      </c>
      <c r="G892" s="46" t="s">
        <v>2264</v>
      </c>
      <c r="H892" s="18" t="str">
        <f>IF(A892="","",VLOOKUP(A892,[1]Crt!F:G,2,FALSE))</f>
        <v>අධ්‍යාපන</v>
      </c>
      <c r="I892" s="19" t="str">
        <f>IF(B892="","",IF(LEN(B892)=12,VLOOKUP(MID(B892,8,2),[1]Crt!A:B,2),VLOOKUP(MID(B892,7,2),[1]Crt!A:B,2)))</f>
        <v>51 - වලල්ලාවිට</v>
      </c>
      <c r="J892" s="20" t="str">
        <f>IF(B892="","",VLOOKUP(I892,[1]Crt!B:C,2))</f>
        <v>කළුතර</v>
      </c>
      <c r="K892" s="186">
        <f>IF(B892="","",VLOOKUP(MID(B892,1,1),[1]Crt!D:E,2,FALSE))</f>
        <v>2104</v>
      </c>
    </row>
    <row r="893" spans="1:11" ht="42.75" customHeight="1">
      <c r="A893" s="38" t="s">
        <v>1502</v>
      </c>
      <c r="B893" s="214" t="s">
        <v>2265</v>
      </c>
      <c r="C893" s="82" t="s">
        <v>2266</v>
      </c>
      <c r="D893" s="227">
        <v>155500</v>
      </c>
      <c r="E893" s="214" t="s">
        <v>895</v>
      </c>
      <c r="F893" s="16" t="s">
        <v>2093</v>
      </c>
      <c r="G893" s="246" t="s">
        <v>2267</v>
      </c>
      <c r="H893" s="18" t="str">
        <f>IF(A893="","",VLOOKUP(A893,[1]Crt!F:G,2,FALSE))</f>
        <v>විකල්ප බලශක්ති</v>
      </c>
      <c r="I893" s="19" t="str">
        <f>IF(B893="","",IF(LEN(B893)=12,VLOOKUP(MID(B893,8,2),[1]Crt!A:B,2),VLOOKUP(MID(B893,7,2),[1]Crt!A:B,2)))</f>
        <v>51 - වලල්ලාවිට</v>
      </c>
      <c r="J893" s="20" t="str">
        <f>IF(B893="","",VLOOKUP(I893,[1]Crt!B:C,2))</f>
        <v>කළුතර</v>
      </c>
      <c r="K893" s="186">
        <f>IF(B893="","",VLOOKUP(MID(B893,1,1),[1]Crt!D:E,2,FALSE))</f>
        <v>2104</v>
      </c>
    </row>
    <row r="894" spans="1:11" ht="51" customHeight="1">
      <c r="A894" s="24" t="s">
        <v>20</v>
      </c>
      <c r="B894" s="29" t="s">
        <v>2268</v>
      </c>
      <c r="C894" s="67" t="s">
        <v>2269</v>
      </c>
      <c r="D894" s="60">
        <v>300000</v>
      </c>
      <c r="E894" s="29" t="s">
        <v>1948</v>
      </c>
      <c r="F894" s="29" t="s">
        <v>1871</v>
      </c>
      <c r="G894" s="61" t="s">
        <v>2247</v>
      </c>
      <c r="H894" s="18" t="str">
        <f>IF(A894="","",VLOOKUP(A894,[1]Crt!F:G,2,FALSE))</f>
        <v>අධ්‍යාපන</v>
      </c>
      <c r="I894" s="19" t="str">
        <f>IF(B894="","",IF(LEN(B894)=12,VLOOKUP(MID(B894,8,2),[1]Crt!A:B,2),VLOOKUP(MID(B894,7,2),[1]Crt!A:B,2)))</f>
        <v>51 - වලල්ලාවිට</v>
      </c>
      <c r="J894" s="20" t="str">
        <f>IF(B894="","",VLOOKUP(I894,[1]Crt!B:C,2))</f>
        <v>කළුතර</v>
      </c>
      <c r="K894" s="186">
        <f>IF(B894="","",VLOOKUP(MID(B894,1,1),[1]Crt!D:E,2,FALSE))</f>
        <v>2102</v>
      </c>
    </row>
    <row r="895" spans="1:11" ht="51" customHeight="1">
      <c r="A895" s="38" t="s">
        <v>27</v>
      </c>
      <c r="B895" s="15" t="s">
        <v>2270</v>
      </c>
      <c r="C895" s="53" t="s">
        <v>2271</v>
      </c>
      <c r="D895" s="245">
        <v>200000</v>
      </c>
      <c r="E895" s="15" t="s">
        <v>2029</v>
      </c>
      <c r="F895" s="15" t="s">
        <v>2223</v>
      </c>
      <c r="G895" s="201" t="s">
        <v>1968</v>
      </c>
      <c r="H895" s="18" t="str">
        <f>IF(A895="","",VLOOKUP(A895,[1]Crt!F:G,2,FALSE))</f>
        <v>අධ්‍යාපන</v>
      </c>
      <c r="I895" s="19" t="str">
        <f>IF(B895="","",IF(LEN(B895)=12,VLOOKUP(MID(B895,8,2),[1]Crt!A:B,2),VLOOKUP(MID(B895,7,2),[1]Crt!A:B,2)))</f>
        <v>51 - වලල්ලාවිට</v>
      </c>
      <c r="J895" s="20" t="str">
        <f>IF(B895="","",VLOOKUP(I895,[1]Crt!B:C,2))</f>
        <v>කළුතර</v>
      </c>
      <c r="K895" s="186">
        <f>IF(B895="","",VLOOKUP(MID(B895,1,1),[1]Crt!D:E,2,FALSE))</f>
        <v>2001</v>
      </c>
    </row>
    <row r="896" spans="1:11" ht="51" customHeight="1">
      <c r="A896" s="38" t="s">
        <v>11</v>
      </c>
      <c r="B896" s="15" t="s">
        <v>2272</v>
      </c>
      <c r="C896" s="36" t="s">
        <v>2269</v>
      </c>
      <c r="D896" s="193">
        <v>225000</v>
      </c>
      <c r="E896" s="15" t="s">
        <v>1948</v>
      </c>
      <c r="F896" s="15" t="s">
        <v>1871</v>
      </c>
      <c r="G896" s="106" t="s">
        <v>2273</v>
      </c>
      <c r="H896" s="18" t="str">
        <f>IF(A896="","",VLOOKUP(A896,[1]Crt!F:G,2,FALSE))</f>
        <v>අධ්‍යාපන</v>
      </c>
      <c r="I896" s="19" t="str">
        <f>IF(B896="","",IF(LEN(B896)=12,VLOOKUP(MID(B896,8,2),[1]Crt!A:B,2),VLOOKUP(MID(B896,7,2),[1]Crt!A:B,2)))</f>
        <v>51 - වලල්ලාවිට</v>
      </c>
      <c r="J896" s="20" t="str">
        <f>IF(B896="","",VLOOKUP(I896,[1]Crt!B:C,2))</f>
        <v>කළුතර</v>
      </c>
      <c r="K896" s="186">
        <f>IF(B896="","",VLOOKUP(MID(B896,1,1),[1]Crt!D:E,2,FALSE))</f>
        <v>2401</v>
      </c>
    </row>
    <row r="897" spans="1:11" ht="75" customHeight="1">
      <c r="A897" s="38" t="s">
        <v>11</v>
      </c>
      <c r="B897" s="127" t="s">
        <v>2274</v>
      </c>
      <c r="C897" s="222" t="s">
        <v>2275</v>
      </c>
      <c r="D897" s="191">
        <v>1460300</v>
      </c>
      <c r="E897" s="221" t="s">
        <v>1943</v>
      </c>
      <c r="F897" s="221" t="s">
        <v>1944</v>
      </c>
      <c r="G897" s="39" t="s">
        <v>2276</v>
      </c>
      <c r="H897" s="18" t="str">
        <f>IF(A897="","",VLOOKUP(A897,[1]Crt!F:G,2,FALSE))</f>
        <v>අධ්‍යාපන</v>
      </c>
      <c r="I897" s="19" t="str">
        <f>IF(B897="","",IF(LEN(B897)=12,VLOOKUP(MID(B897,8,2),[1]Crt!A:B,2),VLOOKUP(MID(B897,7,2),[1]Crt!A:B,2)))</f>
        <v>52 - පාලින්දනුවර</v>
      </c>
      <c r="J897" s="20" t="str">
        <f>IF(B897="","",VLOOKUP(I897,[1]Crt!B:C,2))</f>
        <v>කළුතර</v>
      </c>
      <c r="K897" s="186">
        <f>IF(B897="","",VLOOKUP(MID(B897,1,1),[1]Crt!D:E,2,FALSE))</f>
        <v>2001</v>
      </c>
    </row>
    <row r="898" spans="1:11" ht="51" customHeight="1">
      <c r="A898" s="24" t="s">
        <v>20</v>
      </c>
      <c r="B898" s="101" t="s">
        <v>2277</v>
      </c>
      <c r="C898" s="59" t="s">
        <v>2278</v>
      </c>
      <c r="D898" s="99">
        <v>350000</v>
      </c>
      <c r="E898" s="101" t="s">
        <v>1240</v>
      </c>
      <c r="F898" s="101" t="s">
        <v>1231</v>
      </c>
      <c r="G898" s="247" t="s">
        <v>2279</v>
      </c>
      <c r="H898" s="18" t="str">
        <f>IF(A898="","",VLOOKUP(A898,[1]Crt!F:G,2,FALSE))</f>
        <v>අධ්‍යාපන</v>
      </c>
      <c r="I898" s="19" t="str">
        <f>IF(B898="","",IF(LEN(B898)=12,VLOOKUP(MID(B898,8,2),[1]Crt!A:B,2),VLOOKUP(MID(B898,7,2),[1]Crt!A:B,2)))</f>
        <v>52 - පාලින්දනුවර</v>
      </c>
      <c r="J898" s="20" t="str">
        <f>IF(B898="","",VLOOKUP(I898,[1]Crt!B:C,2))</f>
        <v>කළුතර</v>
      </c>
      <c r="K898" s="186">
        <f>IF(B898="","",VLOOKUP(MID(B898,1,1),[1]Crt!D:E,2,FALSE))</f>
        <v>2103</v>
      </c>
    </row>
    <row r="899" spans="1:11" ht="51" customHeight="1">
      <c r="A899" s="38" t="s">
        <v>11</v>
      </c>
      <c r="B899" s="15" t="s">
        <v>2280</v>
      </c>
      <c r="C899" s="13" t="s">
        <v>2281</v>
      </c>
      <c r="D899" s="193">
        <v>100000</v>
      </c>
      <c r="E899" s="15" t="s">
        <v>1948</v>
      </c>
      <c r="F899" s="15" t="s">
        <v>1871</v>
      </c>
      <c r="G899" s="248" t="s">
        <v>2282</v>
      </c>
      <c r="H899" s="18" t="str">
        <f>IF(A899="","",VLOOKUP(A899,[1]Crt!F:G,2,FALSE))</f>
        <v>අධ්‍යාපන</v>
      </c>
      <c r="I899" s="19" t="str">
        <f>IF(B899="","",IF(LEN(B899)=12,VLOOKUP(MID(B899,8,2),[1]Crt!A:B,2),VLOOKUP(MID(B899,7,2),[1]Crt!A:B,2)))</f>
        <v>52 - පාලින්දනුවර</v>
      </c>
      <c r="J899" s="20" t="str">
        <f>IF(B899="","",VLOOKUP(I899,[1]Crt!B:C,2))</f>
        <v>කළුතර</v>
      </c>
      <c r="K899" s="186">
        <f>IF(B899="","",VLOOKUP(MID(B899,1,1),[1]Crt!D:E,2,FALSE))</f>
        <v>2102</v>
      </c>
    </row>
    <row r="900" spans="1:11" ht="51" customHeight="1">
      <c r="A900" s="38" t="s">
        <v>27</v>
      </c>
      <c r="B900" s="15" t="s">
        <v>2283</v>
      </c>
      <c r="C900" s="53" t="s">
        <v>2284</v>
      </c>
      <c r="D900" s="193">
        <v>100000</v>
      </c>
      <c r="E900" s="15" t="s">
        <v>1948</v>
      </c>
      <c r="F900" s="15" t="s">
        <v>1871</v>
      </c>
      <c r="G900" s="249" t="s">
        <v>1949</v>
      </c>
      <c r="H900" s="18" t="str">
        <f>IF(A900="","",VLOOKUP(A900,[1]Crt!F:G,2,FALSE))</f>
        <v>අධ්‍යාපන</v>
      </c>
      <c r="I900" s="19" t="str">
        <f>IF(B900="","",IF(LEN(B900)=12,VLOOKUP(MID(B900,8,2),[1]Crt!A:B,2),VLOOKUP(MID(B900,7,2),[1]Crt!A:B,2)))</f>
        <v>52 - පාලින්දනුවර</v>
      </c>
      <c r="J900" s="20" t="str">
        <f>IF(B900="","",VLOOKUP(I900,[1]Crt!B:C,2))</f>
        <v>කළුතර</v>
      </c>
      <c r="K900" s="186">
        <f>IF(B900="","",VLOOKUP(MID(B900,1,1),[1]Crt!D:E,2,FALSE))</f>
        <v>2102</v>
      </c>
    </row>
    <row r="901" spans="1:11" ht="51" customHeight="1">
      <c r="A901" s="38" t="s">
        <v>27</v>
      </c>
      <c r="B901" s="15" t="s">
        <v>2285</v>
      </c>
      <c r="C901" s="53" t="s">
        <v>2286</v>
      </c>
      <c r="D901" s="245">
        <v>100000</v>
      </c>
      <c r="E901" s="15" t="s">
        <v>2029</v>
      </c>
      <c r="F901" s="15" t="s">
        <v>2223</v>
      </c>
      <c r="G901" s="249" t="s">
        <v>1374</v>
      </c>
      <c r="H901" s="18" t="str">
        <f>IF(A901="","",VLOOKUP(A901,[1]Crt!F:G,2,FALSE))</f>
        <v>අධ්‍යාපන</v>
      </c>
      <c r="I901" s="19" t="str">
        <f>IF(B901="","",IF(LEN(B901)=12,VLOOKUP(MID(B901,8,2),[1]Crt!A:B,2),VLOOKUP(MID(B901,7,2),[1]Crt!A:B,2)))</f>
        <v>52 - පාලින්දනුවර</v>
      </c>
      <c r="J901" s="20" t="str">
        <f>IF(B901="","",VLOOKUP(I901,[1]Crt!B:C,2))</f>
        <v>කළුතර</v>
      </c>
      <c r="K901" s="186">
        <f>IF(B901="","",VLOOKUP(MID(B901,1,1),[1]Crt!D:E,2,FALSE))</f>
        <v>2001</v>
      </c>
    </row>
    <row r="902" spans="1:11" ht="57" customHeight="1">
      <c r="A902" s="38" t="s">
        <v>11</v>
      </c>
      <c r="B902" s="183" t="s">
        <v>2287</v>
      </c>
      <c r="C902" s="184" t="s">
        <v>2288</v>
      </c>
      <c r="D902" s="218">
        <v>195000</v>
      </c>
      <c r="E902" s="183" t="s">
        <v>1954</v>
      </c>
      <c r="F902" s="183" t="s">
        <v>52</v>
      </c>
      <c r="G902" s="46" t="s">
        <v>2289</v>
      </c>
      <c r="H902" s="18" t="str">
        <f>IF(A902="","",VLOOKUP(A902,[1]Crt!F:G,2,FALSE))</f>
        <v>අධ්‍යාපන</v>
      </c>
      <c r="I902" s="19" t="str">
        <f>IF(B902="","",IF(LEN(B902)=12,VLOOKUP(MID(B902,8,2),[1]Crt!A:B,2),VLOOKUP(MID(B902,7,2),[1]Crt!A:B,2)))</f>
        <v>53 - මිල්ලනිය</v>
      </c>
      <c r="J902" s="20" t="str">
        <f>IF(B902="","",VLOOKUP(I902,[1]Crt!B:C,2))</f>
        <v>කළුතර</v>
      </c>
      <c r="K902" s="186">
        <f>IF(B902="","",VLOOKUP(MID(B902,1,1),[1]Crt!D:E,2,FALSE))</f>
        <v>2104</v>
      </c>
    </row>
    <row r="903" spans="1:11" ht="56.25" customHeight="1">
      <c r="A903" s="38" t="s">
        <v>11</v>
      </c>
      <c r="B903" s="183" t="s">
        <v>2290</v>
      </c>
      <c r="C903" s="184" t="s">
        <v>2291</v>
      </c>
      <c r="D903" s="218">
        <v>195000</v>
      </c>
      <c r="E903" s="183" t="s">
        <v>1954</v>
      </c>
      <c r="F903" s="183" t="s">
        <v>52</v>
      </c>
      <c r="G903" s="46" t="s">
        <v>2289</v>
      </c>
      <c r="H903" s="18" t="str">
        <f>IF(A903="","",VLOOKUP(A903,[1]Crt!F:G,2,FALSE))</f>
        <v>අධ්‍යාපන</v>
      </c>
      <c r="I903" s="19" t="str">
        <f>IF(B903="","",IF(LEN(B903)=12,VLOOKUP(MID(B903,8,2),[1]Crt!A:B,2),VLOOKUP(MID(B903,7,2),[1]Crt!A:B,2)))</f>
        <v>53 - මිල්ලනිය</v>
      </c>
      <c r="J903" s="20" t="str">
        <f>IF(B903="","",VLOOKUP(I903,[1]Crt!B:C,2))</f>
        <v>කළුතර</v>
      </c>
      <c r="K903" s="186">
        <f>IF(B903="","",VLOOKUP(MID(B903,1,1),[1]Crt!D:E,2,FALSE))</f>
        <v>2104</v>
      </c>
    </row>
    <row r="904" spans="1:11" ht="51" customHeight="1">
      <c r="A904" s="38" t="s">
        <v>27</v>
      </c>
      <c r="B904" s="183" t="s">
        <v>2292</v>
      </c>
      <c r="C904" s="184" t="s">
        <v>2293</v>
      </c>
      <c r="D904" s="218">
        <v>75000</v>
      </c>
      <c r="E904" s="183" t="s">
        <v>1954</v>
      </c>
      <c r="F904" s="183" t="s">
        <v>52</v>
      </c>
      <c r="G904" s="45" t="s">
        <v>1940</v>
      </c>
      <c r="H904" s="18" t="str">
        <f>IF(A904="","",VLOOKUP(A904,[1]Crt!F:G,2,FALSE))</f>
        <v>අධ්‍යාපන</v>
      </c>
      <c r="I904" s="19" t="str">
        <f>IF(B904="","",IF(LEN(B904)=12,VLOOKUP(MID(B904,8,2),[1]Crt!A:B,2),VLOOKUP(MID(B904,7,2),[1]Crt!A:B,2)))</f>
        <v>53 - මිල්ලනිය</v>
      </c>
      <c r="J904" s="20" t="str">
        <f>IF(B904="","",VLOOKUP(I904,[1]Crt!B:C,2))</f>
        <v>කළුතර</v>
      </c>
      <c r="K904" s="186">
        <f>IF(B904="","",VLOOKUP(MID(B904,1,1),[1]Crt!D:E,2,FALSE))</f>
        <v>2104</v>
      </c>
    </row>
    <row r="905" spans="1:11" ht="51" customHeight="1">
      <c r="A905" s="38" t="s">
        <v>27</v>
      </c>
      <c r="B905" s="183" t="s">
        <v>2294</v>
      </c>
      <c r="C905" s="184" t="s">
        <v>2295</v>
      </c>
      <c r="D905" s="218">
        <v>75000</v>
      </c>
      <c r="E905" s="183" t="s">
        <v>1954</v>
      </c>
      <c r="F905" s="183" t="s">
        <v>52</v>
      </c>
      <c r="G905" s="45" t="s">
        <v>1940</v>
      </c>
      <c r="H905" s="18" t="str">
        <f>IF(A905="","",VLOOKUP(A905,[1]Crt!F:G,2,FALSE))</f>
        <v>අධ්‍යාපන</v>
      </c>
      <c r="I905" s="19" t="str">
        <f>IF(B905="","",IF(LEN(B905)=12,VLOOKUP(MID(B905,8,2),[1]Crt!A:B,2),VLOOKUP(MID(B905,7,2),[1]Crt!A:B,2)))</f>
        <v>53 - මිල්ලනිය</v>
      </c>
      <c r="J905" s="20" t="str">
        <f>IF(B905="","",VLOOKUP(I905,[1]Crt!B:C,2))</f>
        <v>කළුතර</v>
      </c>
      <c r="K905" s="186">
        <f>IF(B905="","",VLOOKUP(MID(B905,1,1),[1]Crt!D:E,2,FALSE))</f>
        <v>2104</v>
      </c>
    </row>
    <row r="906" spans="1:11" ht="51" customHeight="1">
      <c r="A906" s="24" t="s">
        <v>20</v>
      </c>
      <c r="B906" s="250" t="s">
        <v>2296</v>
      </c>
      <c r="C906" s="251" t="s">
        <v>2297</v>
      </c>
      <c r="D906" s="226">
        <v>75000</v>
      </c>
      <c r="E906" s="250" t="s">
        <v>1954</v>
      </c>
      <c r="F906" s="250" t="s">
        <v>52</v>
      </c>
      <c r="G906" s="202" t="s">
        <v>2298</v>
      </c>
      <c r="H906" s="18" t="str">
        <f>IF(A906="","",VLOOKUP(A906,[1]Crt!F:G,2,FALSE))</f>
        <v>අධ්‍යාපන</v>
      </c>
      <c r="I906" s="19" t="str">
        <f>IF(B906="","",IF(LEN(B906)=12,VLOOKUP(MID(B906,8,2),[1]Crt!A:B,2),VLOOKUP(MID(B906,7,2),[1]Crt!A:B,2)))</f>
        <v>53 - මිල්ලනිය</v>
      </c>
      <c r="J906" s="20" t="str">
        <f>IF(B906="","",VLOOKUP(I906,[1]Crt!B:C,2))</f>
        <v>කළුතර</v>
      </c>
      <c r="K906" s="186">
        <f>IF(B906="","",VLOOKUP(MID(B906,1,1),[1]Crt!D:E,2,FALSE))</f>
        <v>2104</v>
      </c>
    </row>
    <row r="907" spans="1:11" ht="51" customHeight="1">
      <c r="A907" s="38" t="s">
        <v>27</v>
      </c>
      <c r="B907" s="16" t="s">
        <v>2299</v>
      </c>
      <c r="C907" s="199" t="s">
        <v>2300</v>
      </c>
      <c r="D907" s="193">
        <v>230000</v>
      </c>
      <c r="E907" s="16" t="s">
        <v>66</v>
      </c>
      <c r="F907" s="16" t="s">
        <v>67</v>
      </c>
      <c r="G907" s="206" t="s">
        <v>2202</v>
      </c>
      <c r="H907" s="18" t="str">
        <f>IF(A907="","",VLOOKUP(A907,[1]Crt!F:G,2,FALSE))</f>
        <v>අධ්‍යාපන</v>
      </c>
      <c r="I907" s="19" t="str">
        <f>IF(B907="","",IF(LEN(B907)=12,VLOOKUP(MID(B907,8,2),[1]Crt!A:B,2),VLOOKUP(MID(B907,7,2),[1]Crt!A:B,2)))</f>
        <v>53 - මිල්ලනිය</v>
      </c>
      <c r="J907" s="20" t="str">
        <f>IF(B907="","",VLOOKUP(I907,[1]Crt!B:C,2))</f>
        <v>කළුතර</v>
      </c>
      <c r="K907" s="186">
        <f>IF(B907="","",VLOOKUP(MID(B907,1,1),[1]Crt!D:E,2,FALSE))</f>
        <v>2102</v>
      </c>
    </row>
    <row r="908" spans="1:11" ht="67.5">
      <c r="A908" s="38" t="s">
        <v>11</v>
      </c>
      <c r="B908" s="207" t="s">
        <v>2301</v>
      </c>
      <c r="C908" s="208" t="s">
        <v>2302</v>
      </c>
      <c r="D908" s="209">
        <v>727815</v>
      </c>
      <c r="E908" s="207" t="s">
        <v>1954</v>
      </c>
      <c r="F908" s="207" t="s">
        <v>52</v>
      </c>
      <c r="G908" s="46" t="s">
        <v>2111</v>
      </c>
      <c r="H908" s="18" t="str">
        <f>IF(A908="","",VLOOKUP(A908,[1]Crt!F:G,2,FALSE))</f>
        <v>අධ්‍යාපන</v>
      </c>
      <c r="I908" s="19" t="str">
        <f>IF(B908="","",IF(LEN(B908)=12,VLOOKUP(MID(B908,8,2),[1]Crt!A:B,2),VLOOKUP(MID(B908,7,2),[1]Crt!A:B,2)))</f>
        <v>54 - ඉංගිරිය</v>
      </c>
      <c r="J908" s="20" t="str">
        <f>IF(B908="","",VLOOKUP(I908,[1]Crt!B:C,2))</f>
        <v>කළුතර</v>
      </c>
      <c r="K908" s="186">
        <f>IF(B908="","",VLOOKUP(MID(B908,1,1),[1]Crt!D:E,2,FALSE))</f>
        <v>2104</v>
      </c>
    </row>
    <row r="909" spans="1:11" ht="55.5" customHeight="1">
      <c r="A909" s="38" t="s">
        <v>11</v>
      </c>
      <c r="B909" s="207" t="s">
        <v>2303</v>
      </c>
      <c r="C909" s="208" t="s">
        <v>2304</v>
      </c>
      <c r="D909" s="209">
        <v>573260</v>
      </c>
      <c r="E909" s="207" t="s">
        <v>1954</v>
      </c>
      <c r="F909" s="207" t="s">
        <v>52</v>
      </c>
      <c r="G909" s="46" t="s">
        <v>2111</v>
      </c>
      <c r="H909" s="18" t="str">
        <f>IF(A909="","",VLOOKUP(A909,[1]Crt!F:G,2,FALSE))</f>
        <v>අධ්‍යාපන</v>
      </c>
      <c r="I909" s="19" t="str">
        <f>IF(B909="","",IF(LEN(B909)=12,VLOOKUP(MID(B909,8,2),[1]Crt!A:B,2),VLOOKUP(MID(B909,7,2),[1]Crt!A:B,2)))</f>
        <v>54 - ඉංගිරිය</v>
      </c>
      <c r="J909" s="20" t="str">
        <f>IF(B909="","",VLOOKUP(I909,[1]Crt!B:C,2))</f>
        <v>කළුතර</v>
      </c>
      <c r="K909" s="186">
        <f>IF(B909="","",VLOOKUP(MID(B909,1,1),[1]Crt!D:E,2,FALSE))</f>
        <v>2104</v>
      </c>
    </row>
    <row r="910" spans="1:11" ht="51" customHeight="1">
      <c r="A910" s="24" t="s">
        <v>20</v>
      </c>
      <c r="B910" s="230" t="s">
        <v>2305</v>
      </c>
      <c r="C910" s="235" t="s">
        <v>2306</v>
      </c>
      <c r="D910" s="232">
        <v>200000</v>
      </c>
      <c r="E910" s="230" t="s">
        <v>1954</v>
      </c>
      <c r="F910" s="230" t="s">
        <v>52</v>
      </c>
      <c r="G910" s="61" t="s">
        <v>2114</v>
      </c>
      <c r="H910" s="18" t="str">
        <f>IF(A910="","",VLOOKUP(A910,[1]Crt!F:G,2,FALSE))</f>
        <v>අධ්‍යාපන</v>
      </c>
      <c r="I910" s="19" t="str">
        <f>IF(B910="","",IF(LEN(B910)=12,VLOOKUP(MID(B910,8,2),[1]Crt!A:B,2),VLOOKUP(MID(B910,7,2),[1]Crt!A:B,2)))</f>
        <v>54 - ඉංගිරිය</v>
      </c>
      <c r="J910" s="20" t="str">
        <f>IF(B910="","",VLOOKUP(I910,[1]Crt!B:C,2))</f>
        <v>කළුතර</v>
      </c>
      <c r="K910" s="186">
        <f>IF(B910="","",VLOOKUP(MID(B910,1,1),[1]Crt!D:E,2,FALSE))</f>
        <v>2104</v>
      </c>
    </row>
    <row r="911" spans="1:11" ht="51" customHeight="1">
      <c r="A911" s="38" t="s">
        <v>11</v>
      </c>
      <c r="B911" s="207" t="s">
        <v>2307</v>
      </c>
      <c r="C911" s="208" t="s">
        <v>2308</v>
      </c>
      <c r="D911" s="209">
        <v>262200</v>
      </c>
      <c r="E911" s="207" t="s">
        <v>1954</v>
      </c>
      <c r="F911" s="207" t="s">
        <v>52</v>
      </c>
      <c r="G911" s="46" t="s">
        <v>2119</v>
      </c>
      <c r="H911" s="18" t="str">
        <f>IF(A911="","",VLOOKUP(A911,[1]Crt!F:G,2,FALSE))</f>
        <v>අධ්‍යාපන</v>
      </c>
      <c r="I911" s="19" t="str">
        <f>IF(B911="","",IF(LEN(B911)=12,VLOOKUP(MID(B911,8,2),[1]Crt!A:B,2),VLOOKUP(MID(B911,7,2),[1]Crt!A:B,2)))</f>
        <v>54 - ඉංගිරිය</v>
      </c>
      <c r="J911" s="20" t="str">
        <f>IF(B911="","",VLOOKUP(I911,[1]Crt!B:C,2))</f>
        <v>කළුතර</v>
      </c>
      <c r="K911" s="186">
        <f>IF(B911="","",VLOOKUP(MID(B911,1,1),[1]Crt!D:E,2,FALSE))</f>
        <v>2104</v>
      </c>
    </row>
    <row r="912" spans="1:11" ht="51" customHeight="1">
      <c r="A912" s="38" t="s">
        <v>11</v>
      </c>
      <c r="B912" s="207" t="s">
        <v>2309</v>
      </c>
      <c r="C912" s="208" t="s">
        <v>2310</v>
      </c>
      <c r="D912" s="209">
        <v>123800</v>
      </c>
      <c r="E912" s="207" t="s">
        <v>1954</v>
      </c>
      <c r="F912" s="207" t="s">
        <v>52</v>
      </c>
      <c r="G912" s="43" t="s">
        <v>2311</v>
      </c>
      <c r="H912" s="18" t="str">
        <f>IF(A912="","",VLOOKUP(A912,[1]Crt!F:G,2,FALSE))</f>
        <v>අධ්‍යාපන</v>
      </c>
      <c r="I912" s="19" t="str">
        <f>IF(B912="","",IF(LEN(B912)=12,VLOOKUP(MID(B912,8,2),[1]Crt!A:B,2),VLOOKUP(MID(B912,7,2),[1]Crt!A:B,2)))</f>
        <v>54 - ඉංගිරිය</v>
      </c>
      <c r="J912" s="20" t="str">
        <f>IF(B912="","",VLOOKUP(I912,[1]Crt!B:C,2))</f>
        <v>කළුතර</v>
      </c>
      <c r="K912" s="186">
        <f>IF(B912="","",VLOOKUP(MID(B912,1,1),[1]Crt!D:E,2,FALSE))</f>
        <v>2104</v>
      </c>
    </row>
    <row r="913" spans="1:11" ht="56.25" customHeight="1">
      <c r="A913" s="38" t="s">
        <v>11</v>
      </c>
      <c r="B913" s="207" t="s">
        <v>2312</v>
      </c>
      <c r="C913" s="13" t="s">
        <v>2313</v>
      </c>
      <c r="D913" s="213">
        <v>50000</v>
      </c>
      <c r="E913" s="207" t="s">
        <v>1845</v>
      </c>
      <c r="F913" s="207" t="s">
        <v>1939</v>
      </c>
      <c r="G913" s="46" t="s">
        <v>2314</v>
      </c>
      <c r="H913" s="18" t="str">
        <f>IF(A913="","",VLOOKUP(A913,[1]Crt!F:G,2,FALSE))</f>
        <v>අධ්‍යාපන</v>
      </c>
      <c r="I913" s="19" t="str">
        <f>IF(B913="","",IF(LEN(B913)=12,VLOOKUP(MID(B913,8,2),[1]Crt!A:B,2),VLOOKUP(MID(B913,7,2),[1]Crt!A:B,2)))</f>
        <v>54 - ඉංගිරිය</v>
      </c>
      <c r="J913" s="20" t="str">
        <f>IF(B913="","",VLOOKUP(I913,[1]Crt!B:C,2))</f>
        <v>කළුතර</v>
      </c>
      <c r="K913" s="186">
        <f>IF(B913="","",VLOOKUP(MID(B913,1,1),[1]Crt!D:E,2,FALSE))</f>
        <v>2103</v>
      </c>
    </row>
    <row r="914" spans="1:11" ht="51" customHeight="1">
      <c r="A914" s="38" t="s">
        <v>27</v>
      </c>
      <c r="B914" s="207" t="s">
        <v>2315</v>
      </c>
      <c r="C914" s="208" t="s">
        <v>2316</v>
      </c>
      <c r="D914" s="213">
        <v>50000</v>
      </c>
      <c r="E914" s="207" t="s">
        <v>1845</v>
      </c>
      <c r="F914" s="207" t="s">
        <v>1939</v>
      </c>
      <c r="G914" s="45" t="s">
        <v>1940</v>
      </c>
      <c r="H914" s="18" t="str">
        <f>IF(A914="","",VLOOKUP(A914,[1]Crt!F:G,2,FALSE))</f>
        <v>අධ්‍යාපන</v>
      </c>
      <c r="I914" s="19" t="str">
        <f>IF(B914="","",IF(LEN(B914)=12,VLOOKUP(MID(B914,8,2),[1]Crt!A:B,2),VLOOKUP(MID(B914,7,2),[1]Crt!A:B,2)))</f>
        <v>54 - ඉංගිරිය</v>
      </c>
      <c r="J914" s="20" t="str">
        <f>IF(B914="","",VLOOKUP(I914,[1]Crt!B:C,2))</f>
        <v>කළුතර</v>
      </c>
      <c r="K914" s="186">
        <f>IF(B914="","",VLOOKUP(MID(B914,1,1),[1]Crt!D:E,2,FALSE))</f>
        <v>2102</v>
      </c>
    </row>
    <row r="915" spans="1:11" ht="51" customHeight="1">
      <c r="A915" s="38" t="s">
        <v>27</v>
      </c>
      <c r="B915" s="207" t="s">
        <v>2317</v>
      </c>
      <c r="C915" s="208" t="s">
        <v>2318</v>
      </c>
      <c r="D915" s="213">
        <v>50000</v>
      </c>
      <c r="E915" s="207" t="s">
        <v>1845</v>
      </c>
      <c r="F915" s="207" t="s">
        <v>1939</v>
      </c>
      <c r="G915" s="45" t="s">
        <v>1940</v>
      </c>
      <c r="H915" s="18" t="str">
        <f>IF(A915="","",VLOOKUP(A915,[1]Crt!F:G,2,FALSE))</f>
        <v>අධ්‍යාපන</v>
      </c>
      <c r="I915" s="19" t="str">
        <f>IF(B915="","",IF(LEN(B915)=12,VLOOKUP(MID(B915,8,2),[1]Crt!A:B,2),VLOOKUP(MID(B915,7,2),[1]Crt!A:B,2)))</f>
        <v>54 - ඉංගිරිය</v>
      </c>
      <c r="J915" s="20" t="str">
        <f>IF(B915="","",VLOOKUP(I915,[1]Crt!B:C,2))</f>
        <v>කළුතර</v>
      </c>
      <c r="K915" s="186">
        <f>IF(B915="","",VLOOKUP(MID(B915,1,1),[1]Crt!D:E,2,FALSE))</f>
        <v>2102</v>
      </c>
    </row>
    <row r="916" spans="1:11" ht="51" customHeight="1">
      <c r="A916" s="38" t="s">
        <v>27</v>
      </c>
      <c r="B916" s="207" t="s">
        <v>2319</v>
      </c>
      <c r="C916" s="208" t="s">
        <v>2320</v>
      </c>
      <c r="D916" s="213">
        <v>50000</v>
      </c>
      <c r="E916" s="207" t="s">
        <v>1845</v>
      </c>
      <c r="F916" s="207" t="s">
        <v>1939</v>
      </c>
      <c r="G916" s="45" t="s">
        <v>1940</v>
      </c>
      <c r="H916" s="18" t="str">
        <f>IF(A916="","",VLOOKUP(A916,[1]Crt!F:G,2,FALSE))</f>
        <v>අධ්‍යාපන</v>
      </c>
      <c r="I916" s="19" t="str">
        <f>IF(B916="","",IF(LEN(B916)=12,VLOOKUP(MID(B916,8,2),[1]Crt!A:B,2),VLOOKUP(MID(B916,7,2),[1]Crt!A:B,2)))</f>
        <v>54 - ඉංගිරිය</v>
      </c>
      <c r="J916" s="20" t="str">
        <f>IF(B916="","",VLOOKUP(I916,[1]Crt!B:C,2))</f>
        <v>කළුතර</v>
      </c>
      <c r="K916" s="186">
        <f>IF(B916="","",VLOOKUP(MID(B916,1,1),[1]Crt!D:E,2,FALSE))</f>
        <v>2102</v>
      </c>
    </row>
    <row r="917" spans="1:11" ht="51" customHeight="1">
      <c r="A917" s="38" t="s">
        <v>27</v>
      </c>
      <c r="B917" s="252" t="s">
        <v>2321</v>
      </c>
      <c r="C917" s="253" t="s">
        <v>2322</v>
      </c>
      <c r="D917" s="213">
        <v>53333</v>
      </c>
      <c r="E917" s="252" t="s">
        <v>1845</v>
      </c>
      <c r="F917" s="252" t="s">
        <v>1939</v>
      </c>
      <c r="G917" s="45" t="s">
        <v>1940</v>
      </c>
      <c r="H917" s="18" t="str">
        <f>IF(A917="","",VLOOKUP(A917,[1]Crt!F:G,2,FALSE))</f>
        <v>අධ්‍යාපන</v>
      </c>
      <c r="I917" s="19" t="str">
        <f>IF(B917="","",IF(LEN(B917)=12,VLOOKUP(MID(B917,8,2),[1]Crt!A:B,2),VLOOKUP(MID(B917,7,2),[1]Crt!A:B,2)))</f>
        <v>54 - ඉංගිරිය</v>
      </c>
      <c r="J917" s="20" t="str">
        <f>IF(B917="","",VLOOKUP(I917,[1]Crt!B:C,2))</f>
        <v>කළුතර</v>
      </c>
      <c r="K917" s="186">
        <f>IF(B917="","",VLOOKUP(MID(B917,1,1),[1]Crt!D:E,2,FALSE))</f>
        <v>2102</v>
      </c>
    </row>
    <row r="918" spans="1:11" ht="51" customHeight="1">
      <c r="A918" s="38" t="s">
        <v>27</v>
      </c>
      <c r="B918" s="16" t="s">
        <v>2323</v>
      </c>
      <c r="C918" s="82" t="s">
        <v>2324</v>
      </c>
      <c r="D918" s="193">
        <v>72000</v>
      </c>
      <c r="E918" s="16" t="s">
        <v>66</v>
      </c>
      <c r="F918" s="16" t="s">
        <v>67</v>
      </c>
      <c r="G918" s="38" t="s">
        <v>2325</v>
      </c>
      <c r="H918" s="18" t="str">
        <f>IF(A918="","",VLOOKUP(A918,[1]Crt!F:G,2,FALSE))</f>
        <v>අධ්‍යාපන</v>
      </c>
      <c r="I918" s="19" t="str">
        <f>IF(B918="","",IF(LEN(B918)=12,VLOOKUP(MID(B918,8,2),[1]Crt!A:B,2),VLOOKUP(MID(B918,7,2),[1]Crt!A:B,2)))</f>
        <v>54 - ඉංගිරිය</v>
      </c>
      <c r="J918" s="20" t="str">
        <f>IF(B918="","",VLOOKUP(I918,[1]Crt!B:C,2))</f>
        <v>කළුතර</v>
      </c>
      <c r="K918" s="186">
        <f>IF(B918="","",VLOOKUP(MID(B918,1,1),[1]Crt!D:E,2,FALSE))</f>
        <v>2102</v>
      </c>
    </row>
    <row r="919" spans="1:11" ht="51" customHeight="1">
      <c r="A919" s="38" t="s">
        <v>27</v>
      </c>
      <c r="B919" s="16" t="s">
        <v>2326</v>
      </c>
      <c r="C919" s="82" t="s">
        <v>2327</v>
      </c>
      <c r="D919" s="193">
        <v>114500</v>
      </c>
      <c r="E919" s="16" t="s">
        <v>66</v>
      </c>
      <c r="F919" s="16" t="s">
        <v>67</v>
      </c>
      <c r="G919" s="38" t="s">
        <v>2202</v>
      </c>
      <c r="H919" s="18" t="str">
        <f>IF(A919="","",VLOOKUP(A919,[1]Crt!F:G,2,FALSE))</f>
        <v>අධ්‍යාපන</v>
      </c>
      <c r="I919" s="19" t="str">
        <f>IF(B919="","",IF(LEN(B919)=12,VLOOKUP(MID(B919,8,2),[1]Crt!A:B,2),VLOOKUP(MID(B919,7,2),[1]Crt!A:B,2)))</f>
        <v>54 - ඉංගිරිය</v>
      </c>
      <c r="J919" s="20" t="str">
        <f>IF(B919="","",VLOOKUP(I919,[1]Crt!B:C,2))</f>
        <v>කළුතර</v>
      </c>
      <c r="K919" s="186">
        <f>IF(B919="","",VLOOKUP(MID(B919,1,1),[1]Crt!D:E,2,FALSE))</f>
        <v>2102</v>
      </c>
    </row>
    <row r="920" spans="1:11" ht="51" customHeight="1">
      <c r="A920" s="24" t="s">
        <v>1237</v>
      </c>
      <c r="B920" s="28" t="s">
        <v>2328</v>
      </c>
      <c r="C920" s="26" t="s">
        <v>2329</v>
      </c>
      <c r="D920" s="27">
        <v>930000</v>
      </c>
      <c r="E920" s="28" t="s">
        <v>1240</v>
      </c>
      <c r="F920" s="28" t="s">
        <v>1231</v>
      </c>
      <c r="G920" s="254" t="s">
        <v>2330</v>
      </c>
      <c r="H920" s="18" t="str">
        <f>IF(A920="","",VLOOKUP(A920,[1]Crt!F:G,2,FALSE))</f>
        <v>අපද්‍රව්‍ය කළමනාකරණ</v>
      </c>
      <c r="I920" s="19" t="str">
        <f>IF(B920="","",IF(LEN(B920)=12,VLOOKUP(MID(B920,8,2),[1]Crt!A:B,2),VLOOKUP(MID(B920,7,2),[1]Crt!A:B,2)))</f>
        <v>65 - කළුතර පොදු</v>
      </c>
      <c r="J920" s="20" t="str">
        <f>IF(B920="","",VLOOKUP(I920,[1]Crt!B:C,2))</f>
        <v xml:space="preserve">කළුතර </v>
      </c>
      <c r="K920" s="186">
        <f>IF(B920="","",VLOOKUP(MID(B920,1,1),[1]Crt!D:E,2,FALSE))</f>
        <v>2103</v>
      </c>
    </row>
    <row r="921" spans="1:11" ht="62.25" customHeight="1">
      <c r="A921" s="24" t="s">
        <v>1237</v>
      </c>
      <c r="B921" s="101" t="s">
        <v>2331</v>
      </c>
      <c r="C921" s="26" t="s">
        <v>2332</v>
      </c>
      <c r="D921" s="99">
        <v>4500000</v>
      </c>
      <c r="E921" s="101" t="s">
        <v>1240</v>
      </c>
      <c r="F921" s="101" t="s">
        <v>1231</v>
      </c>
      <c r="G921" s="202" t="s">
        <v>2333</v>
      </c>
      <c r="H921" s="18" t="str">
        <f>IF(A921="","",VLOOKUP(A921,[1]Crt!F:G,2,FALSE))</f>
        <v>අපද්‍රව්‍ය කළමනාකරණ</v>
      </c>
      <c r="I921" s="19" t="str">
        <f>IF(B921="","",IF(LEN(B921)=12,VLOOKUP(MID(B921,8,2),[1]Crt!A:B,2),VLOOKUP(MID(B921,7,2),[1]Crt!A:B,2)))</f>
        <v>65 - කළුතර පොදු</v>
      </c>
      <c r="J921" s="20" t="str">
        <f>IF(B921="","",VLOOKUP(I921,[1]Crt!B:C,2))</f>
        <v xml:space="preserve">කළුතර </v>
      </c>
      <c r="K921" s="186">
        <f>IF(B921="","",VLOOKUP(MID(B921,1,1),[1]Crt!D:E,2,FALSE))</f>
        <v>2103</v>
      </c>
    </row>
    <row r="922" spans="1:11" ht="52.5" customHeight="1">
      <c r="A922" s="24" t="s">
        <v>20</v>
      </c>
      <c r="B922" s="28" t="s">
        <v>2334</v>
      </c>
      <c r="C922" s="203" t="s">
        <v>2335</v>
      </c>
      <c r="D922" s="27">
        <v>800000</v>
      </c>
      <c r="E922" s="28" t="s">
        <v>1948</v>
      </c>
      <c r="F922" s="28" t="s">
        <v>1871</v>
      </c>
      <c r="G922" s="61" t="s">
        <v>2336</v>
      </c>
      <c r="H922" s="18" t="str">
        <f>IF(A922="","",VLOOKUP(A922,[1]Crt!F:G,2,FALSE))</f>
        <v>අධ්‍යාපන</v>
      </c>
      <c r="I922" s="19" t="str">
        <f>IF(B922="","",IF(LEN(B922)=12,VLOOKUP(MID(B922,8,2),[1]Crt!A:B,2),VLOOKUP(MID(B922,7,2),[1]Crt!A:B,2)))</f>
        <v>65 - කළුතර පොදු</v>
      </c>
      <c r="J922" s="20" t="str">
        <f>IF(B922="","",VLOOKUP(I922,[1]Crt!B:C,2))</f>
        <v xml:space="preserve">කළුතර </v>
      </c>
      <c r="K922" s="186">
        <f>IF(B922="","",VLOOKUP(MID(B922,1,1),[1]Crt!D:E,2,FALSE))</f>
        <v>2102</v>
      </c>
    </row>
    <row r="923" spans="1:11" ht="51" customHeight="1">
      <c r="A923" s="24" t="s">
        <v>20</v>
      </c>
      <c r="B923" s="101" t="s">
        <v>2337</v>
      </c>
      <c r="C923" s="204" t="s">
        <v>2338</v>
      </c>
      <c r="D923" s="27">
        <v>600000</v>
      </c>
      <c r="E923" s="101" t="s">
        <v>1948</v>
      </c>
      <c r="F923" s="101" t="s">
        <v>1871</v>
      </c>
      <c r="G923" s="61" t="s">
        <v>2336</v>
      </c>
      <c r="H923" s="18" t="str">
        <f>IF(A923="","",VLOOKUP(A923,[1]Crt!F:G,2,FALSE))</f>
        <v>අධ්‍යාපන</v>
      </c>
      <c r="I923" s="19" t="str">
        <f>IF(B923="","",IF(LEN(B923)=12,VLOOKUP(MID(B923,8,2),[1]Crt!A:B,2),VLOOKUP(MID(B923,7,2),[1]Crt!A:B,2)))</f>
        <v>65 - කළුතර පොදු</v>
      </c>
      <c r="J923" s="20" t="str">
        <f>IF(B923="","",VLOOKUP(I923,[1]Crt!B:C,2))</f>
        <v xml:space="preserve">කළුතර </v>
      </c>
      <c r="K923" s="186">
        <f>IF(B923="","",VLOOKUP(MID(B923,1,1),[1]Crt!D:E,2,FALSE))</f>
        <v>2102</v>
      </c>
    </row>
    <row r="924" spans="1:11" ht="51" customHeight="1">
      <c r="A924" s="24" t="s">
        <v>20</v>
      </c>
      <c r="B924" s="28" t="s">
        <v>2339</v>
      </c>
      <c r="C924" s="203" t="s">
        <v>2340</v>
      </c>
      <c r="D924" s="27">
        <v>800000</v>
      </c>
      <c r="E924" s="28" t="s">
        <v>1948</v>
      </c>
      <c r="F924" s="28" t="s">
        <v>1871</v>
      </c>
      <c r="G924" s="61" t="s">
        <v>2336</v>
      </c>
      <c r="H924" s="18" t="str">
        <f>IF(A924="","",VLOOKUP(A924,[1]Crt!F:G,2,FALSE))</f>
        <v>අධ්‍යාපන</v>
      </c>
      <c r="I924" s="19" t="str">
        <f>IF(B924="","",IF(LEN(B924)=12,VLOOKUP(MID(B924,8,2),[1]Crt!A:B,2),VLOOKUP(MID(B924,7,2),[1]Crt!A:B,2)))</f>
        <v>65 - කළුතර පොදු</v>
      </c>
      <c r="J924" s="20" t="str">
        <f>IF(B924="","",VLOOKUP(I924,[1]Crt!B:C,2))</f>
        <v xml:space="preserve">කළුතර </v>
      </c>
      <c r="K924" s="186">
        <f>IF(B924="","",VLOOKUP(MID(B924,1,1),[1]Crt!D:E,2,FALSE))</f>
        <v>2102</v>
      </c>
    </row>
    <row r="925" spans="1:11" ht="51" customHeight="1">
      <c r="A925" s="38" t="s">
        <v>11</v>
      </c>
      <c r="B925" s="15" t="s">
        <v>2341</v>
      </c>
      <c r="C925" s="36" t="s">
        <v>2342</v>
      </c>
      <c r="D925" s="193">
        <v>1873270</v>
      </c>
      <c r="E925" s="15" t="s">
        <v>1948</v>
      </c>
      <c r="F925" s="15" t="s">
        <v>1948</v>
      </c>
      <c r="G925" s="46" t="s">
        <v>2343</v>
      </c>
      <c r="H925" s="18" t="str">
        <f>IF(A925="","",VLOOKUP(A925,[1]Crt!F:G,2,FALSE))</f>
        <v>අධ්‍යාපන</v>
      </c>
      <c r="I925" s="19" t="str">
        <f>IF(B925="","",IF(LEN(B925)=12,VLOOKUP(MID(B925,8,2),[1]Crt!A:B,2),VLOOKUP(MID(B925,7,2),[1]Crt!A:B,2)))</f>
        <v>65 - කළුතර පොදු</v>
      </c>
      <c r="J925" s="20" t="str">
        <f>IF(B925="","",VLOOKUP(I925,[1]Crt!B:C,2))</f>
        <v xml:space="preserve">කළුතර </v>
      </c>
      <c r="K925" s="186">
        <f>IF(B925="","",VLOOKUP(MID(B925,1,1),[1]Crt!D:E,2,FALSE))</f>
        <v>2401</v>
      </c>
    </row>
    <row r="926" spans="1:11" ht="51" customHeight="1">
      <c r="A926" s="38" t="s">
        <v>27</v>
      </c>
      <c r="B926" s="15" t="s">
        <v>2344</v>
      </c>
      <c r="C926" s="53" t="s">
        <v>2345</v>
      </c>
      <c r="D926" s="193">
        <v>2200000</v>
      </c>
      <c r="E926" s="15" t="s">
        <v>1948</v>
      </c>
      <c r="F926" s="15" t="s">
        <v>1948</v>
      </c>
      <c r="G926" s="45" t="s">
        <v>2346</v>
      </c>
      <c r="H926" s="18" t="str">
        <f>IF(A926="","",VLOOKUP(A926,[1]Crt!F:G,2,FALSE))</f>
        <v>අධ්‍යාපන</v>
      </c>
      <c r="I926" s="19" t="str">
        <f>IF(B926="","",IF(LEN(B926)=12,VLOOKUP(MID(B926,8,2),[1]Crt!A:B,2),VLOOKUP(MID(B926,7,2),[1]Crt!A:B,2)))</f>
        <v>65 - කළුතර පොදු</v>
      </c>
      <c r="J926" s="20" t="str">
        <f>IF(B926="","",VLOOKUP(I926,[1]Crt!B:C,2))</f>
        <v xml:space="preserve">කළුතර </v>
      </c>
      <c r="K926" s="186">
        <f>IF(B926="","",VLOOKUP(MID(B926,1,1),[1]Crt!D:E,2,FALSE))</f>
        <v>2102</v>
      </c>
    </row>
    <row r="927" spans="1:11" ht="55.5" customHeight="1">
      <c r="A927" s="38" t="s">
        <v>11</v>
      </c>
      <c r="B927" s="183" t="s">
        <v>2347</v>
      </c>
      <c r="C927" s="184" t="s">
        <v>2348</v>
      </c>
      <c r="D927" s="218">
        <v>14300000</v>
      </c>
      <c r="E927" s="183" t="s">
        <v>1954</v>
      </c>
      <c r="F927" s="183" t="s">
        <v>52</v>
      </c>
      <c r="G927" s="46" t="s">
        <v>2349</v>
      </c>
      <c r="H927" s="18" t="str">
        <f>IF(A927="","",VLOOKUP(A927,[1]Crt!F:G,2,FALSE))</f>
        <v>අධ්‍යාපන</v>
      </c>
      <c r="I927" s="19" t="str">
        <f>IF(B927="","",IF(LEN(B927)=12,VLOOKUP(MID(B927,8,2),[1]Crt!A:B,2),VLOOKUP(MID(B927,7,2),[1]Crt!A:B,2)))</f>
        <v>62 - පළාත් පොදු</v>
      </c>
      <c r="J927" s="20" t="str">
        <f>IF(B927="","",VLOOKUP(I927,[1]Crt!B:C,2))</f>
        <v>පළාත් පොදු</v>
      </c>
      <c r="K927" s="186">
        <f>IF(B927="","",VLOOKUP(MID(B927,1,1),[1]Crt!D:E,2,FALSE))</f>
        <v>2104</v>
      </c>
    </row>
    <row r="928" spans="1:11" ht="54.75" customHeight="1">
      <c r="A928" s="38" t="s">
        <v>11</v>
      </c>
      <c r="B928" s="183" t="s">
        <v>2350</v>
      </c>
      <c r="C928" s="184" t="s">
        <v>2351</v>
      </c>
      <c r="D928" s="185">
        <v>7000000</v>
      </c>
      <c r="E928" s="183" t="s">
        <v>1845</v>
      </c>
      <c r="F928" s="183" t="s">
        <v>1845</v>
      </c>
      <c r="G928" s="46" t="s">
        <v>2352</v>
      </c>
      <c r="H928" s="18" t="str">
        <f>IF(A928="","",VLOOKUP(A928,[1]Crt!F:G,2,FALSE))</f>
        <v>අධ්‍යාපන</v>
      </c>
      <c r="I928" s="19" t="str">
        <f>IF(B928="","",IF(LEN(B928)=12,VLOOKUP(MID(B928,8,2),[1]Crt!A:B,2),VLOOKUP(MID(B928,7,2),[1]Crt!A:B,2)))</f>
        <v>62 - පළාත් පොදු</v>
      </c>
      <c r="J928" s="20" t="str">
        <f>IF(B928="","",VLOOKUP(I928,[1]Crt!B:C,2))</f>
        <v>පළාත් පොදු</v>
      </c>
      <c r="K928" s="186">
        <f>IF(B928="","",VLOOKUP(MID(B928,1,1),[1]Crt!D:E,2,FALSE))</f>
        <v>2103</v>
      </c>
    </row>
    <row r="929" spans="1:11" ht="51" customHeight="1">
      <c r="A929" s="38" t="s">
        <v>27</v>
      </c>
      <c r="B929" s="197" t="s">
        <v>2353</v>
      </c>
      <c r="C929" s="222" t="s">
        <v>2354</v>
      </c>
      <c r="D929" s="255">
        <v>4200000</v>
      </c>
      <c r="E929" s="197" t="s">
        <v>2355</v>
      </c>
      <c r="F929" s="197" t="s">
        <v>2355</v>
      </c>
      <c r="G929" s="45" t="s">
        <v>1311</v>
      </c>
      <c r="H929" s="18" t="str">
        <f>IF(A929="","",VLOOKUP(A929,[1]Crt!F:G,2,FALSE))</f>
        <v>අධ්‍යාපන</v>
      </c>
      <c r="I929" s="19" t="str">
        <f>IF(B929="","",IF(LEN(B929)=12,VLOOKUP(MID(B929,8,2),[1]Crt!A:B,2),VLOOKUP(MID(B929,7,2),[1]Crt!A:B,2)))</f>
        <v>62 - පළාත් පොදු</v>
      </c>
      <c r="J929" s="20" t="str">
        <f>IF(B929="","",VLOOKUP(I929,[1]Crt!B:C,2))</f>
        <v>පළාත් පොදු</v>
      </c>
      <c r="K929" s="186">
        <f>IF(B929="","",VLOOKUP(MID(B929,1,1),[1]Crt!D:E,2,FALSE))</f>
        <v>2102</v>
      </c>
    </row>
    <row r="930" spans="1:11" ht="54" customHeight="1">
      <c r="A930" s="38" t="s">
        <v>11</v>
      </c>
      <c r="B930" s="16" t="s">
        <v>2356</v>
      </c>
      <c r="C930" s="256" t="s">
        <v>2357</v>
      </c>
      <c r="D930" s="257">
        <v>1100000</v>
      </c>
      <c r="E930" s="258" t="s">
        <v>66</v>
      </c>
      <c r="F930" s="258" t="s">
        <v>66</v>
      </c>
      <c r="G930" s="46" t="s">
        <v>2358</v>
      </c>
      <c r="H930" s="18" t="str">
        <f>IF(A930="","",VLOOKUP(A930,[1]Crt!F:G,2,FALSE))</f>
        <v>අධ්‍යාපන</v>
      </c>
      <c r="I930" s="19" t="str">
        <f>IF(B930="","",IF(LEN(B930)=12,VLOOKUP(MID(B930,8,2),[1]Crt!A:B,2),VLOOKUP(MID(B930,7,2),[1]Crt!A:B,2)))</f>
        <v>62 - පළාත් පොදු</v>
      </c>
      <c r="J930" s="20" t="str">
        <f>IF(B930="","",VLOOKUP(I930,[1]Crt!B:C,2))</f>
        <v>පළාත් පොදු</v>
      </c>
      <c r="K930" s="186">
        <f>IF(B930="","",VLOOKUP(MID(B930,1,1),[1]Crt!D:E,2,FALSE))</f>
        <v>2102</v>
      </c>
    </row>
    <row r="931" spans="1:11" ht="51" customHeight="1">
      <c r="A931" s="38" t="s">
        <v>27</v>
      </c>
      <c r="B931" s="16" t="s">
        <v>2359</v>
      </c>
      <c r="C931" s="199" t="s">
        <v>2360</v>
      </c>
      <c r="D931" s="193">
        <v>210000</v>
      </c>
      <c r="E931" s="16" t="s">
        <v>1584</v>
      </c>
      <c r="F931" s="16" t="s">
        <v>2361</v>
      </c>
      <c r="G931" s="259" t="s">
        <v>2362</v>
      </c>
      <c r="H931" s="18" t="str">
        <f>IF(A931="","",VLOOKUP(A931,[1]Crt!F:G,2,FALSE))</f>
        <v>අධ්‍යාපන</v>
      </c>
      <c r="I931" s="19" t="str">
        <f>IF(B931="","",IF(LEN(B931)=12,VLOOKUP(MID(B931,8,2),[1]Crt!A:B,2),VLOOKUP(MID(B931,7,2),[1]Crt!A:B,2)))</f>
        <v>62 - පළාත් පොදු</v>
      </c>
      <c r="J931" s="20" t="str">
        <f>IF(B931="","",VLOOKUP(I931,[1]Crt!B:C,2))</f>
        <v>පළාත් පොදු</v>
      </c>
      <c r="K931" s="186">
        <f>IF(B931="","",VLOOKUP(MID(B931,1,1),[1]Crt!D:E,2,FALSE))</f>
        <v>2104</v>
      </c>
    </row>
    <row r="932" spans="1:11" ht="51" customHeight="1">
      <c r="A932" s="38" t="s">
        <v>1228</v>
      </c>
      <c r="B932" s="16" t="s">
        <v>2363</v>
      </c>
      <c r="C932" s="199" t="s">
        <v>2364</v>
      </c>
      <c r="D932" s="193">
        <v>45000</v>
      </c>
      <c r="E932" s="64" t="s">
        <v>701</v>
      </c>
      <c r="F932" s="64" t="s">
        <v>701</v>
      </c>
      <c r="G932" s="260" t="s">
        <v>474</v>
      </c>
      <c r="H932" s="18" t="str">
        <f>IF(A932="","",VLOOKUP(A932,[1]Crt!F:G,2,FALSE))</f>
        <v>අපද්‍රව්‍ය කළමනාකරණ</v>
      </c>
      <c r="I932" s="19" t="str">
        <f>IF(B932="","",IF(LEN(B932)=12,VLOOKUP(MID(B932,8,2),[1]Crt!A:B,2),VLOOKUP(MID(B932,7,2),[1]Crt!A:B,2)))</f>
        <v>62 - පළාත් පොදු</v>
      </c>
      <c r="J932" s="20" t="str">
        <f>IF(B932="","",VLOOKUP(I932,[1]Crt!B:C,2))</f>
        <v>පළාත් පොදු</v>
      </c>
      <c r="K932" s="186">
        <f>IF(B932="","",VLOOKUP(MID(B932,1,1),[1]Crt!D:E,2,FALSE))</f>
        <v>2401</v>
      </c>
    </row>
    <row r="933" spans="1:11" ht="51" customHeight="1">
      <c r="A933" s="38" t="s">
        <v>1370</v>
      </c>
      <c r="B933" s="64" t="s">
        <v>2365</v>
      </c>
      <c r="C933" s="13" t="s">
        <v>2366</v>
      </c>
      <c r="D933" s="261">
        <v>4800000</v>
      </c>
      <c r="E933" s="64" t="s">
        <v>701</v>
      </c>
      <c r="F933" s="64" t="s">
        <v>701</v>
      </c>
      <c r="G933" s="260" t="s">
        <v>474</v>
      </c>
      <c r="H933" s="18" t="str">
        <f>IF(A933="","",VLOOKUP(A933,[1]Crt!F:G,2,FALSE))</f>
        <v>පළාත් පාලන සේවා</v>
      </c>
      <c r="I933" s="19" t="str">
        <f>IF(B933="","",IF(LEN(B933)=12,VLOOKUP(MID(B933,8,2),[1]Crt!A:B,2),VLOOKUP(MID(B933,7,2),[1]Crt!A:B,2)))</f>
        <v>62 - පළාත් පොදු</v>
      </c>
      <c r="J933" s="20" t="str">
        <f>IF(B933="","",VLOOKUP(I933,[1]Crt!B:C,2))</f>
        <v>පළාත් පොදු</v>
      </c>
      <c r="K933" s="186">
        <f>IF(B933="","",VLOOKUP(MID(B933,1,1),[1]Crt!D:E,2,FALSE))</f>
        <v>2103</v>
      </c>
    </row>
    <row r="934" spans="1:11" ht="51" customHeight="1">
      <c r="A934" s="24" t="s">
        <v>1237</v>
      </c>
      <c r="B934" s="28" t="s">
        <v>2367</v>
      </c>
      <c r="C934" s="26" t="s">
        <v>2368</v>
      </c>
      <c r="D934" s="41">
        <v>500000</v>
      </c>
      <c r="E934" s="28" t="s">
        <v>1240</v>
      </c>
      <c r="F934" s="28" t="s">
        <v>1231</v>
      </c>
      <c r="G934" s="262" t="s">
        <v>2369</v>
      </c>
      <c r="H934" s="18" t="str">
        <f>IF(A934="","",VLOOKUP(A934,[1]Crt!F:G,2,FALSE))</f>
        <v>අපද්‍රව්‍ය කළමනාකරණ</v>
      </c>
      <c r="I934" s="19" t="str">
        <f>IF(B934="","",IF(LEN(B934)=12,VLOOKUP(MID(B934,8,2),[1]Crt!A:B,2),VLOOKUP(MID(B934,7,2),[1]Crt!A:B,2)))</f>
        <v>62 - පළාත් පොදු</v>
      </c>
      <c r="J934" s="20" t="str">
        <f>IF(B934="","",VLOOKUP(I934,[1]Crt!B:C,2))</f>
        <v>පළාත් පොදු</v>
      </c>
      <c r="K934" s="186">
        <f>IF(B934="","",VLOOKUP(MID(B934,1,1),[1]Crt!D:E,2,FALSE))</f>
        <v>2103</v>
      </c>
    </row>
    <row r="935" spans="1:11" ht="51" customHeight="1">
      <c r="A935" s="38" t="s">
        <v>1228</v>
      </c>
      <c r="B935" s="35" t="s">
        <v>2370</v>
      </c>
      <c r="C935" s="23" t="s">
        <v>2371</v>
      </c>
      <c r="D935" s="242">
        <v>300000</v>
      </c>
      <c r="E935" s="35" t="s">
        <v>1240</v>
      </c>
      <c r="F935" s="35" t="s">
        <v>1231</v>
      </c>
      <c r="G935" s="260" t="s">
        <v>1498</v>
      </c>
      <c r="H935" s="18" t="str">
        <f>IF(A935="","",VLOOKUP(A935,[1]Crt!F:G,2,FALSE))</f>
        <v>අපද්‍රව්‍ය කළමනාකරණ</v>
      </c>
      <c r="I935" s="19" t="str">
        <f>IF(B935="","",IF(LEN(B935)=12,VLOOKUP(MID(B935,8,2),[1]Crt!A:B,2),VLOOKUP(MID(B935,7,2),[1]Crt!A:B,2)))</f>
        <v>62 - පළාත් පොදු</v>
      </c>
      <c r="J935" s="20" t="str">
        <f>IF(B935="","",VLOOKUP(I935,[1]Crt!B:C,2))</f>
        <v>පළාත් පොදු</v>
      </c>
      <c r="K935" s="186">
        <f>IF(B935="","",VLOOKUP(MID(B935,1,1),[1]Crt!D:E,2,FALSE))</f>
        <v>2103</v>
      </c>
    </row>
    <row r="936" spans="1:11" ht="51" customHeight="1">
      <c r="A936" s="38" t="s">
        <v>1370</v>
      </c>
      <c r="B936" s="64" t="s">
        <v>2372</v>
      </c>
      <c r="C936" s="36" t="s">
        <v>2373</v>
      </c>
      <c r="D936" s="193">
        <v>200000</v>
      </c>
      <c r="E936" s="15" t="s">
        <v>701</v>
      </c>
      <c r="F936" s="15" t="s">
        <v>701</v>
      </c>
      <c r="G936" s="260" t="s">
        <v>1498</v>
      </c>
      <c r="H936" s="18" t="str">
        <f>IF(A936="","",VLOOKUP(A936,[1]Crt!F:G,2,FALSE))</f>
        <v>පළාත් පාලන සේවා</v>
      </c>
      <c r="I936" s="19" t="str">
        <f>IF(B936="","",IF(LEN(B936)=12,VLOOKUP(MID(B936,8,2),[1]Crt!A:B,2),VLOOKUP(MID(B936,7,2),[1]Crt!A:B,2)))</f>
        <v>62 - පළාත් පොදු</v>
      </c>
      <c r="J936" s="20" t="str">
        <f>IF(B936="","",VLOOKUP(I936,[1]Crt!B:C,2))</f>
        <v>පළාත් පොදු</v>
      </c>
      <c r="K936" s="186">
        <f>IF(B936="","",VLOOKUP(MID(B936,1,1),[1]Crt!D:E,2,FALSE))</f>
        <v>2401</v>
      </c>
    </row>
    <row r="937" spans="1:11" ht="51" customHeight="1">
      <c r="A937" s="38" t="s">
        <v>27</v>
      </c>
      <c r="B937" s="15" t="s">
        <v>2374</v>
      </c>
      <c r="C937" s="36" t="s">
        <v>2375</v>
      </c>
      <c r="D937" s="193">
        <v>125700</v>
      </c>
      <c r="E937" s="15" t="s">
        <v>1584</v>
      </c>
      <c r="F937" s="15" t="s">
        <v>1584</v>
      </c>
      <c r="G937" s="206" t="s">
        <v>60</v>
      </c>
      <c r="H937" s="18" t="str">
        <f>IF(A937="","",VLOOKUP(A937,[1]Crt!F:G,2,FALSE))</f>
        <v>අධ්‍යාපන</v>
      </c>
      <c r="I937" s="19" t="str">
        <f>IF(B937="","",IF(LEN(B937)=12,VLOOKUP(MID(B937,8,2),[1]Crt!A:B,2),VLOOKUP(MID(B937,7,2),[1]Crt!A:B,2)))</f>
        <v>62 - පළාත් පොදු</v>
      </c>
      <c r="J937" s="20" t="str">
        <f>IF(B937="","",VLOOKUP(I937,[1]Crt!B:C,2))</f>
        <v>පළාත් පොදු</v>
      </c>
      <c r="K937" s="186">
        <f>IF(B937="","",VLOOKUP(MID(B937,1,1),[1]Crt!D:E,2,FALSE))</f>
        <v>2401</v>
      </c>
    </row>
    <row r="938" spans="1:11" ht="51" customHeight="1">
      <c r="A938" s="38" t="s">
        <v>1228</v>
      </c>
      <c r="B938" s="64" t="s">
        <v>2376</v>
      </c>
      <c r="C938" s="238" t="s">
        <v>2377</v>
      </c>
      <c r="D938" s="261">
        <v>750000</v>
      </c>
      <c r="E938" s="64" t="s">
        <v>1231</v>
      </c>
      <c r="F938" s="64" t="s">
        <v>1231</v>
      </c>
      <c r="G938" s="189" t="s">
        <v>2378</v>
      </c>
      <c r="H938" s="18" t="str">
        <f>IF(A938="","",VLOOKUP(A938,[1]Crt!F:G,2,FALSE))</f>
        <v>අපද්‍රව්‍ය කළමනාකරණ</v>
      </c>
      <c r="I938" s="19" t="str">
        <f>IF(B938="","",IF(LEN(B938)=12,VLOOKUP(MID(B938,8,2),[1]Crt!A:B,2),VLOOKUP(MID(B938,7,2),[1]Crt!A:B,2)))</f>
        <v>62 - පළාත් පොදු</v>
      </c>
      <c r="J938" s="20" t="str">
        <f>IF(B938="","",VLOOKUP(I938,[1]Crt!B:C,2))</f>
        <v>පළාත් පොදු</v>
      </c>
      <c r="K938" s="186">
        <f>IF(B938="","",VLOOKUP(MID(B938,1,1),[1]Crt!D:E,2,FALSE))</f>
        <v>2401</v>
      </c>
    </row>
    <row r="939" spans="1:11" ht="71.25" customHeight="1">
      <c r="A939" s="38" t="s">
        <v>1228</v>
      </c>
      <c r="B939" s="64" t="s">
        <v>2379</v>
      </c>
      <c r="C939" s="238" t="s">
        <v>2380</v>
      </c>
      <c r="D939" s="261">
        <v>6790000</v>
      </c>
      <c r="E939" s="64" t="s">
        <v>1231</v>
      </c>
      <c r="F939" s="64" t="s">
        <v>1231</v>
      </c>
      <c r="G939" s="189" t="s">
        <v>2378</v>
      </c>
      <c r="H939" s="18" t="str">
        <f>IF(A939="","",VLOOKUP(A939,[1]Crt!F:G,2,FALSE))</f>
        <v>අපද්‍රව්‍ය කළමනාකරණ</v>
      </c>
      <c r="I939" s="19" t="str">
        <f>IF(B939="","",IF(LEN(B939)=12,VLOOKUP(MID(B939,8,2),[1]Crt!A:B,2),VLOOKUP(MID(B939,7,2),[1]Crt!A:B,2)))</f>
        <v>62 - පළාත් පොදු</v>
      </c>
      <c r="J939" s="20" t="str">
        <f>IF(B939="","",VLOOKUP(I939,[1]Crt!B:C,2))</f>
        <v>පළාත් පොදු</v>
      </c>
      <c r="K939" s="186">
        <f>IF(B939="","",VLOOKUP(MID(B939,1,1),[1]Crt!D:E,2,FALSE))</f>
        <v>2401</v>
      </c>
    </row>
    <row r="940" spans="1:11" ht="51" customHeight="1">
      <c r="A940" s="38" t="s">
        <v>1468</v>
      </c>
      <c r="B940" s="263">
        <v>28135102010</v>
      </c>
      <c r="C940" s="238" t="s">
        <v>2381</v>
      </c>
      <c r="D940" s="264">
        <v>2000000</v>
      </c>
      <c r="E940" s="64"/>
      <c r="F940" s="263"/>
      <c r="G940" s="265"/>
      <c r="H940" s="18" t="str">
        <f>IF(A940="","",VLOOKUP(A940,[1]Crt!F:G,2,FALSE))</f>
        <v>පළාත් පාලන සේවා</v>
      </c>
      <c r="I940" s="19" t="str">
        <f>IF(B940="","",IF(LEN(B940)=12,VLOOKUP(MID(B940,8,2),[1]Crt!A:B,2),VLOOKUP(MID(B940,7,2),[1]Crt!A:B,2)))</f>
        <v>02 - කටාන</v>
      </c>
      <c r="J940" s="20" t="str">
        <f>IF(B940="","",VLOOKUP(I940,[1]Crt!B:C,2))</f>
        <v>ගම්පහ</v>
      </c>
      <c r="K940" s="186">
        <v>2104</v>
      </c>
    </row>
    <row r="941" spans="1:11" ht="51" customHeight="1">
      <c r="A941" s="38" t="s">
        <v>681</v>
      </c>
      <c r="B941" s="263">
        <v>25161106503</v>
      </c>
      <c r="C941" s="266" t="s">
        <v>2382</v>
      </c>
      <c r="D941" s="267">
        <v>7554</v>
      </c>
      <c r="E941" s="183" t="s">
        <v>1954</v>
      </c>
      <c r="F941" s="268" t="s">
        <v>52</v>
      </c>
      <c r="G941" s="269" t="s">
        <v>2383</v>
      </c>
      <c r="H941" s="18" t="str">
        <f>IF(A941="","",VLOOKUP(A941,[1]Crt!F:G,2,FALSE))</f>
        <v>අධ්‍යාපන</v>
      </c>
      <c r="I941" s="19" t="str">
        <f>IF(B941="","",IF(LEN(B941)=12,VLOOKUP(MID(B941,8,2),[1]Crt!A:B,2),VLOOKUP(MID(B941,7,2),[1]Crt!A:B,2)))</f>
        <v>06 - අත්තනගල්ල</v>
      </c>
      <c r="J941" s="20" t="str">
        <f>IF(B941="","",VLOOKUP(I941,[1]Crt!B:C,2))</f>
        <v>ගම්පහ</v>
      </c>
      <c r="K941" s="186">
        <v>2001</v>
      </c>
    </row>
    <row r="942" spans="1:11" ht="51" customHeight="1">
      <c r="A942" s="38" t="s">
        <v>681</v>
      </c>
      <c r="B942" s="85">
        <v>28161162014</v>
      </c>
      <c r="C942" s="48" t="s">
        <v>2384</v>
      </c>
      <c r="D942" s="270">
        <v>25772.1</v>
      </c>
      <c r="E942" s="64"/>
      <c r="F942" s="85"/>
      <c r="G942" s="271"/>
      <c r="H942" s="18" t="str">
        <f>IF(A942="","",VLOOKUP(A942,[1]Crt!F:G,2,FALSE))</f>
        <v>අධ්‍යාපන</v>
      </c>
      <c r="I942" s="19" t="str">
        <f>IF(B942="","",IF(LEN(B942)=12,VLOOKUP(MID(B942,8,2),[1]Crt!A:B,2),VLOOKUP(MID(B942,7,2),[1]Crt!A:B,2)))</f>
        <v>62 - පළාත් පොදු</v>
      </c>
      <c r="J942" s="20" t="str">
        <f>IF(B942="","",VLOOKUP(I942,[1]Crt!B:C,2))</f>
        <v>පළාත් පොදු</v>
      </c>
      <c r="K942" s="186">
        <v>2001</v>
      </c>
    </row>
    <row r="943" spans="1:11" ht="51" customHeight="1">
      <c r="A943" s="38" t="s">
        <v>681</v>
      </c>
      <c r="B943" s="85">
        <v>28171108029</v>
      </c>
      <c r="C943" s="48" t="s">
        <v>2385</v>
      </c>
      <c r="D943" s="270">
        <v>1500000</v>
      </c>
      <c r="E943" s="64"/>
      <c r="F943" s="85"/>
      <c r="G943" s="271"/>
      <c r="H943" s="18" t="str">
        <f>IF(A943="","",VLOOKUP(A943,[1]Crt!F:G,2,FALSE))</f>
        <v>අධ්‍යාපන</v>
      </c>
      <c r="I943" s="19" t="str">
        <f>IF(B943="","",IF(LEN(B943)=12,VLOOKUP(MID(B943,8,2),[1]Crt!A:B,2),VLOOKUP(MID(B943,7,2),[1]Crt!A:B,2)))</f>
        <v>08 - ජා ඇල</v>
      </c>
      <c r="J943" s="20" t="str">
        <f>IF(B943="","",VLOOKUP(I943,[1]Crt!B:C,2))</f>
        <v>ගම්පහ</v>
      </c>
      <c r="K943" s="186">
        <v>2001</v>
      </c>
    </row>
    <row r="944" spans="1:11" ht="51" customHeight="1">
      <c r="A944" s="38" t="s">
        <v>681</v>
      </c>
      <c r="B944" s="85">
        <v>28161103022</v>
      </c>
      <c r="C944" s="48" t="s">
        <v>2386</v>
      </c>
      <c r="D944" s="270">
        <v>200000</v>
      </c>
      <c r="E944" s="64"/>
      <c r="F944" s="85"/>
      <c r="G944" s="271"/>
      <c r="H944" s="18" t="str">
        <f>IF(A944="","",VLOOKUP(A944,[1]Crt!F:G,2,FALSE))</f>
        <v>අධ්‍යාපන</v>
      </c>
      <c r="I944" s="19" t="str">
        <f>IF(B944="","",IF(LEN(B944)=12,VLOOKUP(MID(B944,8,2),[1]Crt!A:B,2),VLOOKUP(MID(B944,7,2),[1]Crt!A:B,2)))</f>
        <v>03 - මීගමුව</v>
      </c>
      <c r="J944" s="20" t="str">
        <f>IF(B944="","",VLOOKUP(I944,[1]Crt!B:C,2))</f>
        <v>ගම්පහ</v>
      </c>
      <c r="K944" s="186">
        <v>2001</v>
      </c>
    </row>
    <row r="945" spans="1:11" ht="51" customHeight="1">
      <c r="A945" s="38" t="s">
        <v>681</v>
      </c>
      <c r="B945" s="85">
        <v>25161125031</v>
      </c>
      <c r="C945" s="48" t="s">
        <v>2387</v>
      </c>
      <c r="D945" s="270">
        <v>179993.3</v>
      </c>
      <c r="E945" s="64"/>
      <c r="F945" s="85"/>
      <c r="G945" s="271"/>
      <c r="H945" s="18" t="str">
        <f>IF(A945="","",VLOOKUP(A945,[1]Crt!F:G,2,FALSE))</f>
        <v>අධ්‍යාපන</v>
      </c>
      <c r="I945" s="19" t="str">
        <f>IF(B945="","",IF(LEN(B945)=12,VLOOKUP(MID(B945,8,2),[1]Crt!A:B,2),VLOOKUP(MID(B945,7,2),[1]Crt!A:B,2)))</f>
        <v>25 - මහරගම</v>
      </c>
      <c r="J945" s="20" t="str">
        <f>IF(B945="","",VLOOKUP(I945,[1]Crt!B:C,2))</f>
        <v>කොළඹ</v>
      </c>
      <c r="K945" s="186">
        <v>2001</v>
      </c>
    </row>
    <row r="946" spans="1:11" ht="51" customHeight="1">
      <c r="A946" s="38" t="s">
        <v>681</v>
      </c>
      <c r="B946" s="85">
        <v>28161125011</v>
      </c>
      <c r="C946" s="48" t="s">
        <v>2388</v>
      </c>
      <c r="D946" s="148">
        <v>512421</v>
      </c>
      <c r="E946" s="64"/>
      <c r="F946" s="85"/>
      <c r="G946" s="271"/>
      <c r="H946" s="18" t="str">
        <f>IF(A946="","",VLOOKUP(A946,[1]Crt!F:G,2,FALSE))</f>
        <v>අධ්‍යාපන</v>
      </c>
      <c r="I946" s="19" t="str">
        <f>IF(B946="","",IF(LEN(B946)=12,VLOOKUP(MID(B946,8,2),[1]Crt!A:B,2),VLOOKUP(MID(B946,7,2),[1]Crt!A:B,2)))</f>
        <v>25 - මහරගම</v>
      </c>
      <c r="J946" s="20" t="str">
        <f>IF(B946="","",VLOOKUP(I946,[1]Crt!B:C,2))</f>
        <v>කොළඹ</v>
      </c>
      <c r="K946" s="186">
        <v>2001</v>
      </c>
    </row>
    <row r="947" spans="1:11" ht="51" customHeight="1">
      <c r="A947" s="38" t="s">
        <v>681</v>
      </c>
      <c r="B947" s="85">
        <v>28161124010</v>
      </c>
      <c r="C947" s="48" t="s">
        <v>2389</v>
      </c>
      <c r="D947" s="86">
        <v>1221298.8999999999</v>
      </c>
      <c r="E947" s="64"/>
      <c r="F947" s="85"/>
      <c r="G947" s="271"/>
      <c r="H947" s="18" t="str">
        <f>IF(A947="","",VLOOKUP(A947,[1]Crt!F:G,2,FALSE))</f>
        <v>අධ්‍යාපන</v>
      </c>
      <c r="I947" s="19" t="str">
        <f>IF(B947="","",IF(LEN(B947)=12,VLOOKUP(MID(B947,8,2),[1]Crt!A:B,2),VLOOKUP(MID(B947,7,2),[1]Crt!A:B,2)))</f>
        <v>24 - කඩුවෙල</v>
      </c>
      <c r="J947" s="20" t="str">
        <f>IF(B947="","",VLOOKUP(I947,[1]Crt!B:C,2))</f>
        <v>කොළඹ</v>
      </c>
      <c r="K947" s="186">
        <v>2104</v>
      </c>
    </row>
    <row r="948" spans="1:11" ht="51" customHeight="1">
      <c r="A948" s="38" t="s">
        <v>681</v>
      </c>
      <c r="B948" s="85">
        <v>28161129001</v>
      </c>
      <c r="C948" s="48" t="s">
        <v>2390</v>
      </c>
      <c r="D948" s="88">
        <v>1222311.79</v>
      </c>
      <c r="E948" s="64" t="s">
        <v>1845</v>
      </c>
      <c r="F948" s="272" t="s">
        <v>67</v>
      </c>
      <c r="G948" s="273" t="s">
        <v>2391</v>
      </c>
      <c r="H948" s="18" t="str">
        <f>IF(A948="","",VLOOKUP(A948,[1]Crt!F:G,2,FALSE))</f>
        <v>අධ්‍යාපන</v>
      </c>
      <c r="I948" s="19" t="str">
        <f>IF(B948="","",IF(LEN(B948)=12,VLOOKUP(MID(B948,8,2),[1]Crt!A:B,2),VLOOKUP(MID(B948,7,2),[1]Crt!A:B,2)))</f>
        <v>29 - කැස්බෑව</v>
      </c>
      <c r="J948" s="20" t="str">
        <f>IF(B948="","",VLOOKUP(I948,[1]Crt!B:C,2))</f>
        <v>කොළඹ</v>
      </c>
      <c r="K948" s="186">
        <v>2104</v>
      </c>
    </row>
    <row r="949" spans="1:11" ht="51" customHeight="1">
      <c r="A949" s="38" t="s">
        <v>681</v>
      </c>
      <c r="B949" s="85">
        <v>28161143012</v>
      </c>
      <c r="C949" s="48" t="s">
        <v>2392</v>
      </c>
      <c r="D949" s="148">
        <v>208466.5</v>
      </c>
      <c r="E949" s="64"/>
      <c r="F949" s="85"/>
      <c r="G949" s="271"/>
      <c r="H949" s="18" t="str">
        <f>IF(A949="","",VLOOKUP(A949,[1]Crt!F:G,2,FALSE))</f>
        <v>අධ්‍යාපන</v>
      </c>
      <c r="I949" s="19" t="str">
        <f>IF(B949="","",IF(LEN(B949)=12,VLOOKUP(MID(B949,8,2),[1]Crt!A:B,2),VLOOKUP(MID(B949,7,2),[1]Crt!A:B,2)))</f>
        <v>43 - බණ්ඩාරගම</v>
      </c>
      <c r="J949" s="20" t="str">
        <f>IF(B949="","",VLOOKUP(I949,[1]Crt!B:C,2))</f>
        <v>කළුතර</v>
      </c>
      <c r="K949" s="186">
        <v>2001</v>
      </c>
    </row>
    <row r="950" spans="1:11" ht="51" customHeight="1">
      <c r="A950" s="38" t="s">
        <v>681</v>
      </c>
      <c r="B950" s="85">
        <v>28161153007</v>
      </c>
      <c r="C950" s="48" t="s">
        <v>2393</v>
      </c>
      <c r="D950" s="148">
        <v>781213.18</v>
      </c>
      <c r="E950" s="64"/>
      <c r="F950" s="85"/>
      <c r="G950" s="271"/>
      <c r="H950" s="18" t="str">
        <f>IF(A950="","",VLOOKUP(A950,[1]Crt!F:G,2,FALSE))</f>
        <v>අධ්‍යාපන</v>
      </c>
      <c r="I950" s="19" t="str">
        <f>IF(B950="","",IF(LEN(B950)=12,VLOOKUP(MID(B950,8,2),[1]Crt!A:B,2),VLOOKUP(MID(B950,7,2),[1]Crt!A:B,2)))</f>
        <v>53 - මිල්ලනිය</v>
      </c>
      <c r="J950" s="20" t="str">
        <f>IF(B950="","",VLOOKUP(I950,[1]Crt!B:C,2))</f>
        <v>කළුතර</v>
      </c>
      <c r="K950" s="186">
        <v>2001</v>
      </c>
    </row>
    <row r="951" spans="1:11" ht="51" customHeight="1">
      <c r="A951" s="38" t="s">
        <v>681</v>
      </c>
      <c r="B951" s="85">
        <v>28171150002</v>
      </c>
      <c r="C951" s="48" t="s">
        <v>2394</v>
      </c>
      <c r="D951" s="274">
        <v>66403</v>
      </c>
      <c r="E951" s="64"/>
      <c r="F951" s="85"/>
      <c r="G951" s="271"/>
      <c r="H951" s="18" t="str">
        <f>IF(A951="","",VLOOKUP(A951,[1]Crt!F:G,2,FALSE))</f>
        <v>අධ්‍යාපන</v>
      </c>
      <c r="I951" s="19" t="str">
        <f>IF(B951="","",IF(LEN(B951)=12,VLOOKUP(MID(B951,8,2),[1]Crt!A:B,2),VLOOKUP(MID(B951,7,2),[1]Crt!A:B,2)))</f>
        <v>50 - අගලවත්ත</v>
      </c>
      <c r="J951" s="20" t="str">
        <f>IF(B951="","",VLOOKUP(I951,[1]Crt!B:C,2))</f>
        <v>කළුතර</v>
      </c>
      <c r="K951" s="186">
        <v>2001</v>
      </c>
    </row>
    <row r="952" spans="1:11" ht="51" customHeight="1">
      <c r="A952" s="38" t="s">
        <v>681</v>
      </c>
      <c r="B952" s="85">
        <v>23161141704</v>
      </c>
      <c r="C952" s="48" t="s">
        <v>2395</v>
      </c>
      <c r="D952" s="86">
        <v>1977349.48</v>
      </c>
      <c r="E952" s="64" t="s">
        <v>66</v>
      </c>
      <c r="F952" s="85" t="s">
        <v>67</v>
      </c>
      <c r="G952" s="273" t="s">
        <v>2396</v>
      </c>
      <c r="H952" s="18" t="str">
        <f>IF(A952="","",VLOOKUP(A952,[1]Crt!F:G,2,FALSE))</f>
        <v>අධ්‍යාපන</v>
      </c>
      <c r="I952" s="19" t="str">
        <f>IF(B952="","",IF(LEN(B952)=12,VLOOKUP(MID(B952,8,2),[1]Crt!A:B,2),VLOOKUP(MID(B952,7,2),[1]Crt!A:B,2)))</f>
        <v>41 - පානදුර</v>
      </c>
      <c r="J952" s="20" t="str">
        <f>IF(B952="","",VLOOKUP(I952,[1]Crt!B:C,2))</f>
        <v>කළුතර</v>
      </c>
      <c r="K952" s="186">
        <v>2104</v>
      </c>
    </row>
    <row r="953" spans="1:11" ht="51" customHeight="1">
      <c r="A953" s="38" t="s">
        <v>681</v>
      </c>
      <c r="B953" s="85">
        <v>23161151702</v>
      </c>
      <c r="C953" s="48" t="s">
        <v>2397</v>
      </c>
      <c r="D953" s="148">
        <v>1886648.48</v>
      </c>
      <c r="E953" s="64"/>
      <c r="F953" s="85"/>
      <c r="G953" s="271"/>
      <c r="H953" s="18" t="str">
        <f>IF(A953="","",VLOOKUP(A953,[1]Crt!F:G,2,FALSE))</f>
        <v>අධ්‍යාපන</v>
      </c>
      <c r="I953" s="19" t="str">
        <f>IF(B953="","",IF(LEN(B953)=12,VLOOKUP(MID(B953,8,2),[1]Crt!A:B,2),VLOOKUP(MID(B953,7,2),[1]Crt!A:B,2)))</f>
        <v>51 - වලල්ලාවිට</v>
      </c>
      <c r="J953" s="20" t="str">
        <f>IF(B953="","",VLOOKUP(I953,[1]Crt!B:C,2))</f>
        <v>කළුතර</v>
      </c>
      <c r="K953" s="186">
        <v>2001</v>
      </c>
    </row>
    <row r="954" spans="1:11" ht="51" customHeight="1">
      <c r="A954" s="38" t="s">
        <v>681</v>
      </c>
      <c r="B954" s="275">
        <v>28171103015</v>
      </c>
      <c r="C954" s="276" t="s">
        <v>2398</v>
      </c>
      <c r="D954" s="91">
        <v>5000000</v>
      </c>
      <c r="E954" s="64"/>
      <c r="F954" s="85"/>
      <c r="G954" s="271"/>
      <c r="H954" s="18" t="str">
        <f>IF(A954="","",VLOOKUP(A954,[1]Crt!F:G,2,FALSE))</f>
        <v>අධ්‍යාපන</v>
      </c>
      <c r="I954" s="19" t="str">
        <f>IF(B954="","",IF(LEN(B954)=12,VLOOKUP(MID(B954,8,2),[1]Crt!A:B,2),VLOOKUP(MID(B954,7,2),[1]Crt!A:B,2)))</f>
        <v>03 - මීගමුව</v>
      </c>
      <c r="J954" s="20" t="str">
        <f>IF(B954="","",VLOOKUP(I954,[1]Crt!B:C,2))</f>
        <v>ගම්පහ</v>
      </c>
      <c r="K954" s="186">
        <v>2104</v>
      </c>
    </row>
    <row r="955" spans="1:11" ht="51" customHeight="1">
      <c r="A955" s="38" t="s">
        <v>2399</v>
      </c>
      <c r="B955" s="275">
        <v>28133162015</v>
      </c>
      <c r="C955" s="276" t="s">
        <v>2400</v>
      </c>
      <c r="D955" s="277">
        <v>710000</v>
      </c>
      <c r="E955" s="64"/>
      <c r="F955" s="85"/>
      <c r="G955" s="271"/>
      <c r="H955" s="18" t="str">
        <f>IF(A955="","",VLOOKUP(A955,[1]Crt!F:G,2,FALSE))</f>
        <v>අපද්‍රව්‍ය කළමනාකරණ</v>
      </c>
      <c r="I955" s="19" t="str">
        <f>IF(B955="","",IF(LEN(B955)=12,VLOOKUP(MID(B955,8,2),[1]Crt!A:B,2),VLOOKUP(MID(B955,7,2),[1]Crt!A:B,2)))</f>
        <v>62 - පළාත් පොදු</v>
      </c>
      <c r="J955" s="20" t="str">
        <f>IF(B955="","",VLOOKUP(I955,[1]Crt!B:C,2))</f>
        <v>පළාත් පොදු</v>
      </c>
      <c r="K955" s="186">
        <v>2401</v>
      </c>
    </row>
    <row r="956" spans="1:11" ht="51" customHeight="1">
      <c r="A956" s="38" t="s">
        <v>27</v>
      </c>
      <c r="B956" s="85" t="s">
        <v>2401</v>
      </c>
      <c r="C956" s="48" t="s">
        <v>2402</v>
      </c>
      <c r="D956" s="148">
        <v>375000</v>
      </c>
      <c r="E956" s="278" t="s">
        <v>1508</v>
      </c>
      <c r="F956" s="108" t="s">
        <v>1528</v>
      </c>
      <c r="G956" s="279" t="s">
        <v>2403</v>
      </c>
      <c r="H956" s="18" t="str">
        <f>IF(A956="","",VLOOKUP(A956,[1]Crt!F:G,2,FALSE))</f>
        <v>අධ්‍යාපන</v>
      </c>
      <c r="I956" s="19" t="str">
        <f>IF(B956="","",IF(LEN(B956)=12,VLOOKUP(MID(B956,8,2),[1]Crt!A:B,2),VLOOKUP(MID(B956,7,2),[1]Crt!A:B,2)))</f>
        <v>07 - ගම්පහ</v>
      </c>
      <c r="J956" s="20" t="str">
        <f>IF(B956="","",VLOOKUP(I956,[1]Crt!B:C,2))</f>
        <v>ගම්පහ</v>
      </c>
      <c r="K956" s="186">
        <f>IF(B956="","",VLOOKUP(MID(B956,1,1),[1]Crt!D:E,2,FALSE))</f>
        <v>2001</v>
      </c>
    </row>
    <row r="957" spans="1:11" ht="51" customHeight="1">
      <c r="A957" s="38" t="s">
        <v>27</v>
      </c>
      <c r="B957" s="85" t="s">
        <v>2404</v>
      </c>
      <c r="C957" s="280" t="s">
        <v>2405</v>
      </c>
      <c r="D957" s="86">
        <v>460000</v>
      </c>
      <c r="E957" s="85" t="s">
        <v>2406</v>
      </c>
      <c r="F957" s="281" t="s">
        <v>2406</v>
      </c>
      <c r="G957" s="192" t="s">
        <v>2403</v>
      </c>
      <c r="H957" s="18" t="str">
        <f>IF(A957="","",VLOOKUP(A957,[1]Crt!F:G,2,FALSE))</f>
        <v>අධ්‍යාපන</v>
      </c>
      <c r="I957" s="19" t="str">
        <f>IF(B957="","",IF(LEN(B957)=12,VLOOKUP(MID(B957,8,2),[1]Crt!A:B,2),VLOOKUP(MID(B957,7,2),[1]Crt!A:B,2)))</f>
        <v>62 - පළාත් පොදු</v>
      </c>
      <c r="J957" s="20" t="str">
        <f>IF(B957="","",VLOOKUP(I957,[1]Crt!B:C,2))</f>
        <v>පළාත් පොදු</v>
      </c>
      <c r="K957" s="186">
        <f>IF(B957="","",VLOOKUP(MID(B957,1,1),[1]Crt!D:E,2,FALSE))</f>
        <v>2401</v>
      </c>
    </row>
    <row r="958" spans="1:11" ht="51" customHeight="1">
      <c r="A958" s="38" t="s">
        <v>27</v>
      </c>
      <c r="B958" s="85" t="s">
        <v>2407</v>
      </c>
      <c r="C958" s="48" t="s">
        <v>2408</v>
      </c>
      <c r="D958" s="86">
        <v>1100000</v>
      </c>
      <c r="E958" s="85" t="s">
        <v>66</v>
      </c>
      <c r="F958" s="85" t="s">
        <v>66</v>
      </c>
      <c r="G958" s="282" t="s">
        <v>2403</v>
      </c>
      <c r="H958" s="18" t="str">
        <f>IF(A958="","",VLOOKUP(A958,[1]Crt!F:G,2,FALSE))</f>
        <v>අධ්‍යාපන</v>
      </c>
      <c r="I958" s="19" t="str">
        <f>IF(B958="","",IF(LEN(B958)=12,VLOOKUP(MID(B958,8,2),[1]Crt!A:B,2),VLOOKUP(MID(B958,7,2),[1]Crt!A:B,2)))</f>
        <v>62 - පළාත් පොදු</v>
      </c>
      <c r="J958" s="20" t="str">
        <f>IF(B958="","",VLOOKUP(I958,[1]Crt!B:C,2))</f>
        <v>පළාත් පොදු</v>
      </c>
      <c r="K958" s="186">
        <f>IF(B958="","",VLOOKUP(MID(B958,1,1),[1]Crt!D:E,2,FALSE))</f>
        <v>2401</v>
      </c>
    </row>
    <row r="959" spans="1:11" ht="51" customHeight="1">
      <c r="A959" s="24" t="s">
        <v>20</v>
      </c>
      <c r="B959" s="283" t="s">
        <v>2409</v>
      </c>
      <c r="C959" s="144" t="s">
        <v>2410</v>
      </c>
      <c r="D959" s="145">
        <v>220000</v>
      </c>
      <c r="E959" s="143" t="s">
        <v>66</v>
      </c>
      <c r="F959" s="143" t="s">
        <v>66</v>
      </c>
      <c r="G959" s="147" t="s">
        <v>2411</v>
      </c>
      <c r="H959" s="18" t="str">
        <f>IF(A959="","",VLOOKUP(A959,[1]Crt!F:G,2,FALSE))</f>
        <v>අධ්‍යාපන</v>
      </c>
      <c r="I959" s="19" t="str">
        <f>IF(B959="","",IF(LEN(B959)=12,VLOOKUP(MID(B959,8,2),[1]Crt!A:B,2),VLOOKUP(MID(B959,7,2),[1]Crt!A:B,2)))</f>
        <v>62 - පළාත් පොදු</v>
      </c>
      <c r="J959" s="20" t="str">
        <f>IF(B959="","",VLOOKUP(I959,[1]Crt!B:C,2))</f>
        <v>පළාත් පොදු</v>
      </c>
      <c r="K959" s="186">
        <f>IF(B959="","",VLOOKUP(MID(B959,1,1),[1]Crt!D:E,2,FALSE))</f>
        <v>2103</v>
      </c>
    </row>
    <row r="960" spans="1:11" ht="51" customHeight="1">
      <c r="A960" s="38" t="s">
        <v>27</v>
      </c>
      <c r="B960" s="87" t="s">
        <v>2412</v>
      </c>
      <c r="C960" s="48" t="s">
        <v>2413</v>
      </c>
      <c r="D960" s="86">
        <v>20000</v>
      </c>
      <c r="E960" s="85" t="s">
        <v>2406</v>
      </c>
      <c r="F960" s="85" t="s">
        <v>2406</v>
      </c>
      <c r="G960" s="282" t="s">
        <v>2403</v>
      </c>
      <c r="H960" s="18" t="str">
        <f>IF(A960="","",VLOOKUP(A960,[1]Crt!F:G,2,FALSE))</f>
        <v>අධ්‍යාපන</v>
      </c>
      <c r="I960" s="19" t="str">
        <f>IF(B960="","",IF(LEN(B960)=12,VLOOKUP(MID(B960,8,2),[1]Crt!A:B,2),VLOOKUP(MID(B960,7,2),[1]Crt!A:B,2)))</f>
        <v>62 - පළාත් පොදු</v>
      </c>
      <c r="J960" s="20" t="str">
        <f>IF(B960="","",VLOOKUP(I960,[1]Crt!B:C,2))</f>
        <v>පළාත් පොදු</v>
      </c>
      <c r="K960" s="186">
        <f>IF(B960="","",VLOOKUP(MID(B960,1,1),[1]Crt!D:E,2,FALSE))</f>
        <v>2103</v>
      </c>
    </row>
    <row r="961" spans="1:11" ht="51" customHeight="1">
      <c r="A961" s="38" t="s">
        <v>27</v>
      </c>
      <c r="B961" s="190" t="s">
        <v>2414</v>
      </c>
      <c r="C961" s="13" t="s">
        <v>2415</v>
      </c>
      <c r="D961" s="234">
        <v>550000</v>
      </c>
      <c r="E961" s="64" t="s">
        <v>1584</v>
      </c>
      <c r="F961" s="64" t="s">
        <v>1584</v>
      </c>
      <c r="G961" s="192" t="s">
        <v>2403</v>
      </c>
      <c r="H961" s="18" t="str">
        <f>IF(A961="","",VLOOKUP(A961,[1]Crt!F:G,2,FALSE))</f>
        <v>අධ්‍යාපන</v>
      </c>
      <c r="I961" s="19" t="str">
        <f>IF(B961="","",IF(LEN(B961)=12,VLOOKUP(MID(B961,8,2),[1]Crt!A:B,2),VLOOKUP(MID(B961,7,2),[1]Crt!A:B,2)))</f>
        <v>63 - ගම්පහ පොදු</v>
      </c>
      <c r="J961" s="20" t="str">
        <f>IF(B961="","",VLOOKUP(I961,[1]Crt!B:C,2))</f>
        <v xml:space="preserve">ගම්පහ </v>
      </c>
      <c r="K961" s="186">
        <f>IF(B961="","",VLOOKUP(MID(B961,1,1),[1]Crt!D:E,2,FALSE))</f>
        <v>2401</v>
      </c>
    </row>
    <row r="962" spans="1:11" ht="51" customHeight="1">
      <c r="A962" s="38" t="s">
        <v>1502</v>
      </c>
      <c r="B962" s="85" t="s">
        <v>2416</v>
      </c>
      <c r="C962" s="48" t="s">
        <v>2417</v>
      </c>
      <c r="D962" s="86">
        <v>148955.95000000001</v>
      </c>
      <c r="E962" s="85" t="s">
        <v>2418</v>
      </c>
      <c r="F962" s="85" t="s">
        <v>2093</v>
      </c>
      <c r="G962" s="192" t="s">
        <v>2419</v>
      </c>
      <c r="H962" s="18" t="str">
        <f>IF(A962="","",VLOOKUP(A962,[1]Crt!F:G,2,FALSE))</f>
        <v>විකල්ප බලශක්ති</v>
      </c>
      <c r="I962" s="19" t="str">
        <f>IF(B962="","",IF(LEN(B962)=12,VLOOKUP(MID(B962,8,2),[1]Crt!A:B,2),VLOOKUP(MID(B962,7,2),[1]Crt!A:B,2)))</f>
        <v>08 - ජා ඇල</v>
      </c>
      <c r="J962" s="20" t="str">
        <f>IF(B962="","",VLOOKUP(I962,[1]Crt!B:C,2))</f>
        <v>ගම්පහ</v>
      </c>
      <c r="K962" s="186">
        <f>IF(B962="","",VLOOKUP(MID(B962,1,1),[1]Crt!D:E,2,FALSE))</f>
        <v>2104</v>
      </c>
    </row>
    <row r="963" spans="1:11" ht="51" customHeight="1">
      <c r="A963" s="38" t="s">
        <v>27</v>
      </c>
      <c r="B963" s="87" t="s">
        <v>2420</v>
      </c>
      <c r="C963" s="48" t="s">
        <v>2421</v>
      </c>
      <c r="D963" s="86">
        <v>150000</v>
      </c>
      <c r="E963" s="85" t="s">
        <v>66</v>
      </c>
      <c r="F963" s="85" t="s">
        <v>67</v>
      </c>
      <c r="G963" s="282" t="s">
        <v>2403</v>
      </c>
      <c r="H963" s="18" t="str">
        <f>IF(A963="","",VLOOKUP(A963,[1]Crt!F:G,2,FALSE))</f>
        <v>අධ්‍යාපන</v>
      </c>
      <c r="I963" s="19" t="str">
        <f>IF(B963="","",IF(LEN(B963)=12,VLOOKUP(MID(B963,8,2),[1]Crt!A:B,2),VLOOKUP(MID(B963,7,2),[1]Crt!A:B,2)))</f>
        <v>08 - ජා ඇල</v>
      </c>
      <c r="J963" s="20" t="str">
        <f>IF(B963="","",VLOOKUP(I963,[1]Crt!B:C,2))</f>
        <v>ගම්පහ</v>
      </c>
      <c r="K963" s="186">
        <f>IF(B963="","",VLOOKUP(MID(B963,1,1),[1]Crt!D:E,2,FALSE))</f>
        <v>2103</v>
      </c>
    </row>
    <row r="964" spans="1:11" ht="51" customHeight="1">
      <c r="A964" s="38" t="s">
        <v>2124</v>
      </c>
      <c r="B964" s="85" t="s">
        <v>2422</v>
      </c>
      <c r="C964" s="87" t="s">
        <v>2423</v>
      </c>
      <c r="D964" s="86">
        <v>319893</v>
      </c>
      <c r="E964" s="85" t="s">
        <v>2418</v>
      </c>
      <c r="F964" s="85" t="s">
        <v>2093</v>
      </c>
      <c r="G964" s="269" t="s">
        <v>2424</v>
      </c>
      <c r="H964" s="18" t="str">
        <f>IF(A964="","",VLOOKUP(A964,[1]Crt!F:G,2,FALSE))</f>
        <v>විකල්ප බලශක්ති</v>
      </c>
      <c r="I964" s="19" t="str">
        <f>IF(B964="","",IF(LEN(B964)=12,VLOOKUP(MID(B964,8,2),[1]Crt!A:B,2),VLOOKUP(MID(B964,7,2),[1]Crt!A:B,2)))</f>
        <v>02 - කටාන</v>
      </c>
      <c r="J964" s="20" t="str">
        <f>IF(B964="","",VLOOKUP(I964,[1]Crt!B:C,2))</f>
        <v>ගම්පහ</v>
      </c>
      <c r="K964" s="186">
        <v>2104</v>
      </c>
    </row>
    <row r="965" spans="1:11" ht="51" customHeight="1">
      <c r="A965" s="38" t="s">
        <v>2124</v>
      </c>
      <c r="B965" s="85" t="s">
        <v>2425</v>
      </c>
      <c r="C965" s="87" t="s">
        <v>2426</v>
      </c>
      <c r="D965" s="86">
        <v>258110</v>
      </c>
      <c r="E965" s="85" t="s">
        <v>2418</v>
      </c>
      <c r="F965" s="85" t="s">
        <v>2093</v>
      </c>
      <c r="G965" s="269" t="s">
        <v>2424</v>
      </c>
      <c r="H965" s="18" t="str">
        <f>IF(A965="","",VLOOKUP(A965,[1]Crt!F:G,2,FALSE))</f>
        <v>විකල්ප බලශක්ති</v>
      </c>
      <c r="I965" s="19" t="str">
        <f>IF(B965="","",IF(LEN(B965)=12,VLOOKUP(MID(B965,8,2),[1]Crt!A:B,2),VLOOKUP(MID(B965,7,2),[1]Crt!A:B,2)))</f>
        <v>02 - කටාන</v>
      </c>
      <c r="J965" s="20" t="str">
        <f>IF(B965="","",VLOOKUP(I965,[1]Crt!B:C,2))</f>
        <v>ගම්පහ</v>
      </c>
      <c r="K965" s="186">
        <v>2104</v>
      </c>
    </row>
    <row r="966" spans="1:11" ht="51" customHeight="1">
      <c r="A966" s="38" t="s">
        <v>27</v>
      </c>
      <c r="B966" s="87" t="s">
        <v>2427</v>
      </c>
      <c r="C966" s="48" t="s">
        <v>2428</v>
      </c>
      <c r="D966" s="86">
        <v>200000</v>
      </c>
      <c r="E966" s="85" t="s">
        <v>66</v>
      </c>
      <c r="F966" s="85" t="s">
        <v>67</v>
      </c>
      <c r="G966" s="192" t="s">
        <v>2403</v>
      </c>
      <c r="H966" s="18" t="str">
        <f>IF(A966="","",VLOOKUP(A966,[1]Crt!F:G,2,FALSE))</f>
        <v>අධ්‍යාපන</v>
      </c>
      <c r="I966" s="19" t="str">
        <f>IF(B966="","",IF(LEN(B966)=12,VLOOKUP(MID(B966,8,2),[1]Crt!A:B,2),VLOOKUP(MID(B966,7,2),[1]Crt!A:B,2)))</f>
        <v>02 - කටාන</v>
      </c>
      <c r="J966" s="20" t="str">
        <f>IF(B966="","",VLOOKUP(I966,[1]Crt!B:C,2))</f>
        <v>ගම්පහ</v>
      </c>
      <c r="K966" s="186">
        <f>IF(B966="","",VLOOKUP(MID(B966,1,1),[1]Crt!D:E,2,FALSE))</f>
        <v>2102</v>
      </c>
    </row>
    <row r="967" spans="1:11" ht="51" customHeight="1">
      <c r="A967" s="38" t="s">
        <v>27</v>
      </c>
      <c r="B967" s="87" t="s">
        <v>2429</v>
      </c>
      <c r="C967" s="48" t="s">
        <v>2430</v>
      </c>
      <c r="D967" s="86">
        <v>200000</v>
      </c>
      <c r="E967" s="85" t="s">
        <v>66</v>
      </c>
      <c r="F967" s="85" t="s">
        <v>67</v>
      </c>
      <c r="G967" s="192" t="s">
        <v>2431</v>
      </c>
      <c r="H967" s="18" t="str">
        <f>IF(A967="","",VLOOKUP(A967,[1]Crt!F:G,2,FALSE))</f>
        <v>අධ්‍යාපන</v>
      </c>
      <c r="I967" s="19" t="str">
        <f>IF(B967="","",IF(LEN(B967)=12,VLOOKUP(MID(B967,8,2),[1]Crt!A:B,2),VLOOKUP(MID(B967,7,2),[1]Crt!A:B,2)))</f>
        <v>30 - හෝමාගම</v>
      </c>
      <c r="J967" s="20" t="str">
        <f>IF(B967="","",VLOOKUP(I967,[1]Crt!B:C,2))</f>
        <v>කොළඹ</v>
      </c>
      <c r="K967" s="186">
        <f>IF(B967="","",VLOOKUP(MID(B967,1,1),[1]Crt!D:E,2,FALSE))</f>
        <v>2103</v>
      </c>
    </row>
    <row r="968" spans="1:11" ht="51" customHeight="1">
      <c r="A968" s="38" t="s">
        <v>27</v>
      </c>
      <c r="B968" s="87" t="s">
        <v>2432</v>
      </c>
      <c r="C968" s="48" t="s">
        <v>2433</v>
      </c>
      <c r="D968" s="86">
        <v>300000</v>
      </c>
      <c r="E968" s="85" t="s">
        <v>66</v>
      </c>
      <c r="F968" s="85" t="s">
        <v>67</v>
      </c>
      <c r="G968" s="192" t="s">
        <v>2431</v>
      </c>
      <c r="H968" s="18" t="str">
        <f>IF(A968="","",VLOOKUP(A968,[1]Crt!F:G,2,FALSE))</f>
        <v>අධ්‍යාපන</v>
      </c>
      <c r="I968" s="19" t="str">
        <f>IF(B968="","",IF(LEN(B968)=12,VLOOKUP(MID(B968,8,2),[1]Crt!A:B,2),VLOOKUP(MID(B968,7,2),[1]Crt!A:B,2)))</f>
        <v>30 - හෝමාගම</v>
      </c>
      <c r="J968" s="20" t="str">
        <f>IF(B968="","",VLOOKUP(I968,[1]Crt!B:C,2))</f>
        <v>කොළඹ</v>
      </c>
      <c r="K968" s="186">
        <f>IF(B968="","",VLOOKUP(MID(B968,1,1),[1]Crt!D:E,2,FALSE))</f>
        <v>2102</v>
      </c>
    </row>
    <row r="969" spans="1:11" ht="51" customHeight="1">
      <c r="A969" s="38" t="s">
        <v>11</v>
      </c>
      <c r="B969" s="87" t="s">
        <v>2434</v>
      </c>
      <c r="C969" s="48" t="s">
        <v>2435</v>
      </c>
      <c r="D969" s="284">
        <v>235300</v>
      </c>
      <c r="E969" s="108" t="s">
        <v>42</v>
      </c>
      <c r="F969" s="48" t="s">
        <v>2436</v>
      </c>
      <c r="G969" s="269" t="s">
        <v>2437</v>
      </c>
      <c r="H969" s="18" t="str">
        <f>IF(A969="","",VLOOKUP(A969,[1]Crt!F:G,2,FALSE))</f>
        <v>අධ්‍යාපන</v>
      </c>
      <c r="I969" s="19" t="str">
        <f>IF(B969="","",IF(LEN(B969)=12,VLOOKUP(MID(B969,8,2),[1]Crt!A:B,2),VLOOKUP(MID(B969,7,2),[1]Crt!A:B,2)))</f>
        <v>46 - බුලත්සිංහල</v>
      </c>
      <c r="J969" s="20" t="str">
        <f>IF(B969="","",VLOOKUP(I969,[1]Crt!B:C,2))</f>
        <v>කළුතර</v>
      </c>
      <c r="K969" s="186">
        <f>IF(B969="","",VLOOKUP(MID(B969,1,1),[1]Crt!D:E,2,FALSE))</f>
        <v>2104</v>
      </c>
    </row>
    <row r="970" spans="1:11" ht="51" customHeight="1">
      <c r="A970" s="24" t="s">
        <v>20</v>
      </c>
      <c r="B970" s="285" t="s">
        <v>2438</v>
      </c>
      <c r="C970" s="144" t="s">
        <v>2439</v>
      </c>
      <c r="D970" s="145">
        <v>200000</v>
      </c>
      <c r="E970" s="146" t="s">
        <v>42</v>
      </c>
      <c r="F970" s="146" t="s">
        <v>647</v>
      </c>
      <c r="G970" s="147" t="s">
        <v>2440</v>
      </c>
      <c r="H970" s="18" t="str">
        <f>IF(A970="","",VLOOKUP(A970,[1]Crt!F:G,2,FALSE))</f>
        <v>අධ්‍යාපන</v>
      </c>
      <c r="I970" s="19" t="str">
        <f>IF(B970="","",IF(LEN(B970)=12,VLOOKUP(MID(B970,8,2),[1]Crt!A:B,2),VLOOKUP(MID(B970,7,2),[1]Crt!A:B,2)))</f>
        <v>51 - වලල්ලාවිට</v>
      </c>
      <c r="J970" s="20" t="str">
        <f>IF(B970="","",VLOOKUP(I970,[1]Crt!B:C,2))</f>
        <v>කළුතර</v>
      </c>
      <c r="K970" s="186">
        <f>IF(B970="","",VLOOKUP(MID(B970,1,1),[1]Crt!D:E,2,FALSE))</f>
        <v>2104</v>
      </c>
    </row>
    <row r="971" spans="1:11" ht="51" customHeight="1">
      <c r="A971" s="38" t="s">
        <v>27</v>
      </c>
      <c r="B971" s="87" t="s">
        <v>2441</v>
      </c>
      <c r="C971" s="48" t="s">
        <v>2442</v>
      </c>
      <c r="D971" s="86">
        <v>1500000</v>
      </c>
      <c r="E971" s="108" t="s">
        <v>42</v>
      </c>
      <c r="F971" s="85" t="s">
        <v>42</v>
      </c>
      <c r="G971" s="286" t="s">
        <v>2443</v>
      </c>
      <c r="H971" s="18" t="str">
        <f>IF(A971="","",VLOOKUP(A971,[1]Crt!F:G,2,FALSE))</f>
        <v>අධ්‍යාපන</v>
      </c>
      <c r="I971" s="19" t="str">
        <f>IF(B971="","",IF(LEN(B971)=12,VLOOKUP(MID(B971,8,2),[1]Crt!A:B,2),VLOOKUP(MID(B971,7,2),[1]Crt!A:B,2)))</f>
        <v>07 - ගම්පහ</v>
      </c>
      <c r="J971" s="20" t="str">
        <f>IF(B971="","",VLOOKUP(I971,[1]Crt!B:C,2))</f>
        <v>ගම්පහ</v>
      </c>
      <c r="K971" s="186">
        <f>IF(B971="","",VLOOKUP(MID(B971,1,1),[1]Crt!D:E,2,FALSE))</f>
        <v>2104</v>
      </c>
    </row>
    <row r="972" spans="1:11" ht="51" customHeight="1">
      <c r="A972" s="38" t="s">
        <v>11</v>
      </c>
      <c r="B972" s="87" t="s">
        <v>2444</v>
      </c>
      <c r="C972" s="154" t="s">
        <v>2445</v>
      </c>
      <c r="D972" s="86">
        <v>2000000</v>
      </c>
      <c r="E972" s="108" t="s">
        <v>42</v>
      </c>
      <c r="F972" s="108" t="s">
        <v>117</v>
      </c>
      <c r="G972" s="269" t="s">
        <v>2446</v>
      </c>
      <c r="H972" s="18" t="str">
        <f>IF(A972="","",VLOOKUP(A972,[1]Crt!F:G,2,FALSE))</f>
        <v>අධ්‍යාපන</v>
      </c>
      <c r="I972" s="19" t="str">
        <f>IF(B972="","",IF(LEN(B972)=12,VLOOKUP(MID(B972,8,2),[1]Crt!A:B,2),VLOOKUP(MID(B972,7,2),[1]Crt!A:B,2)))</f>
        <v>04 - මිනුවන්ගොඩ</v>
      </c>
      <c r="J972" s="20" t="str">
        <f>IF(B972="","",VLOOKUP(I972,[1]Crt!B:C,2))</f>
        <v>ගම්පහ</v>
      </c>
      <c r="K972" s="186">
        <f>IF(B972="","",VLOOKUP(MID(B972,1,1),[1]Crt!D:E,2,FALSE))</f>
        <v>2104</v>
      </c>
    </row>
    <row r="973" spans="1:11" ht="51" customHeight="1">
      <c r="A973" s="38" t="s">
        <v>27</v>
      </c>
      <c r="B973" s="87" t="s">
        <v>2447</v>
      </c>
      <c r="C973" s="87" t="s">
        <v>2448</v>
      </c>
      <c r="D973" s="86">
        <v>100000</v>
      </c>
      <c r="E973" s="85" t="s">
        <v>66</v>
      </c>
      <c r="F973" s="85" t="s">
        <v>67</v>
      </c>
      <c r="G973" s="192" t="s">
        <v>2431</v>
      </c>
      <c r="H973" s="18" t="str">
        <f>IF(A973="","",VLOOKUP(A973,[1]Crt!F:G,2,FALSE))</f>
        <v>අධ්‍යාපන</v>
      </c>
      <c r="I973" s="19" t="str">
        <f>IF(B973="","",IF(LEN(B973)=12,VLOOKUP(MID(B973,8,2),[1]Crt!A:B,2),VLOOKUP(MID(B973,7,2),[1]Crt!A:B,2)))</f>
        <v>04 - මිනුවන්ගොඩ</v>
      </c>
      <c r="J973" s="20" t="str">
        <f>IF(B973="","",VLOOKUP(I973,[1]Crt!B:C,2))</f>
        <v>ගම්පහ</v>
      </c>
      <c r="K973" s="186">
        <f>IF(B973="","",VLOOKUP(MID(B973,1,1),[1]Crt!D:E,2,FALSE))</f>
        <v>2102</v>
      </c>
    </row>
    <row r="974" spans="1:11" ht="51" customHeight="1">
      <c r="A974" s="38" t="s">
        <v>27</v>
      </c>
      <c r="B974" s="85" t="s">
        <v>2449</v>
      </c>
      <c r="C974" s="48" t="s">
        <v>2450</v>
      </c>
      <c r="D974" s="86">
        <v>150000</v>
      </c>
      <c r="E974" s="85" t="s">
        <v>1948</v>
      </c>
      <c r="F974" s="85" t="s">
        <v>1871</v>
      </c>
      <c r="G974" s="192" t="s">
        <v>2431</v>
      </c>
      <c r="H974" s="18" t="str">
        <f>IF(A974="","",VLOOKUP(A974,[1]Crt!F:G,2,FALSE))</f>
        <v>අධ්‍යාපන</v>
      </c>
      <c r="I974" s="19" t="str">
        <f>IF(B974="","",IF(LEN(B974)=12,VLOOKUP(MID(B974,8,2),[1]Crt!A:B,2),VLOOKUP(MID(B974,7,2),[1]Crt!A:B,2)))</f>
        <v>04 - මිනුවන්ගොඩ</v>
      </c>
      <c r="J974" s="20" t="str">
        <f>IF(B974="","",VLOOKUP(I974,[1]Crt!B:C,2))</f>
        <v>ගම්පහ</v>
      </c>
      <c r="K974" s="186">
        <f>IF(B974="","",VLOOKUP(MID(B974,1,1),[1]Crt!D:E,2,FALSE))</f>
        <v>2401</v>
      </c>
    </row>
    <row r="975" spans="1:11" ht="51" customHeight="1">
      <c r="A975" s="38" t="s">
        <v>27</v>
      </c>
      <c r="B975" s="108" t="s">
        <v>2451</v>
      </c>
      <c r="C975" s="48" t="s">
        <v>2452</v>
      </c>
      <c r="D975" s="274">
        <v>170000</v>
      </c>
      <c r="E975" s="108" t="s">
        <v>42</v>
      </c>
      <c r="F975" s="108" t="s">
        <v>2453</v>
      </c>
      <c r="G975" s="192" t="s">
        <v>2431</v>
      </c>
      <c r="H975" s="18" t="str">
        <f>IF(A975="","",VLOOKUP(A975,[1]Crt!F:G,2,FALSE))</f>
        <v>අධ්‍යාපන</v>
      </c>
      <c r="I975" s="19" t="str">
        <f>IF(B975="","",IF(LEN(B975)=12,VLOOKUP(MID(B975,8,2),[1]Crt!A:B,2),VLOOKUP(MID(B975,7,2),[1]Crt!A:B,2)))</f>
        <v>25 - මහරගම</v>
      </c>
      <c r="J975" s="20" t="str">
        <f>IF(B975="","",VLOOKUP(I975,[1]Crt!B:C,2))</f>
        <v>කොළඹ</v>
      </c>
      <c r="K975" s="186">
        <f>IF(B975="","",VLOOKUP(MID(B975,1,1),[1]Crt!D:E,2,FALSE))</f>
        <v>2001</v>
      </c>
    </row>
    <row r="976" spans="1:11" ht="51" customHeight="1">
      <c r="A976" s="38" t="s">
        <v>27</v>
      </c>
      <c r="B976" s="85" t="s">
        <v>2454</v>
      </c>
      <c r="C976" s="48" t="s">
        <v>2455</v>
      </c>
      <c r="D976" s="148">
        <v>170000</v>
      </c>
      <c r="E976" s="108" t="s">
        <v>42</v>
      </c>
      <c r="F976" s="108" t="s">
        <v>2453</v>
      </c>
      <c r="G976" s="192" t="s">
        <v>2431</v>
      </c>
      <c r="H976" s="18" t="str">
        <f>IF(A976="","",VLOOKUP(A976,[1]Crt!F:G,2,FALSE))</f>
        <v>අධ්‍යාපන</v>
      </c>
      <c r="I976" s="19" t="str">
        <f>IF(B976="","",IF(LEN(B976)=12,VLOOKUP(MID(B976,8,2),[1]Crt!A:B,2),VLOOKUP(MID(B976,7,2),[1]Crt!A:B,2)))</f>
        <v>25 - මහරගම</v>
      </c>
      <c r="J976" s="20" t="str">
        <f>IF(B976="","",VLOOKUP(I976,[1]Crt!B:C,2))</f>
        <v>කොළඹ</v>
      </c>
      <c r="K976" s="186">
        <f>IF(B976="","",VLOOKUP(MID(B976,1,1),[1]Crt!D:E,2,FALSE))</f>
        <v>2001</v>
      </c>
    </row>
    <row r="977" spans="1:11" ht="51" customHeight="1">
      <c r="A977" s="38" t="s">
        <v>2124</v>
      </c>
      <c r="B977" s="85" t="s">
        <v>2456</v>
      </c>
      <c r="C977" s="87" t="s">
        <v>2457</v>
      </c>
      <c r="D977" s="86">
        <v>43400</v>
      </c>
      <c r="E977" s="108" t="s">
        <v>2458</v>
      </c>
      <c r="F977" s="85" t="s">
        <v>2093</v>
      </c>
      <c r="G977" s="286" t="s">
        <v>2459</v>
      </c>
      <c r="H977" s="18" t="str">
        <f>IF(A977="","",VLOOKUP(A977,[1]Crt!F:G,2,FALSE))</f>
        <v>විකල්ප බලශක්ති</v>
      </c>
      <c r="I977" s="19" t="str">
        <f>IF(B977="","",IF(LEN(B977)=12,VLOOKUP(MID(B977,8,2),[1]Crt!A:B,2),VLOOKUP(MID(B977,7,2),[1]Crt!A:B,2)))</f>
        <v>51 - වලල්ලාවිට</v>
      </c>
      <c r="J977" s="20" t="str">
        <f>IF(B977="","",VLOOKUP(I977,[1]Crt!B:C,2))</f>
        <v>කළුතර</v>
      </c>
      <c r="K977" s="186">
        <f>IF(B977="","",VLOOKUP(MID(B977,1,1),[1]Crt!D:E,2,FALSE))</f>
        <v>2104</v>
      </c>
    </row>
    <row r="978" spans="1:11" ht="51" customHeight="1">
      <c r="A978" s="38" t="s">
        <v>27</v>
      </c>
      <c r="B978" s="287" t="s">
        <v>2460</v>
      </c>
      <c r="C978" s="48" t="s">
        <v>2461</v>
      </c>
      <c r="D978" s="284">
        <v>217500</v>
      </c>
      <c r="E978" s="64" t="s">
        <v>1584</v>
      </c>
      <c r="F978" s="64" t="s">
        <v>1584</v>
      </c>
      <c r="G978" s="192" t="s">
        <v>2462</v>
      </c>
      <c r="H978" s="18" t="str">
        <f>IF(A978="","",VLOOKUP(A978,[1]Crt!F:G,2,FALSE))</f>
        <v>අධ්‍යාපන</v>
      </c>
      <c r="I978" s="19" t="str">
        <f>IF(B978="","",IF(LEN(B978)=12,VLOOKUP(MID(B978,8,2),[1]Crt!A:B,2),VLOOKUP(MID(B978,7,2),[1]Crt!A:B,2)))</f>
        <v>62 - පළාත් පොදු</v>
      </c>
      <c r="J978" s="20" t="str">
        <f>IF(B978="","",VLOOKUP(I978,[1]Crt!B:C,2))</f>
        <v>පළාත් පොදු</v>
      </c>
      <c r="K978" s="186">
        <f>IF(B978="","",VLOOKUP(MID(B978,1,1),[1]Crt!D:E,2,FALSE))</f>
        <v>2401</v>
      </c>
    </row>
    <row r="979" spans="1:11" ht="51" customHeight="1">
      <c r="A979" s="38" t="s">
        <v>27</v>
      </c>
      <c r="B979" s="87" t="s">
        <v>2463</v>
      </c>
      <c r="C979" s="48" t="s">
        <v>2464</v>
      </c>
      <c r="D979" s="284">
        <v>18776</v>
      </c>
      <c r="E979" s="108" t="s">
        <v>42</v>
      </c>
      <c r="F979" s="288" t="s">
        <v>2465</v>
      </c>
      <c r="G979" s="192" t="s">
        <v>2466</v>
      </c>
      <c r="H979" s="18" t="str">
        <f>IF(A979="","",VLOOKUP(A979,[1]Crt!F:G,2,FALSE))</f>
        <v>අධ්‍යාපන</v>
      </c>
      <c r="I979" s="19" t="str">
        <f>IF(B979="","",IF(LEN(B979)=12,VLOOKUP(MID(B979,8,2),[1]Crt!A:B,2),VLOOKUP(MID(B979,7,2),[1]Crt!A:B,2)))</f>
        <v>06 - අත්තනගල්ල</v>
      </c>
      <c r="J979" s="20" t="str">
        <f>IF(B979="","",VLOOKUP(I979,[1]Crt!B:C,2))</f>
        <v>ගම්පහ</v>
      </c>
      <c r="K979" s="186">
        <f>IF(B979="","",VLOOKUP(MID(B979,1,1),[1]Crt!D:E,2,FALSE))</f>
        <v>2104</v>
      </c>
    </row>
    <row r="980" spans="1:11" ht="51" customHeight="1">
      <c r="A980" s="38" t="s">
        <v>27</v>
      </c>
      <c r="B980" s="85" t="s">
        <v>2467</v>
      </c>
      <c r="C980" s="48" t="s">
        <v>2468</v>
      </c>
      <c r="D980" s="289">
        <v>150000</v>
      </c>
      <c r="E980" s="108" t="s">
        <v>42</v>
      </c>
      <c r="F980" s="288" t="s">
        <v>2469</v>
      </c>
      <c r="G980" s="192" t="s">
        <v>2470</v>
      </c>
      <c r="H980" s="18" t="str">
        <f>IF(A980="","",VLOOKUP(A980,[1]Crt!F:G,2,FALSE))</f>
        <v>අධ්‍යාපන</v>
      </c>
      <c r="I980" s="19" t="str">
        <f>IF(B980="","",IF(LEN(B980)=12,VLOOKUP(MID(B980,8,2),[1]Crt!A:B,2),VLOOKUP(MID(B980,7,2),[1]Crt!A:B,2)))</f>
        <v>43 - බණ්ඩාරගම</v>
      </c>
      <c r="J980" s="20" t="str">
        <f>IF(B980="","",VLOOKUP(I980,[1]Crt!B:C,2))</f>
        <v>කළුතර</v>
      </c>
      <c r="K980" s="186">
        <f>IF(B980="","",VLOOKUP(MID(B980,1,1),[1]Crt!D:E,2,FALSE))</f>
        <v>2001</v>
      </c>
    </row>
    <row r="981" spans="1:11" ht="51" customHeight="1">
      <c r="A981" s="38" t="s">
        <v>27</v>
      </c>
      <c r="B981" s="87" t="s">
        <v>2471</v>
      </c>
      <c r="C981" s="48" t="s">
        <v>2472</v>
      </c>
      <c r="D981" s="284">
        <v>50000</v>
      </c>
      <c r="E981" s="108" t="s">
        <v>42</v>
      </c>
      <c r="F981" s="288" t="s">
        <v>2469</v>
      </c>
      <c r="G981" s="192" t="s">
        <v>2473</v>
      </c>
      <c r="H981" s="18" t="str">
        <f>IF(A981="","",VLOOKUP(A981,[1]Crt!F:G,2,FALSE))</f>
        <v>අධ්‍යාපන</v>
      </c>
      <c r="I981" s="19" t="str">
        <f>IF(B981="","",IF(LEN(B981)=12,VLOOKUP(MID(B981,8,2),[1]Crt!A:B,2),VLOOKUP(MID(B981,7,2),[1]Crt!A:B,2)))</f>
        <v>43 - බණ්ඩාරගම</v>
      </c>
      <c r="J981" s="20" t="str">
        <f>IF(B981="","",VLOOKUP(I981,[1]Crt!B:C,2))</f>
        <v>කළුතර</v>
      </c>
      <c r="K981" s="186">
        <f>IF(B981="","",VLOOKUP(MID(B981,1,1),[1]Crt!D:E,2,FALSE))</f>
        <v>2104</v>
      </c>
    </row>
    <row r="982" spans="1:11" ht="51" customHeight="1">
      <c r="A982" s="38" t="s">
        <v>11</v>
      </c>
      <c r="B982" s="85" t="s">
        <v>2474</v>
      </c>
      <c r="C982" s="48" t="s">
        <v>2475</v>
      </c>
      <c r="D982" s="289">
        <v>1338900</v>
      </c>
      <c r="E982" s="108" t="s">
        <v>42</v>
      </c>
      <c r="F982" s="288" t="s">
        <v>2476</v>
      </c>
      <c r="G982" s="269" t="s">
        <v>2477</v>
      </c>
      <c r="H982" s="18" t="str">
        <f>IF(A982="","",VLOOKUP(A982,[1]Crt!F:G,2,FALSE))</f>
        <v>අධ්‍යාපන</v>
      </c>
      <c r="I982" s="19" t="str">
        <f>IF(B982="","",IF(LEN(B982)=12,VLOOKUP(MID(B982,8,2),[1]Crt!A:B,2),VLOOKUP(MID(B982,7,2),[1]Crt!A:B,2)))</f>
        <v>51 - වලල්ලාවිට</v>
      </c>
      <c r="J982" s="20" t="str">
        <f>IF(B982="","",VLOOKUP(I982,[1]Crt!B:C,2))</f>
        <v>කළුතර</v>
      </c>
      <c r="K982" s="186">
        <f>IF(B982="","",VLOOKUP(MID(B982,1,1),[1]Crt!D:E,2,FALSE))</f>
        <v>2001</v>
      </c>
    </row>
    <row r="983" spans="1:11" ht="51" customHeight="1">
      <c r="A983" s="38" t="s">
        <v>11</v>
      </c>
      <c r="B983" s="87" t="s">
        <v>2478</v>
      </c>
      <c r="C983" s="48" t="s">
        <v>2479</v>
      </c>
      <c r="D983" s="284">
        <v>1293100</v>
      </c>
      <c r="E983" s="108" t="s">
        <v>42</v>
      </c>
      <c r="F983" s="288" t="s">
        <v>2476</v>
      </c>
      <c r="G983" s="269" t="s">
        <v>2477</v>
      </c>
      <c r="H983" s="18" t="str">
        <f>IF(A983="","",VLOOKUP(A983,[1]Crt!F:G,2,FALSE))</f>
        <v>අධ්‍යාපන</v>
      </c>
      <c r="I983" s="19" t="str">
        <f>IF(B983="","",IF(LEN(B983)=12,VLOOKUP(MID(B983,8,2),[1]Crt!A:B,2),VLOOKUP(MID(B983,7,2),[1]Crt!A:B,2)))</f>
        <v>51 - වලල්ලාවිට</v>
      </c>
      <c r="J983" s="20" t="str">
        <f>IF(B983="","",VLOOKUP(I983,[1]Crt!B:C,2))</f>
        <v>කළුතර</v>
      </c>
      <c r="K983" s="186">
        <f>IF(B983="","",VLOOKUP(MID(B983,1,1),[1]Crt!D:E,2,FALSE))</f>
        <v>2104</v>
      </c>
    </row>
    <row r="984" spans="1:11" ht="51" customHeight="1">
      <c r="A984" s="38" t="s">
        <v>11</v>
      </c>
      <c r="B984" s="85" t="s">
        <v>2480</v>
      </c>
      <c r="C984" s="48" t="s">
        <v>2481</v>
      </c>
      <c r="D984" s="289">
        <v>289700</v>
      </c>
      <c r="E984" s="108" t="s">
        <v>42</v>
      </c>
      <c r="F984" s="288" t="s">
        <v>2476</v>
      </c>
      <c r="G984" s="269" t="s">
        <v>2477</v>
      </c>
      <c r="H984" s="18" t="str">
        <f>IF(A984="","",VLOOKUP(A984,[1]Crt!F:G,2,FALSE))</f>
        <v>අධ්‍යාපන</v>
      </c>
      <c r="I984" s="19" t="str">
        <f>IF(B984="","",IF(LEN(B984)=12,VLOOKUP(MID(B984,8,2),[1]Crt!A:B,2),VLOOKUP(MID(B984,7,2),[1]Crt!A:B,2)))</f>
        <v>51 - වලල්ලාවිට</v>
      </c>
      <c r="J984" s="20" t="str">
        <f>IF(B984="","",VLOOKUP(I984,[1]Crt!B:C,2))</f>
        <v>කළුතර</v>
      </c>
      <c r="K984" s="186">
        <f>IF(B984="","",VLOOKUP(MID(B984,1,1),[1]Crt!D:E,2,FALSE))</f>
        <v>2001</v>
      </c>
    </row>
    <row r="985" spans="1:11" ht="51" customHeight="1">
      <c r="A985" s="38" t="s">
        <v>27</v>
      </c>
      <c r="B985" s="85" t="s">
        <v>2482</v>
      </c>
      <c r="C985" s="48" t="s">
        <v>2483</v>
      </c>
      <c r="D985" s="289">
        <v>1500000</v>
      </c>
      <c r="E985" s="108" t="s">
        <v>42</v>
      </c>
      <c r="F985" s="288" t="s">
        <v>2484</v>
      </c>
      <c r="G985" s="269" t="s">
        <v>2485</v>
      </c>
      <c r="H985" s="18" t="str">
        <f>IF(A985="","",VLOOKUP(A985,[1]Crt!F:G,2,FALSE))</f>
        <v>අධ්‍යාපන</v>
      </c>
      <c r="I985" s="19" t="str">
        <f>IF(B985="","",IF(LEN(B985)=12,VLOOKUP(MID(B985,8,2),[1]Crt!A:B,2),VLOOKUP(MID(B985,7,2),[1]Crt!A:B,2)))</f>
        <v>47 - දොඩන්ගොඩ</v>
      </c>
      <c r="J985" s="20" t="str">
        <f>IF(B985="","",VLOOKUP(I985,[1]Crt!B:C,2))</f>
        <v>කළුතර</v>
      </c>
      <c r="K985" s="186">
        <f>IF(B985="","",VLOOKUP(MID(B985,1,1),[1]Crt!D:E,2,FALSE))</f>
        <v>2001</v>
      </c>
    </row>
    <row r="986" spans="1:11" ht="51" customHeight="1">
      <c r="A986" s="38" t="s">
        <v>27</v>
      </c>
      <c r="B986" s="85" t="s">
        <v>2486</v>
      </c>
      <c r="C986" s="48" t="s">
        <v>2487</v>
      </c>
      <c r="D986" s="289">
        <v>2000000</v>
      </c>
      <c r="E986" s="108" t="s">
        <v>42</v>
      </c>
      <c r="F986" s="288" t="s">
        <v>2469</v>
      </c>
      <c r="G986" s="192" t="s">
        <v>2473</v>
      </c>
      <c r="H986" s="18" t="str">
        <f>IF(A986="","",VLOOKUP(A986,[1]Crt!F:G,2,FALSE))</f>
        <v>අධ්‍යාපන</v>
      </c>
      <c r="I986" s="19" t="str">
        <f>IF(B986="","",IF(LEN(B986)=12,VLOOKUP(MID(B986,8,2),[1]Crt!A:B,2),VLOOKUP(MID(B986,7,2),[1]Crt!A:B,2)))</f>
        <v>41 - පානදුර</v>
      </c>
      <c r="J986" s="20" t="str">
        <f>IF(B986="","",VLOOKUP(I986,[1]Crt!B:C,2))</f>
        <v>කළුතර</v>
      </c>
      <c r="K986" s="186">
        <f>IF(B986="","",VLOOKUP(MID(B986,1,1),[1]Crt!D:E,2,FALSE))</f>
        <v>2001</v>
      </c>
    </row>
    <row r="987" spans="1:11" ht="51" customHeight="1">
      <c r="A987" s="38" t="s">
        <v>27</v>
      </c>
      <c r="B987" s="85" t="s">
        <v>2488</v>
      </c>
      <c r="C987" s="48" t="s">
        <v>2489</v>
      </c>
      <c r="D987" s="289">
        <v>150000</v>
      </c>
      <c r="E987" s="108" t="s">
        <v>42</v>
      </c>
      <c r="F987" s="288" t="s">
        <v>2469</v>
      </c>
      <c r="G987" s="192" t="s">
        <v>2473</v>
      </c>
      <c r="H987" s="18" t="str">
        <f>IF(A987="","",VLOOKUP(A987,[1]Crt!F:G,2,FALSE))</f>
        <v>අධ්‍යාපන</v>
      </c>
      <c r="I987" s="19" t="str">
        <f>IF(B987="","",IF(LEN(B987)=12,VLOOKUP(MID(B987,8,2),[1]Crt!A:B,2),VLOOKUP(MID(B987,7,2),[1]Crt!A:B,2)))</f>
        <v>53 - මිල්ලනිය</v>
      </c>
      <c r="J987" s="20" t="str">
        <f>IF(B987="","",VLOOKUP(I987,[1]Crt!B:C,2))</f>
        <v>කළුතර</v>
      </c>
      <c r="K987" s="186">
        <f>IF(B987="","",VLOOKUP(MID(B987,1,1),[1]Crt!D:E,2,FALSE))</f>
        <v>2001</v>
      </c>
    </row>
    <row r="988" spans="1:11" ht="51" customHeight="1">
      <c r="A988" s="38" t="s">
        <v>1482</v>
      </c>
      <c r="B988" s="87" t="s">
        <v>2490</v>
      </c>
      <c r="C988" s="48" t="s">
        <v>2491</v>
      </c>
      <c r="D988" s="284">
        <v>50000</v>
      </c>
      <c r="E988" s="108" t="s">
        <v>2492</v>
      </c>
      <c r="F988" s="85" t="s">
        <v>2493</v>
      </c>
      <c r="G988" s="192" t="s">
        <v>2473</v>
      </c>
      <c r="H988" s="18" t="str">
        <f>IF(A988="","",VLOOKUP(A988,[1]Crt!F:G,2,FALSE))</f>
        <v>ඉඩම්</v>
      </c>
      <c r="I988" s="19" t="str">
        <f>IF(B988="","",IF(LEN(B988)=12,VLOOKUP(MID(B988,8,2),[1]Crt!A:B,2),VLOOKUP(MID(B988,7,2),[1]Crt!A:B,2)))</f>
        <v>42 - කළුතර</v>
      </c>
      <c r="J988" s="20" t="str">
        <f>IF(B988="","",VLOOKUP(I988,[1]Crt!B:C,2))</f>
        <v>කළුතර</v>
      </c>
      <c r="K988" s="186">
        <f>IF(B988="","",VLOOKUP(MID(B988,1,1),[1]Crt!D:E,2,FALSE))</f>
        <v>2001</v>
      </c>
    </row>
    <row r="989" spans="1:11" ht="51" customHeight="1">
      <c r="A989" s="38" t="s">
        <v>27</v>
      </c>
      <c r="B989" s="85" t="s">
        <v>2494</v>
      </c>
      <c r="C989" s="48" t="s">
        <v>2495</v>
      </c>
      <c r="D989" s="289">
        <v>1000000</v>
      </c>
      <c r="E989" s="108" t="s">
        <v>42</v>
      </c>
      <c r="F989" s="108" t="s">
        <v>2496</v>
      </c>
      <c r="G989" s="192" t="s">
        <v>1550</v>
      </c>
      <c r="H989" s="18" t="str">
        <f>IF(A989="","",VLOOKUP(A989,[1]Crt!F:G,2,FALSE))</f>
        <v>අධ්‍යාපන</v>
      </c>
      <c r="I989" s="19" t="str">
        <f>IF(B989="","",IF(LEN(B989)=12,VLOOKUP(MID(B989,8,2),[1]Crt!A:B,2),VLOOKUP(MID(B989,7,2),[1]Crt!A:B,2)))</f>
        <v>21 - කොළඹ</v>
      </c>
      <c r="J989" s="20" t="str">
        <f>IF(B989="","",VLOOKUP(I989,[1]Crt!B:C,2))</f>
        <v>කොළඹ</v>
      </c>
      <c r="K989" s="186">
        <f>IF(B989="","",VLOOKUP(MID(B989,1,1),[1]Crt!D:E,2,FALSE))</f>
        <v>2001</v>
      </c>
    </row>
    <row r="990" spans="1:11" ht="51" customHeight="1">
      <c r="A990" s="38" t="s">
        <v>27</v>
      </c>
      <c r="B990" s="87" t="s">
        <v>2497</v>
      </c>
      <c r="C990" s="48" t="s">
        <v>2498</v>
      </c>
      <c r="D990" s="50">
        <v>600000</v>
      </c>
      <c r="E990" s="108" t="s">
        <v>42</v>
      </c>
      <c r="F990" s="108" t="s">
        <v>2499</v>
      </c>
      <c r="G990" s="192" t="s">
        <v>1550</v>
      </c>
      <c r="H990" s="18" t="str">
        <f>IF(A990="","",VLOOKUP(A990,[1]Crt!F:G,2,FALSE))</f>
        <v>අධ්‍යාපන</v>
      </c>
      <c r="I990" s="19" t="str">
        <f>IF(B990="","",IF(LEN(B990)=12,VLOOKUP(MID(B990,8,2),[1]Crt!A:B,2),VLOOKUP(MID(B990,7,2),[1]Crt!A:B,2)))</f>
        <v>22 -කොලොන්නාව</v>
      </c>
      <c r="J990" s="20" t="str">
        <f>IF(B990="","",VLOOKUP(I990,[1]Crt!B:C,2))</f>
        <v>කොළඹ</v>
      </c>
      <c r="K990" s="186">
        <f>IF(B990="","",VLOOKUP(MID(B990,1,1),[1]Crt!D:E,2,FALSE))</f>
        <v>2104</v>
      </c>
    </row>
    <row r="991" spans="1:11" ht="51" customHeight="1">
      <c r="A991" s="38" t="s">
        <v>27</v>
      </c>
      <c r="B991" s="85" t="s">
        <v>2500</v>
      </c>
      <c r="C991" s="87" t="s">
        <v>2501</v>
      </c>
      <c r="D991" s="290">
        <v>118000</v>
      </c>
      <c r="E991" s="108" t="s">
        <v>42</v>
      </c>
      <c r="F991" s="108" t="s">
        <v>1544</v>
      </c>
      <c r="G991" s="192" t="s">
        <v>1550</v>
      </c>
      <c r="H991" s="18" t="str">
        <f>IF(A991="","",VLOOKUP(A991,[1]Crt!F:G,2,FALSE))</f>
        <v>අධ්‍යාපන</v>
      </c>
      <c r="I991" s="19" t="str">
        <f>IF(B991="","",IF(LEN(B991)=12,VLOOKUP(MID(B991,8,2),[1]Crt!A:B,2),VLOOKUP(MID(B991,7,2),[1]Crt!A:B,2)))</f>
        <v>30 - හෝමාගම</v>
      </c>
      <c r="J991" s="20" t="str">
        <f>IF(B991="","",VLOOKUP(I991,[1]Crt!B:C,2))</f>
        <v>කොළඹ</v>
      </c>
      <c r="K991" s="186">
        <f>IF(B991="","",VLOOKUP(MID(B991,1,1),[1]Crt!D:E,2,FALSE))</f>
        <v>2001</v>
      </c>
    </row>
    <row r="992" spans="1:11" ht="51" customHeight="1">
      <c r="A992" s="38" t="s">
        <v>27</v>
      </c>
      <c r="B992" s="87" t="s">
        <v>2502</v>
      </c>
      <c r="C992" s="48" t="s">
        <v>2503</v>
      </c>
      <c r="D992" s="291">
        <v>2000000</v>
      </c>
      <c r="E992" s="108" t="s">
        <v>42</v>
      </c>
      <c r="F992" s="108" t="s">
        <v>2034</v>
      </c>
      <c r="G992" s="192" t="s">
        <v>1550</v>
      </c>
      <c r="H992" s="18" t="str">
        <f>IF(A992="","",VLOOKUP(A992,[1]Crt!F:G,2,FALSE))</f>
        <v>අධ්‍යාපන</v>
      </c>
      <c r="I992" s="19" t="str">
        <f>IF(B992="","",IF(LEN(B992)=12,VLOOKUP(MID(B992,8,2),[1]Crt!A:B,2),VLOOKUP(MID(B992,7,2),[1]Crt!A:B,2)))</f>
        <v>41 - පානදුර</v>
      </c>
      <c r="J992" s="20" t="str">
        <f>IF(B992="","",VLOOKUP(I992,[1]Crt!B:C,2))</f>
        <v>කළුතර</v>
      </c>
      <c r="K992" s="186">
        <f>IF(B992="","",VLOOKUP(MID(B992,1,1),[1]Crt!D:E,2,FALSE))</f>
        <v>2104</v>
      </c>
    </row>
    <row r="993" spans="1:11" ht="51" customHeight="1">
      <c r="A993" s="38" t="s">
        <v>27</v>
      </c>
      <c r="B993" s="87" t="s">
        <v>2504</v>
      </c>
      <c r="C993" s="48" t="s">
        <v>2505</v>
      </c>
      <c r="D993" s="290">
        <v>50000</v>
      </c>
      <c r="E993" s="108" t="s">
        <v>42</v>
      </c>
      <c r="F993" s="108" t="s">
        <v>2034</v>
      </c>
      <c r="G993" s="192" t="s">
        <v>1550</v>
      </c>
      <c r="H993" s="18" t="str">
        <f>IF(A993="","",VLOOKUP(A993,[1]Crt!F:G,2,FALSE))</f>
        <v>අධ්‍යාපන</v>
      </c>
      <c r="I993" s="19" t="str">
        <f>IF(B993="","",IF(LEN(B993)=12,VLOOKUP(MID(B993,8,2),[1]Crt!A:B,2),VLOOKUP(MID(B993,7,2),[1]Crt!A:B,2)))</f>
        <v>02 - කටාන</v>
      </c>
      <c r="J993" s="20" t="str">
        <f>IF(B993="","",VLOOKUP(I993,[1]Crt!B:C,2))</f>
        <v>ගම්පහ</v>
      </c>
      <c r="K993" s="186">
        <f>IF(B993="","",VLOOKUP(MID(B993,1,1),[1]Crt!D:E,2,FALSE))</f>
        <v>2102</v>
      </c>
    </row>
    <row r="994" spans="1:11" ht="66" customHeight="1">
      <c r="A994" s="38" t="s">
        <v>11</v>
      </c>
      <c r="B994" s="87" t="s">
        <v>2506</v>
      </c>
      <c r="C994" s="154" t="s">
        <v>2507</v>
      </c>
      <c r="D994" s="291">
        <v>292165.87</v>
      </c>
      <c r="E994" s="108" t="s">
        <v>66</v>
      </c>
      <c r="F994" s="108" t="s">
        <v>67</v>
      </c>
      <c r="G994" s="269" t="s">
        <v>2508</v>
      </c>
      <c r="H994" s="18" t="str">
        <f>IF(A994="","",VLOOKUP(A994,[1]Crt!F:G,2,FALSE))</f>
        <v>අධ්‍යාපන</v>
      </c>
      <c r="I994" s="19" t="str">
        <f>IF(B994="","",IF(LEN(B994)=12,VLOOKUP(MID(B994,8,2),[1]Crt!A:B,2),VLOOKUP(MID(B994,7,2),[1]Crt!A:B,2)))</f>
        <v>07 - ගම්පහ</v>
      </c>
      <c r="J994" s="20" t="str">
        <f>IF(B994="","",VLOOKUP(I994,[1]Crt!B:C,2))</f>
        <v>ගම්පහ</v>
      </c>
      <c r="K994" s="186">
        <f>IF(B994="","",VLOOKUP(MID(B994,1,1),[1]Crt!D:E,2,FALSE))</f>
        <v>2104</v>
      </c>
    </row>
    <row r="995" spans="1:11" ht="74.25" customHeight="1">
      <c r="A995" s="38" t="s">
        <v>11</v>
      </c>
      <c r="B995" s="87" t="s">
        <v>2509</v>
      </c>
      <c r="C995" s="48" t="s">
        <v>2510</v>
      </c>
      <c r="D995" s="291">
        <v>500000</v>
      </c>
      <c r="E995" s="108" t="s">
        <v>66</v>
      </c>
      <c r="F995" s="108" t="s">
        <v>67</v>
      </c>
      <c r="G995" s="269" t="s">
        <v>2508</v>
      </c>
      <c r="H995" s="18" t="str">
        <f>IF(A995="","",VLOOKUP(A995,[1]Crt!F:G,2,FALSE))</f>
        <v>අධ්‍යාපන</v>
      </c>
      <c r="I995" s="19" t="str">
        <f>IF(B995="","",IF(LEN(B995)=12,VLOOKUP(MID(B995,8,2),[1]Crt!A:B,2),VLOOKUP(MID(B995,7,2),[1]Crt!A:B,2)))</f>
        <v>07 - ගම්පහ</v>
      </c>
      <c r="J995" s="20" t="str">
        <f>IF(B995="","",VLOOKUP(I995,[1]Crt!B:C,2))</f>
        <v>ගම්පහ</v>
      </c>
      <c r="K995" s="186">
        <f>IF(B995="","",VLOOKUP(MID(B995,1,1),[1]Crt!D:E,2,FALSE))</f>
        <v>2104</v>
      </c>
    </row>
    <row r="996" spans="1:11" ht="51" customHeight="1">
      <c r="A996" s="38" t="s">
        <v>11</v>
      </c>
      <c r="B996" s="108" t="s">
        <v>2511</v>
      </c>
      <c r="C996" s="48" t="s">
        <v>2512</v>
      </c>
      <c r="D996" s="292">
        <v>91150</v>
      </c>
      <c r="E996" s="108" t="s">
        <v>42</v>
      </c>
      <c r="F996" s="108" t="s">
        <v>1528</v>
      </c>
      <c r="G996" s="269" t="s">
        <v>2513</v>
      </c>
      <c r="H996" s="18" t="str">
        <f>IF(A996="","",VLOOKUP(A996,[1]Crt!F:G,2,FALSE))</f>
        <v>අධ්‍යාපන</v>
      </c>
      <c r="I996" s="19" t="str">
        <f>IF(B996="","",IF(LEN(B996)=12,VLOOKUP(MID(B996,8,2),[1]Crt!A:B,2),VLOOKUP(MID(B996,7,2),[1]Crt!A:B,2)))</f>
        <v>06 - අත්තනගල්ල</v>
      </c>
      <c r="J996" s="20" t="str">
        <f>IF(B996="","",VLOOKUP(I996,[1]Crt!B:C,2))</f>
        <v>ගම්පහ</v>
      </c>
      <c r="K996" s="186">
        <f>IF(B996="","",VLOOKUP(MID(B996,1,1),[1]Crt!D:E,2,FALSE))</f>
        <v>2001</v>
      </c>
    </row>
    <row r="997" spans="1:11" ht="51" customHeight="1">
      <c r="A997" s="38" t="s">
        <v>27</v>
      </c>
      <c r="B997" s="48" t="s">
        <v>2514</v>
      </c>
      <c r="C997" s="48" t="s">
        <v>2515</v>
      </c>
      <c r="D997" s="293">
        <v>207050.64</v>
      </c>
      <c r="E997" s="108" t="s">
        <v>42</v>
      </c>
      <c r="F997" s="108" t="s">
        <v>1528</v>
      </c>
      <c r="G997" s="192" t="s">
        <v>1550</v>
      </c>
      <c r="H997" s="18" t="str">
        <f>IF(A997="","",VLOOKUP(A997,[1]Crt!F:G,2,FALSE))</f>
        <v>අධ්‍යාපන</v>
      </c>
      <c r="I997" s="19" t="str">
        <f>IF(B997="","",IF(LEN(B997)=12,VLOOKUP(MID(B997,8,2),[1]Crt!A:B,2),VLOOKUP(MID(B997,7,2),[1]Crt!A:B,2)))</f>
        <v>42 - කළුතර</v>
      </c>
      <c r="J997" s="20" t="str">
        <f>IF(B997="","",VLOOKUP(I997,[1]Crt!B:C,2))</f>
        <v>කළුතර</v>
      </c>
      <c r="K997" s="186">
        <f>IF(B997="","",VLOOKUP(MID(B997,1,1),[1]Crt!D:E,2,FALSE))</f>
        <v>2104</v>
      </c>
    </row>
    <row r="998" spans="1:11" ht="51" customHeight="1">
      <c r="A998" s="38" t="s">
        <v>27</v>
      </c>
      <c r="B998" s="85" t="s">
        <v>2516</v>
      </c>
      <c r="C998" s="48" t="s">
        <v>2517</v>
      </c>
      <c r="D998" s="284">
        <v>147016</v>
      </c>
      <c r="E998" s="85" t="s">
        <v>66</v>
      </c>
      <c r="F998" s="85" t="s">
        <v>67</v>
      </c>
      <c r="G998" s="192" t="s">
        <v>2518</v>
      </c>
      <c r="H998" s="18" t="str">
        <f>IF(A998="","",VLOOKUP(A998,[1]Crt!F:G,2,FALSE))</f>
        <v>අධ්‍යාපන</v>
      </c>
      <c r="I998" s="19" t="str">
        <f>IF(B998="","",IF(LEN(B998)=12,VLOOKUP(MID(B998,8,2),[1]Crt!A:B,2),VLOOKUP(MID(B998,7,2),[1]Crt!A:B,2)))</f>
        <v>62 - පළාත් පොදු</v>
      </c>
      <c r="J998" s="20" t="str">
        <f>IF(B998="","",VLOOKUP(I998,[1]Crt!B:C,2))</f>
        <v>පළාත් පොදු</v>
      </c>
      <c r="K998" s="186">
        <f>IF(B998="","",VLOOKUP(MID(B998,1,1),[1]Crt!D:E,2,FALSE))</f>
        <v>2401</v>
      </c>
    </row>
    <row r="999" spans="1:11" ht="51" customHeight="1">
      <c r="A999" s="38" t="s">
        <v>27</v>
      </c>
      <c r="B999" s="85" t="s">
        <v>2519</v>
      </c>
      <c r="C999" s="48" t="s">
        <v>2520</v>
      </c>
      <c r="D999" s="289">
        <v>850000</v>
      </c>
      <c r="E999" s="108" t="s">
        <v>42</v>
      </c>
      <c r="F999" s="108" t="s">
        <v>2521</v>
      </c>
      <c r="G999" s="192" t="s">
        <v>2518</v>
      </c>
      <c r="H999" s="18" t="str">
        <f>IF(A999="","",VLOOKUP(A999,[1]Crt!F:G,2,FALSE))</f>
        <v>අධ්‍යාපන</v>
      </c>
      <c r="I999" s="19" t="str">
        <f>IF(B999="","",IF(LEN(B999)=12,VLOOKUP(MID(B999,8,2),[1]Crt!A:B,2),VLOOKUP(MID(B999,7,2),[1]Crt!A:B,2)))</f>
        <v>09 - වත්තල</v>
      </c>
      <c r="J999" s="20" t="str">
        <f>IF(B999="","",VLOOKUP(I999,[1]Crt!B:C,2))</f>
        <v>ගම්පහ</v>
      </c>
      <c r="K999" s="186">
        <f>IF(B999="","",VLOOKUP(MID(B999,1,1),[1]Crt!D:E,2,FALSE))</f>
        <v>2001</v>
      </c>
    </row>
    <row r="1000" spans="1:11" ht="51" customHeight="1">
      <c r="A1000" s="24" t="s">
        <v>20</v>
      </c>
      <c r="B1000" s="146" t="s">
        <v>2522</v>
      </c>
      <c r="C1000" s="144" t="s">
        <v>2523</v>
      </c>
      <c r="D1000" s="294">
        <v>70000</v>
      </c>
      <c r="E1000" s="146" t="s">
        <v>42</v>
      </c>
      <c r="F1000" s="146" t="s">
        <v>2476</v>
      </c>
      <c r="G1000" s="147" t="s">
        <v>2524</v>
      </c>
      <c r="H1000" s="18" t="str">
        <f>IF(A1000="","",VLOOKUP(A1000,[1]Crt!F:G,2,FALSE))</f>
        <v>අධ්‍යාපන</v>
      </c>
      <c r="I1000" s="19" t="str">
        <f>IF(B1000="","",IF(LEN(B1000)=12,VLOOKUP(MID(B1000,8,2),[1]Crt!A:B,2),VLOOKUP(MID(B1000,7,2),[1]Crt!A:B,2)))</f>
        <v>49 - මතුගම</v>
      </c>
      <c r="J1000" s="20" t="str">
        <f>IF(B1000="","",VLOOKUP(I1000,[1]Crt!B:C,2))</f>
        <v>කළුතර</v>
      </c>
      <c r="K1000" s="186">
        <f>IF(B1000="","",VLOOKUP(MID(B1000,1,1),[1]Crt!D:E,2,FALSE))</f>
        <v>2001</v>
      </c>
    </row>
    <row r="1001" spans="1:11" ht="51" customHeight="1">
      <c r="A1001" s="38" t="s">
        <v>27</v>
      </c>
      <c r="B1001" s="87" t="s">
        <v>2525</v>
      </c>
      <c r="C1001" s="48" t="s">
        <v>2526</v>
      </c>
      <c r="D1001" s="284">
        <v>300000</v>
      </c>
      <c r="E1001" s="108" t="s">
        <v>42</v>
      </c>
      <c r="F1001" s="108" t="s">
        <v>2469</v>
      </c>
      <c r="G1001" s="192" t="s">
        <v>2518</v>
      </c>
      <c r="H1001" s="18" t="str">
        <f>IF(A1001="","",VLOOKUP(A1001,[1]Crt!F:G,2,FALSE))</f>
        <v>අධ්‍යාපන</v>
      </c>
      <c r="I1001" s="19" t="str">
        <f>IF(B1001="","",IF(LEN(B1001)=12,VLOOKUP(MID(B1001,8,2),[1]Crt!A:B,2),VLOOKUP(MID(B1001,7,2),[1]Crt!A:B,2)))</f>
        <v>43 - බණ්ඩාරගම</v>
      </c>
      <c r="J1001" s="20" t="str">
        <f>IF(B1001="","",VLOOKUP(I1001,[1]Crt!B:C,2))</f>
        <v>කළුතර</v>
      </c>
      <c r="K1001" s="186">
        <f>IF(B1001="","",VLOOKUP(MID(B1001,1,1),[1]Crt!D:E,2,FALSE))</f>
        <v>2104</v>
      </c>
    </row>
    <row r="1002" spans="1:11" ht="51" customHeight="1">
      <c r="A1002" s="38" t="s">
        <v>11</v>
      </c>
      <c r="B1002" s="87" t="s">
        <v>2527</v>
      </c>
      <c r="C1002" s="48" t="s">
        <v>2528</v>
      </c>
      <c r="D1002" s="284">
        <v>250000</v>
      </c>
      <c r="E1002" s="108" t="s">
        <v>42</v>
      </c>
      <c r="F1002" s="108" t="s">
        <v>2529</v>
      </c>
      <c r="G1002" s="269" t="s">
        <v>2530</v>
      </c>
      <c r="H1002" s="18" t="str">
        <f>IF(A1002="","",VLOOKUP(A1002,[1]Crt!F:G,2,FALSE))</f>
        <v>අධ්‍යාපන</v>
      </c>
      <c r="I1002" s="19" t="str">
        <f>IF(B1002="","",IF(LEN(B1002)=12,VLOOKUP(MID(B1002,8,2),[1]Crt!A:B,2),VLOOKUP(MID(B1002,7,2),[1]Crt!A:B,2)))</f>
        <v>46 - බුලත්සිංහල</v>
      </c>
      <c r="J1002" s="20" t="str">
        <f>IF(B1002="","",VLOOKUP(I1002,[1]Crt!B:C,2))</f>
        <v>කළුතර</v>
      </c>
      <c r="K1002" s="186">
        <f>IF(B1002="","",VLOOKUP(MID(B1002,1,1),[1]Crt!D:E,2,FALSE))</f>
        <v>2104</v>
      </c>
    </row>
    <row r="1003" spans="1:11" ht="51" customHeight="1">
      <c r="A1003" s="38" t="s">
        <v>11</v>
      </c>
      <c r="B1003" s="87" t="s">
        <v>2531</v>
      </c>
      <c r="C1003" s="87" t="s">
        <v>2532</v>
      </c>
      <c r="D1003" s="284">
        <v>250000</v>
      </c>
      <c r="E1003" s="108" t="s">
        <v>42</v>
      </c>
      <c r="F1003" s="108" t="s">
        <v>2521</v>
      </c>
      <c r="G1003" s="269" t="s">
        <v>2533</v>
      </c>
      <c r="H1003" s="18" t="str">
        <f>IF(A1003="","",VLOOKUP(A1003,[1]Crt!F:G,2,FALSE))</f>
        <v>අධ්‍යාපන</v>
      </c>
      <c r="I1003" s="19" t="str">
        <f>IF(B1003="","",IF(LEN(B1003)=12,VLOOKUP(MID(B1003,8,2),[1]Crt!A:B,2),VLOOKUP(MID(B1003,7,2),[1]Crt!A:B,2)))</f>
        <v>09 - වත්තල</v>
      </c>
      <c r="J1003" s="20" t="str">
        <f>IF(B1003="","",VLOOKUP(I1003,[1]Crt!B:C,2))</f>
        <v>ගම්පහ</v>
      </c>
      <c r="K1003" s="186">
        <f>IF(B1003="","",VLOOKUP(MID(B1003,1,1),[1]Crt!D:E,2,FALSE))</f>
        <v>2104</v>
      </c>
    </row>
    <row r="1004" spans="1:11" ht="51" customHeight="1">
      <c r="A1004" s="38" t="s">
        <v>27</v>
      </c>
      <c r="B1004" s="85" t="s">
        <v>2534</v>
      </c>
      <c r="C1004" s="48" t="s">
        <v>2535</v>
      </c>
      <c r="D1004" s="154">
        <v>400000</v>
      </c>
      <c r="E1004" s="108" t="s">
        <v>1508</v>
      </c>
      <c r="F1004" s="108" t="s">
        <v>2484</v>
      </c>
      <c r="G1004" s="192" t="s">
        <v>1736</v>
      </c>
      <c r="H1004" s="18" t="str">
        <f>IF(A1004="","",VLOOKUP(A1004,[1]Crt!F:G,2,FALSE))</f>
        <v>අධ්‍යාපන</v>
      </c>
      <c r="I1004" s="19" t="str">
        <f>IF(B1004="","",IF(LEN(B1004)=12,VLOOKUP(MID(B1004,8,2),[1]Crt!A:B,2),VLOOKUP(MID(B1004,7,2),[1]Crt!A:B,2)))</f>
        <v>42 - කළුතර</v>
      </c>
      <c r="J1004" s="20" t="str">
        <f>IF(B1004="","",VLOOKUP(I1004,[1]Crt!B:C,2))</f>
        <v>කළුතර</v>
      </c>
      <c r="K1004" s="186">
        <f>IF(B1004="","",VLOOKUP(MID(B1004,1,1),[1]Crt!D:E,2,FALSE))</f>
        <v>2001</v>
      </c>
    </row>
    <row r="1005" spans="1:11" ht="51" customHeight="1">
      <c r="A1005" s="38" t="s">
        <v>27</v>
      </c>
      <c r="B1005" s="85" t="s">
        <v>2536</v>
      </c>
      <c r="C1005" s="48" t="s">
        <v>2537</v>
      </c>
      <c r="D1005" s="154">
        <v>800000</v>
      </c>
      <c r="E1005" s="108" t="s">
        <v>1508</v>
      </c>
      <c r="F1005" s="108" t="s">
        <v>2484</v>
      </c>
      <c r="G1005" s="192" t="s">
        <v>1736</v>
      </c>
      <c r="H1005" s="18" t="str">
        <f>IF(A1005="","",VLOOKUP(A1005,[1]Crt!F:G,2,FALSE))</f>
        <v>අධ්‍යාපන</v>
      </c>
      <c r="I1005" s="19" t="str">
        <f>IF(B1005="","",IF(LEN(B1005)=12,VLOOKUP(MID(B1005,8,2),[1]Crt!A:B,2),VLOOKUP(MID(B1005,7,2),[1]Crt!A:B,2)))</f>
        <v>42 - කළුතර</v>
      </c>
      <c r="J1005" s="20" t="str">
        <f>IF(B1005="","",VLOOKUP(I1005,[1]Crt!B:C,2))</f>
        <v>කළුතර</v>
      </c>
      <c r="K1005" s="186">
        <f>IF(B1005="","",VLOOKUP(MID(B1005,1,1),[1]Crt!D:E,2,FALSE))</f>
        <v>2001</v>
      </c>
    </row>
    <row r="1006" spans="1:11" ht="51" customHeight="1">
      <c r="A1006" s="38" t="s">
        <v>27</v>
      </c>
      <c r="B1006" s="135" t="s">
        <v>2538</v>
      </c>
      <c r="C1006" s="48" t="s">
        <v>2539</v>
      </c>
      <c r="D1006" s="154">
        <v>1200000</v>
      </c>
      <c r="E1006" s="108" t="s">
        <v>1508</v>
      </c>
      <c r="F1006" s="108" t="s">
        <v>2465</v>
      </c>
      <c r="G1006" s="192" t="s">
        <v>1736</v>
      </c>
      <c r="H1006" s="18" t="str">
        <f>IF(A1006="","",VLOOKUP(A1006,[1]Crt!F:G,2,FALSE))</f>
        <v>අධ්‍යාපන</v>
      </c>
      <c r="I1006" s="19" t="str">
        <f>IF(B1006="","",IF(LEN(B1006)=12,VLOOKUP(MID(B1006,8,2),[1]Crt!A:B,2),VLOOKUP(MID(B1006,7,2),[1]Crt!A:B,2)))</f>
        <v>11 - දොම්පෙ</v>
      </c>
      <c r="J1006" s="20" t="str">
        <f>IF(B1006="","",VLOOKUP(I1006,[1]Crt!B:C,2))</f>
        <v>ගම්පහ</v>
      </c>
      <c r="K1006" s="186">
        <f>IF(B1006="","",VLOOKUP(MID(B1006,1,1),[1]Crt!D:E,2,FALSE))</f>
        <v>2001</v>
      </c>
    </row>
    <row r="1007" spans="1:11" ht="51" customHeight="1">
      <c r="A1007" s="38" t="s">
        <v>27</v>
      </c>
      <c r="B1007" s="175" t="s">
        <v>2540</v>
      </c>
      <c r="C1007" s="48" t="s">
        <v>2541</v>
      </c>
      <c r="D1007" s="154">
        <v>250000</v>
      </c>
      <c r="E1007" s="108" t="s">
        <v>1508</v>
      </c>
      <c r="F1007" s="108" t="s">
        <v>2476</v>
      </c>
      <c r="G1007" s="192" t="s">
        <v>1736</v>
      </c>
      <c r="H1007" s="18" t="str">
        <f>IF(A1007="","",VLOOKUP(A1007,[1]Crt!F:G,2,FALSE))</f>
        <v>අධ්‍යාපන</v>
      </c>
      <c r="I1007" s="19" t="str">
        <f>IF(B1007="","",IF(LEN(B1007)=12,VLOOKUP(MID(B1007,8,2),[1]Crt!A:B,2),VLOOKUP(MID(B1007,7,2),[1]Crt!A:B,2)))</f>
        <v>52 - පාලින්දනුවර</v>
      </c>
      <c r="J1007" s="20" t="str">
        <f>IF(B1007="","",VLOOKUP(I1007,[1]Crt!B:C,2))</f>
        <v>කළුතර</v>
      </c>
      <c r="K1007" s="186">
        <f>IF(B1007="","",VLOOKUP(MID(B1007,1,1),[1]Crt!D:E,2,FALSE))</f>
        <v>2104</v>
      </c>
    </row>
    <row r="1008" spans="1:11" ht="51" customHeight="1">
      <c r="A1008" s="38" t="s">
        <v>27</v>
      </c>
      <c r="B1008" s="85" t="s">
        <v>2542</v>
      </c>
      <c r="C1008" s="48" t="s">
        <v>2543</v>
      </c>
      <c r="D1008" s="284">
        <v>153250</v>
      </c>
      <c r="E1008" s="85" t="s">
        <v>1948</v>
      </c>
      <c r="F1008" s="85" t="s">
        <v>2544</v>
      </c>
      <c r="G1008" s="192" t="s">
        <v>2545</v>
      </c>
      <c r="H1008" s="18" t="str">
        <f>IF(A1008="","",VLOOKUP(A1008,[1]Crt!F:G,2,FALSE))</f>
        <v>අධ්‍යාපන</v>
      </c>
      <c r="I1008" s="19" t="str">
        <f>IF(B1008="","",IF(LEN(B1008)=12,VLOOKUP(MID(B1008,8,2),[1]Crt!A:B,2),VLOOKUP(MID(B1008,7,2),[1]Crt!A:B,2)))</f>
        <v>63 - ගම්පහ පොදු</v>
      </c>
      <c r="J1008" s="20" t="str">
        <f>IF(B1008="","",VLOOKUP(I1008,[1]Crt!B:C,2))</f>
        <v xml:space="preserve">ගම්පහ </v>
      </c>
      <c r="K1008" s="186">
        <f>IF(B1008="","",VLOOKUP(MID(B1008,1,1),[1]Crt!D:E,2,FALSE))</f>
        <v>2401</v>
      </c>
    </row>
    <row r="1009" spans="1:11" ht="51" customHeight="1">
      <c r="A1009" s="38" t="s">
        <v>27</v>
      </c>
      <c r="B1009" s="85" t="s">
        <v>2546</v>
      </c>
      <c r="C1009" s="48" t="s">
        <v>2547</v>
      </c>
      <c r="D1009" s="284">
        <v>116500</v>
      </c>
      <c r="E1009" s="85" t="s">
        <v>1948</v>
      </c>
      <c r="F1009" s="85" t="s">
        <v>2548</v>
      </c>
      <c r="G1009" s="192" t="s">
        <v>2545</v>
      </c>
      <c r="H1009" s="18" t="str">
        <f>IF(A1009="","",VLOOKUP(A1009,[1]Crt!F:G,2,FALSE))</f>
        <v>අධ්‍යාපන</v>
      </c>
      <c r="I1009" s="19" t="str">
        <f>IF(B1009="","",IF(LEN(B1009)=12,VLOOKUP(MID(B1009,8,2),[1]Crt!A:B,2),VLOOKUP(MID(B1009,7,2),[1]Crt!A:B,2)))</f>
        <v>64 - කොළඹ පොදු</v>
      </c>
      <c r="J1009" s="20" t="str">
        <f>IF(B1009="","",VLOOKUP(I1009,[1]Crt!B:C,2))</f>
        <v xml:space="preserve">කොළඹ </v>
      </c>
      <c r="K1009" s="186">
        <f>IF(B1009="","",VLOOKUP(MID(B1009,1,1),[1]Crt!D:E,2,FALSE))</f>
        <v>2401</v>
      </c>
    </row>
    <row r="1010" spans="1:11" ht="51" customHeight="1">
      <c r="A1010" s="38" t="s">
        <v>27</v>
      </c>
      <c r="B1010" s="85" t="s">
        <v>2549</v>
      </c>
      <c r="C1010" s="48" t="s">
        <v>2550</v>
      </c>
      <c r="D1010" s="284">
        <v>106500</v>
      </c>
      <c r="E1010" s="85" t="s">
        <v>1948</v>
      </c>
      <c r="F1010" s="85" t="s">
        <v>2551</v>
      </c>
      <c r="G1010" s="192" t="s">
        <v>2545</v>
      </c>
      <c r="H1010" s="18" t="str">
        <f>IF(A1010="","",VLOOKUP(A1010,[1]Crt!F:G,2,FALSE))</f>
        <v>අධ්‍යාපන</v>
      </c>
      <c r="I1010" s="19" t="str">
        <f>IF(B1010="","",IF(LEN(B1010)=12,VLOOKUP(MID(B1010,8,2),[1]Crt!A:B,2),VLOOKUP(MID(B1010,7,2),[1]Crt!A:B,2)))</f>
        <v>65 - කළුතර පොදු</v>
      </c>
      <c r="J1010" s="20" t="str">
        <f>IF(B1010="","",VLOOKUP(I1010,[1]Crt!B:C,2))</f>
        <v xml:space="preserve">කළුතර </v>
      </c>
      <c r="K1010" s="186">
        <f>IF(B1010="","",VLOOKUP(MID(B1010,1,1),[1]Crt!D:E,2,FALSE))</f>
        <v>2401</v>
      </c>
    </row>
    <row r="1011" spans="1:11" ht="51" customHeight="1">
      <c r="A1011" s="38" t="s">
        <v>11</v>
      </c>
      <c r="B1011" s="108" t="s">
        <v>2552</v>
      </c>
      <c r="C1011" s="48" t="s">
        <v>2553</v>
      </c>
      <c r="D1011" s="50">
        <v>139600</v>
      </c>
      <c r="E1011" s="108" t="s">
        <v>42</v>
      </c>
      <c r="F1011" s="108" t="s">
        <v>647</v>
      </c>
      <c r="G1011" s="269" t="s">
        <v>2554</v>
      </c>
      <c r="H1011" s="18" t="str">
        <f>IF(A1011="","",VLOOKUP(A1011,[1]Crt!F:G,2,FALSE))</f>
        <v>අධ්‍යාපන</v>
      </c>
      <c r="I1011" s="19" t="str">
        <f>IF(B1011="","",IF(LEN(B1011)=12,VLOOKUP(MID(B1011,8,2),[1]Crt!A:B,2),VLOOKUP(MID(B1011,7,2),[1]Crt!A:B,2)))</f>
        <v>51 - වලල්ලාවිට</v>
      </c>
      <c r="J1011" s="20" t="str">
        <f>IF(B1011="","",VLOOKUP(I1011,[1]Crt!B:C,2))</f>
        <v>කළුතර</v>
      </c>
      <c r="K1011" s="186">
        <f>IF(B1011="","",VLOOKUP(MID(B1011,1,1),[1]Crt!D:E,2,FALSE))</f>
        <v>2104</v>
      </c>
    </row>
    <row r="1012" spans="1:11" ht="51" customHeight="1">
      <c r="A1012" s="38" t="s">
        <v>27</v>
      </c>
      <c r="B1012" s="295" t="s">
        <v>2555</v>
      </c>
      <c r="C1012" s="136" t="s">
        <v>2556</v>
      </c>
      <c r="D1012" s="50">
        <v>700000</v>
      </c>
      <c r="E1012" s="108" t="s">
        <v>42</v>
      </c>
      <c r="F1012" s="108" t="s">
        <v>2557</v>
      </c>
      <c r="G1012" s="192" t="s">
        <v>2558</v>
      </c>
      <c r="H1012" s="18" t="str">
        <f>IF(A1012="","",VLOOKUP(A1012,[1]Crt!F:G,2,FALSE))</f>
        <v>අධ්‍යාපන</v>
      </c>
      <c r="I1012" s="19" t="str">
        <f>IF(B1012="","",IF(LEN(B1012)=12,VLOOKUP(MID(B1012,8,2),[1]Crt!A:B,2),VLOOKUP(MID(B1012,7,2),[1]Crt!A:B,2)))</f>
        <v>30 - හෝමාගම</v>
      </c>
      <c r="J1012" s="20" t="str">
        <f>IF(B1012="","",VLOOKUP(I1012,[1]Crt!B:C,2))</f>
        <v>කොළඹ</v>
      </c>
      <c r="K1012" s="186">
        <f>IF(B1012="","",VLOOKUP(MID(B1012,1,1),[1]Crt!D:E,2,FALSE))</f>
        <v>2001</v>
      </c>
    </row>
    <row r="1013" spans="1:11" ht="51" customHeight="1">
      <c r="A1013" s="38" t="s">
        <v>27</v>
      </c>
      <c r="B1013" s="295" t="s">
        <v>2559</v>
      </c>
      <c r="C1013" s="136" t="s">
        <v>2560</v>
      </c>
      <c r="D1013" s="50">
        <v>500000</v>
      </c>
      <c r="E1013" s="108" t="s">
        <v>42</v>
      </c>
      <c r="F1013" s="108" t="s">
        <v>2557</v>
      </c>
      <c r="G1013" s="192" t="s">
        <v>2558</v>
      </c>
      <c r="H1013" s="18" t="str">
        <f>IF(A1013="","",VLOOKUP(A1013,[1]Crt!F:G,2,FALSE))</f>
        <v>අධ්‍යාපන</v>
      </c>
      <c r="I1013" s="19" t="str">
        <f>IF(B1013="","",IF(LEN(B1013)=12,VLOOKUP(MID(B1013,8,2),[1]Crt!A:B,2),VLOOKUP(MID(B1013,7,2),[1]Crt!A:B,2)))</f>
        <v>30 - හෝමාගම</v>
      </c>
      <c r="J1013" s="20" t="str">
        <f>IF(B1013="","",VLOOKUP(I1013,[1]Crt!B:C,2))</f>
        <v>කොළඹ</v>
      </c>
      <c r="K1013" s="186">
        <f>IF(B1013="","",VLOOKUP(MID(B1013,1,1),[1]Crt!D:E,2,FALSE))</f>
        <v>2001</v>
      </c>
    </row>
    <row r="1014" spans="1:11" ht="51" customHeight="1">
      <c r="A1014" s="38" t="s">
        <v>11</v>
      </c>
      <c r="B1014" s="295" t="s">
        <v>2561</v>
      </c>
      <c r="C1014" s="136" t="s">
        <v>2562</v>
      </c>
      <c r="D1014" s="50">
        <v>250000</v>
      </c>
      <c r="E1014" s="108" t="s">
        <v>42</v>
      </c>
      <c r="F1014" s="108" t="s">
        <v>2557</v>
      </c>
      <c r="G1014" s="269" t="s">
        <v>2563</v>
      </c>
      <c r="H1014" s="18" t="str">
        <f>IF(A1014="","",VLOOKUP(A1014,[1]Crt!F:G,2,FALSE))</f>
        <v>අධ්‍යාපන</v>
      </c>
      <c r="I1014" s="19" t="str">
        <f>IF(B1014="","",IF(LEN(B1014)=12,VLOOKUP(MID(B1014,8,2),[1]Crt!A:B,2),VLOOKUP(MID(B1014,7,2),[1]Crt!A:B,2)))</f>
        <v>30 - හෝමාගම</v>
      </c>
      <c r="J1014" s="20" t="str">
        <f>IF(B1014="","",VLOOKUP(I1014,[1]Crt!B:C,2))</f>
        <v>කොළඹ</v>
      </c>
      <c r="K1014" s="186">
        <f>IF(B1014="","",VLOOKUP(MID(B1014,1,1),[1]Crt!D:E,2,FALSE))</f>
        <v>2001</v>
      </c>
    </row>
    <row r="1015" spans="1:11" ht="51" customHeight="1">
      <c r="A1015" s="38" t="s">
        <v>11</v>
      </c>
      <c r="B1015" s="295" t="s">
        <v>2564</v>
      </c>
      <c r="C1015" s="136" t="s">
        <v>2565</v>
      </c>
      <c r="D1015" s="50">
        <v>269780</v>
      </c>
      <c r="E1015" s="108" t="s">
        <v>42</v>
      </c>
      <c r="F1015" s="108" t="s">
        <v>287</v>
      </c>
      <c r="G1015" s="269" t="s">
        <v>2566</v>
      </c>
      <c r="H1015" s="18" t="str">
        <f>IF(A1015="","",VLOOKUP(A1015,[1]Crt!F:G,2,FALSE))</f>
        <v>අධ්‍යාපන</v>
      </c>
      <c r="I1015" s="19" t="str">
        <f>IF(B1015="","",IF(LEN(B1015)=12,VLOOKUP(MID(B1015,8,2),[1]Crt!A:B,2),VLOOKUP(MID(B1015,7,2),[1]Crt!A:B,2)))</f>
        <v>07 - ගම්පහ</v>
      </c>
      <c r="J1015" s="20" t="str">
        <f>IF(B1015="","",VLOOKUP(I1015,[1]Crt!B:C,2))</f>
        <v>ගම්පහ</v>
      </c>
      <c r="K1015" s="186">
        <f>IF(B1015="","",VLOOKUP(MID(B1015,1,1),[1]Crt!D:E,2,FALSE))</f>
        <v>2001</v>
      </c>
    </row>
    <row r="1016" spans="1:11" ht="51" customHeight="1">
      <c r="A1016" s="38" t="s">
        <v>27</v>
      </c>
      <c r="B1016" s="295" t="s">
        <v>2567</v>
      </c>
      <c r="C1016" s="136" t="s">
        <v>2568</v>
      </c>
      <c r="D1016" s="50">
        <v>3000000</v>
      </c>
      <c r="E1016" s="108" t="s">
        <v>42</v>
      </c>
      <c r="F1016" s="108" t="s">
        <v>442</v>
      </c>
      <c r="G1016" s="192" t="s">
        <v>2558</v>
      </c>
      <c r="H1016" s="18" t="str">
        <f>IF(A1016="","",VLOOKUP(A1016,[1]Crt!F:G,2,FALSE))</f>
        <v>අධ්‍යාපන</v>
      </c>
      <c r="I1016" s="19" t="str">
        <f>IF(B1016="","",IF(LEN(B1016)=12,VLOOKUP(MID(B1016,8,2),[1]Crt!A:B,2),VLOOKUP(MID(B1016,7,2),[1]Crt!A:B,2)))</f>
        <v>26 - රත්මලාන</v>
      </c>
      <c r="J1016" s="20" t="str">
        <f>IF(B1016="","",VLOOKUP(I1016,[1]Crt!B:C,2))</f>
        <v>කොළඹ</v>
      </c>
      <c r="K1016" s="186">
        <f>IF(B1016="","",VLOOKUP(MID(B1016,1,1),[1]Crt!D:E,2,FALSE))</f>
        <v>2001</v>
      </c>
    </row>
    <row r="1017" spans="1:11" ht="51" customHeight="1">
      <c r="A1017" s="38" t="s">
        <v>27</v>
      </c>
      <c r="B1017" s="295" t="s">
        <v>2569</v>
      </c>
      <c r="C1017" s="136" t="s">
        <v>2570</v>
      </c>
      <c r="D1017" s="50">
        <v>900000</v>
      </c>
      <c r="E1017" s="108" t="s">
        <v>42</v>
      </c>
      <c r="F1017" s="108" t="s">
        <v>2436</v>
      </c>
      <c r="G1017" s="192" t="s">
        <v>2558</v>
      </c>
      <c r="H1017" s="18" t="str">
        <f>IF(A1017="","",VLOOKUP(A1017,[1]Crt!F:G,2,FALSE))</f>
        <v>අධ්‍යාපන</v>
      </c>
      <c r="I1017" s="19" t="str">
        <f>IF(B1017="","",IF(LEN(B1017)=12,VLOOKUP(MID(B1017,8,2),[1]Crt!A:B,2),VLOOKUP(MID(B1017,7,2),[1]Crt!A:B,2)))</f>
        <v>44 - හොරණ</v>
      </c>
      <c r="J1017" s="20" t="str">
        <f>IF(B1017="","",VLOOKUP(I1017,[1]Crt!B:C,2))</f>
        <v>කළුතර</v>
      </c>
      <c r="K1017" s="186">
        <f>IF(B1017="","",VLOOKUP(MID(B1017,1,1),[1]Crt!D:E,2,FALSE))</f>
        <v>2001</v>
      </c>
    </row>
    <row r="1018" spans="1:11" ht="51" customHeight="1">
      <c r="A1018" s="38" t="s">
        <v>1502</v>
      </c>
      <c r="B1018" s="108" t="s">
        <v>2571</v>
      </c>
      <c r="C1018" s="87" t="s">
        <v>2572</v>
      </c>
      <c r="D1018" s="86">
        <v>208290</v>
      </c>
      <c r="E1018" s="108" t="s">
        <v>1380</v>
      </c>
      <c r="F1018" s="108" t="s">
        <v>2093</v>
      </c>
      <c r="G1018" s="192" t="s">
        <v>2558</v>
      </c>
      <c r="H1018" s="18" t="str">
        <f>IF(A1018="","",VLOOKUP(A1018,[1]Crt!F:G,2,FALSE))</f>
        <v>විකල්ප බලශක්ති</v>
      </c>
      <c r="I1018" s="19" t="str">
        <f>IF(B1018="","",IF(LEN(B1018)=12,VLOOKUP(MID(B1018,8,2),[1]Crt!A:B,2),VLOOKUP(MID(B1018,7,2),[1]Crt!A:B,2)))</f>
        <v>04 - මිනුවන්ගොඩ</v>
      </c>
      <c r="J1018" s="20" t="str">
        <f>IF(B1018="","",VLOOKUP(I1018,[1]Crt!B:C,2))</f>
        <v>ගම්පහ</v>
      </c>
      <c r="K1018" s="186">
        <f>IF(B1018="","",VLOOKUP(MID(B1018,1,1),[1]Crt!D:E,2,FALSE))</f>
        <v>2104</v>
      </c>
    </row>
    <row r="1019" spans="1:11" ht="51" customHeight="1">
      <c r="A1019" s="38" t="s">
        <v>1502</v>
      </c>
      <c r="B1019" s="108" t="s">
        <v>2573</v>
      </c>
      <c r="C1019" s="48" t="s">
        <v>2574</v>
      </c>
      <c r="D1019" s="154">
        <v>94829.14</v>
      </c>
      <c r="E1019" s="108" t="s">
        <v>2418</v>
      </c>
      <c r="F1019" s="108" t="s">
        <v>2575</v>
      </c>
      <c r="G1019" s="192" t="s">
        <v>1856</v>
      </c>
      <c r="H1019" s="18" t="str">
        <f>IF(A1019="","",VLOOKUP(A1019,[1]Crt!F:G,2,FALSE))</f>
        <v>විකල්ප බලශක්ති</v>
      </c>
      <c r="I1019" s="19" t="str">
        <f>IF(B1019="","",IF(LEN(B1019)=12,VLOOKUP(MID(B1019,8,2),[1]Crt!A:B,2),VLOOKUP(MID(B1019,7,2),[1]Crt!A:B,2)))</f>
        <v>02 - කටාන</v>
      </c>
      <c r="J1019" s="20" t="str">
        <f>IF(B1019="","",VLOOKUP(I1019,[1]Crt!B:C,2))</f>
        <v>ගම්පහ</v>
      </c>
      <c r="K1019" s="186">
        <f>IF(B1019="","",VLOOKUP(MID(B1019,1,1),[1]Crt!D:E,2,FALSE))</f>
        <v>2104</v>
      </c>
    </row>
    <row r="1020" spans="1:11" ht="51" customHeight="1">
      <c r="A1020" s="38" t="s">
        <v>1502</v>
      </c>
      <c r="B1020" s="108" t="s">
        <v>2576</v>
      </c>
      <c r="C1020" s="48" t="s">
        <v>2577</v>
      </c>
      <c r="D1020" s="154">
        <v>42080</v>
      </c>
      <c r="E1020" s="108" t="s">
        <v>2418</v>
      </c>
      <c r="F1020" s="108" t="s">
        <v>2575</v>
      </c>
      <c r="G1020" s="192" t="s">
        <v>1856</v>
      </c>
      <c r="H1020" s="18" t="str">
        <f>IF(A1020="","",VLOOKUP(A1020,[1]Crt!F:G,2,FALSE))</f>
        <v>විකල්ප බලශක්ති</v>
      </c>
      <c r="I1020" s="19" t="str">
        <f>IF(B1020="","",IF(LEN(B1020)=12,VLOOKUP(MID(B1020,8,2),[1]Crt!A:B,2),VLOOKUP(MID(B1020,7,2),[1]Crt!A:B,2)))</f>
        <v>02 - කටාන</v>
      </c>
      <c r="J1020" s="20" t="str">
        <f>IF(B1020="","",VLOOKUP(I1020,[1]Crt!B:C,2))</f>
        <v>ගම්පහ</v>
      </c>
      <c r="K1020" s="186">
        <f>IF(B1020="","",VLOOKUP(MID(B1020,1,1),[1]Crt!D:E,2,FALSE))</f>
        <v>2104</v>
      </c>
    </row>
    <row r="1021" spans="1:11" ht="51" customHeight="1">
      <c r="A1021" s="38" t="s">
        <v>1502</v>
      </c>
      <c r="B1021" s="108" t="s">
        <v>2578</v>
      </c>
      <c r="C1021" s="136" t="s">
        <v>2579</v>
      </c>
      <c r="D1021" s="177">
        <v>200000</v>
      </c>
      <c r="E1021" s="108" t="s">
        <v>2580</v>
      </c>
      <c r="F1021" s="108" t="s">
        <v>2093</v>
      </c>
      <c r="G1021" s="192" t="s">
        <v>2558</v>
      </c>
      <c r="H1021" s="18" t="str">
        <f>IF(A1021="","",VLOOKUP(A1021,[1]Crt!F:G,2,FALSE))</f>
        <v>විකල්ප බලශක්ති</v>
      </c>
      <c r="I1021" s="19" t="str">
        <f>IF(B1021="","",IF(LEN(B1021)=12,VLOOKUP(MID(B1021,8,2),[1]Crt!A:B,2),VLOOKUP(MID(B1021,7,2),[1]Crt!A:B,2)))</f>
        <v>02 - කටාන</v>
      </c>
      <c r="J1021" s="20" t="str">
        <f>IF(B1021="","",VLOOKUP(I1021,[1]Crt!B:C,2))</f>
        <v>ගම්පහ</v>
      </c>
      <c r="K1021" s="186">
        <f>IF(B1021="","",VLOOKUP(MID(B1021,1,1),[1]Crt!D:E,2,FALSE))</f>
        <v>2104</v>
      </c>
    </row>
    <row r="1022" spans="1:11" ht="51" customHeight="1">
      <c r="A1022" s="38" t="s">
        <v>27</v>
      </c>
      <c r="B1022" s="85" t="s">
        <v>2581</v>
      </c>
      <c r="C1022" s="48" t="s">
        <v>2582</v>
      </c>
      <c r="D1022" s="50">
        <v>200000</v>
      </c>
      <c r="E1022" s="108" t="s">
        <v>42</v>
      </c>
      <c r="F1022" s="108" t="s">
        <v>647</v>
      </c>
      <c r="G1022" s="192" t="s">
        <v>2583</v>
      </c>
      <c r="H1022" s="18" t="str">
        <f>IF(A1022="","",VLOOKUP(A1022,[1]Crt!F:G,2,FALSE))</f>
        <v>අධ්‍යාපන</v>
      </c>
      <c r="I1022" s="19" t="str">
        <f>IF(B1022="","",IF(LEN(B1022)=12,VLOOKUP(MID(B1022,8,2),[1]Crt!A:B,2),VLOOKUP(MID(B1022,7,2),[1]Crt!A:B,2)))</f>
        <v>52 - පාලින්දනුවර</v>
      </c>
      <c r="J1022" s="20" t="str">
        <f>IF(B1022="","",VLOOKUP(I1022,[1]Crt!B:C,2))</f>
        <v>කළුතර</v>
      </c>
      <c r="K1022" s="186">
        <f>IF(B1022="","",VLOOKUP(MID(B1022,1,1),[1]Crt!D:E,2,FALSE))</f>
        <v>2001</v>
      </c>
    </row>
    <row r="1023" spans="1:11" ht="51" customHeight="1">
      <c r="A1023" s="38" t="s">
        <v>27</v>
      </c>
      <c r="B1023" s="85" t="s">
        <v>2584</v>
      </c>
      <c r="C1023" s="48" t="s">
        <v>2585</v>
      </c>
      <c r="D1023" s="50">
        <v>1500000</v>
      </c>
      <c r="E1023" s="108" t="s">
        <v>42</v>
      </c>
      <c r="F1023" s="108" t="s">
        <v>387</v>
      </c>
      <c r="G1023" s="192" t="s">
        <v>2583</v>
      </c>
      <c r="H1023" s="18" t="str">
        <f>IF(A1023="","",VLOOKUP(A1023,[1]Crt!F:G,2,FALSE))</f>
        <v>අධ්‍යාපන</v>
      </c>
      <c r="I1023" s="19" t="str">
        <f>IF(B1023="","",IF(LEN(B1023)=12,VLOOKUP(MID(B1023,8,2),[1]Crt!A:B,2),VLOOKUP(MID(B1023,7,2),[1]Crt!A:B,2)))</f>
        <v>32 - තිඹිරිගස්යාය</v>
      </c>
      <c r="J1023" s="20" t="str">
        <f>IF(B1023="","",VLOOKUP(I1023,[1]Crt!B:C,2))</f>
        <v>කොළඹ</v>
      </c>
      <c r="K1023" s="186">
        <f>IF(B1023="","",VLOOKUP(MID(B1023,1,1),[1]Crt!D:E,2,FALSE))</f>
        <v>2001</v>
      </c>
    </row>
    <row r="1024" spans="1:11" ht="51" customHeight="1">
      <c r="A1024" s="38" t="s">
        <v>27</v>
      </c>
      <c r="B1024" s="190" t="s">
        <v>2586</v>
      </c>
      <c r="C1024" s="13" t="s">
        <v>2587</v>
      </c>
      <c r="D1024" s="234">
        <v>301417.65000000002</v>
      </c>
      <c r="E1024" s="108" t="s">
        <v>42</v>
      </c>
      <c r="F1024" s="108" t="s">
        <v>2453</v>
      </c>
      <c r="G1024" s="296" t="s">
        <v>1537</v>
      </c>
      <c r="H1024" s="18" t="str">
        <f>IF(A1024="","",VLOOKUP(A1024,[1]Crt!F:G,2,FALSE))</f>
        <v>අධ්‍යාපන</v>
      </c>
      <c r="I1024" s="19" t="str">
        <f>IF(B1024="","",IF(LEN(B1024)=12,VLOOKUP(MID(B1024,8,2),[1]Crt!A:B,2),VLOOKUP(MID(B1024,7,2),[1]Crt!A:B,2)))</f>
        <v>24 - කඩුවෙල</v>
      </c>
      <c r="J1024" s="20" t="str">
        <f>IF(B1024="","",VLOOKUP(I1024,[1]Crt!B:C,2))</f>
        <v>කොළඹ</v>
      </c>
      <c r="K1024" s="186">
        <f>IF(B1024="","",VLOOKUP(MID(B1024,1,1),[1]Crt!D:E,2,FALSE))</f>
        <v>2104</v>
      </c>
    </row>
    <row r="1025" spans="1:11" ht="51" customHeight="1">
      <c r="A1025" s="38" t="s">
        <v>698</v>
      </c>
      <c r="B1025" s="85" t="s">
        <v>2588</v>
      </c>
      <c r="C1025" s="48" t="s">
        <v>2589</v>
      </c>
      <c r="D1025" s="50">
        <v>500000</v>
      </c>
      <c r="E1025" s="108" t="s">
        <v>1584</v>
      </c>
      <c r="F1025" s="108" t="s">
        <v>1585</v>
      </c>
      <c r="G1025" s="297" t="s">
        <v>2590</v>
      </c>
      <c r="H1025" s="18" t="str">
        <f>IF(A1025="","",VLOOKUP(A1025,[1]Crt!F:G,2,FALSE))</f>
        <v>පළාත් පාලන මාර්ග</v>
      </c>
      <c r="I1025" s="19" t="str">
        <f>IF(B1025="","",IF(LEN(B1025)=12,VLOOKUP(MID(B1025,8,2),[1]Crt!A:B,2),VLOOKUP(MID(B1025,7,2),[1]Crt!A:B,2)))</f>
        <v>05 - මීරිගම</v>
      </c>
      <c r="J1025" s="20" t="str">
        <f>IF(B1025="","",VLOOKUP(I1025,[1]Crt!B:C,2))</f>
        <v>ගම්පහ</v>
      </c>
      <c r="K1025" s="186">
        <f>IF(B1025="","",VLOOKUP(MID(B1025,1,1),[1]Crt!D:E,2,FALSE))</f>
        <v>2004</v>
      </c>
    </row>
    <row r="1026" spans="1:11" ht="51" customHeight="1">
      <c r="A1026" s="38" t="s">
        <v>711</v>
      </c>
      <c r="B1026" s="85" t="s">
        <v>2591</v>
      </c>
      <c r="C1026" s="48" t="s">
        <v>2592</v>
      </c>
      <c r="D1026" s="50">
        <v>500000</v>
      </c>
      <c r="E1026" s="108" t="s">
        <v>701</v>
      </c>
      <c r="F1026" s="108" t="s">
        <v>1739</v>
      </c>
      <c r="G1026" s="164" t="s">
        <v>2593</v>
      </c>
      <c r="H1026" s="18" t="str">
        <f>IF(A1026="","",VLOOKUP(A1026,[1]Crt!F:G,2,FALSE))</f>
        <v>පළාත් පාලන මාර්ග</v>
      </c>
      <c r="I1026" s="19" t="str">
        <f>IF(B1026="","",IF(LEN(B1026)=12,VLOOKUP(MID(B1026,8,2),[1]Crt!A:B,2),VLOOKUP(MID(B1026,7,2),[1]Crt!A:B,2)))</f>
        <v>05 - මීරිගම</v>
      </c>
      <c r="J1026" s="20" t="str">
        <f>IF(B1026="","",VLOOKUP(I1026,[1]Crt!B:C,2))</f>
        <v>ගම්පහ</v>
      </c>
      <c r="K1026" s="186">
        <f>IF(B1026="","",VLOOKUP(MID(B1026,1,1),[1]Crt!D:E,2,FALSE))</f>
        <v>2004</v>
      </c>
    </row>
    <row r="1027" spans="1:11" ht="51" customHeight="1">
      <c r="A1027" s="38" t="s">
        <v>698</v>
      </c>
      <c r="B1027" s="85" t="s">
        <v>2594</v>
      </c>
      <c r="C1027" s="298" t="s">
        <v>2595</v>
      </c>
      <c r="D1027" s="50">
        <v>492669</v>
      </c>
      <c r="E1027" s="108" t="s">
        <v>701</v>
      </c>
      <c r="F1027" s="108" t="s">
        <v>1618</v>
      </c>
      <c r="G1027" s="299" t="s">
        <v>2596</v>
      </c>
      <c r="H1027" s="18" t="str">
        <f>IF(A1027="","",VLOOKUP(A1027,[1]Crt!F:G,2,FALSE))</f>
        <v>පළාත් පාලන මාර්ග</v>
      </c>
      <c r="I1027" s="19" t="str">
        <f>IF(B1027="","",IF(LEN(B1027)=12,VLOOKUP(MID(B1027,8,2),[1]Crt!A:B,2),VLOOKUP(MID(B1027,7,2),[1]Crt!A:B,2)))</f>
        <v>07 - ගම්පහ</v>
      </c>
      <c r="J1027" s="20" t="str">
        <f>IF(B1027="","",VLOOKUP(I1027,[1]Crt!B:C,2))</f>
        <v>ගම්පහ</v>
      </c>
      <c r="K1027" s="186">
        <f>IF(B1027="","",VLOOKUP(MID(B1027,1,1),[1]Crt!D:E,2,FALSE))</f>
        <v>2004</v>
      </c>
    </row>
    <row r="1028" spans="1:11" ht="51" customHeight="1">
      <c r="A1028" s="38" t="s">
        <v>698</v>
      </c>
      <c r="B1028" s="85" t="s">
        <v>2597</v>
      </c>
      <c r="C1028" s="13" t="s">
        <v>2598</v>
      </c>
      <c r="D1028" s="50">
        <v>500000</v>
      </c>
      <c r="E1028" s="108" t="s">
        <v>701</v>
      </c>
      <c r="F1028" s="108" t="s">
        <v>1618</v>
      </c>
      <c r="G1028" s="297" t="s">
        <v>2599</v>
      </c>
      <c r="H1028" s="18" t="str">
        <f>IF(A1028="","",VLOOKUP(A1028,[1]Crt!F:G,2,FALSE))</f>
        <v>පළාත් පාලන මාර්ග</v>
      </c>
      <c r="I1028" s="19" t="str">
        <f>IF(B1028="","",IF(LEN(B1028)=12,VLOOKUP(MID(B1028,8,2),[1]Crt!A:B,2),VLOOKUP(MID(B1028,7,2),[1]Crt!A:B,2)))</f>
        <v>07 - ගම්පහ</v>
      </c>
      <c r="J1028" s="20" t="str">
        <f>IF(B1028="","",VLOOKUP(I1028,[1]Crt!B:C,2))</f>
        <v>ගම්පහ</v>
      </c>
      <c r="K1028" s="186">
        <f>IF(B1028="","",VLOOKUP(MID(B1028,1,1),[1]Crt!D:E,2,FALSE))</f>
        <v>2004</v>
      </c>
    </row>
    <row r="1029" spans="1:11" ht="51" customHeight="1">
      <c r="A1029" s="38" t="s">
        <v>698</v>
      </c>
      <c r="B1029" s="85" t="s">
        <v>2600</v>
      </c>
      <c r="C1029" s="48" t="s">
        <v>2601</v>
      </c>
      <c r="D1029" s="50">
        <v>497093</v>
      </c>
      <c r="E1029" s="108" t="s">
        <v>701</v>
      </c>
      <c r="F1029" s="108" t="s">
        <v>1618</v>
      </c>
      <c r="G1029" s="299" t="s">
        <v>2596</v>
      </c>
      <c r="H1029" s="18" t="str">
        <f>IF(A1029="","",VLOOKUP(A1029,[1]Crt!F:G,2,FALSE))</f>
        <v>පළාත් පාලන මාර්ග</v>
      </c>
      <c r="I1029" s="19" t="str">
        <f>IF(B1029="","",IF(LEN(B1029)=12,VLOOKUP(MID(B1029,8,2),[1]Crt!A:B,2),VLOOKUP(MID(B1029,7,2),[1]Crt!A:B,2)))</f>
        <v>07 - ගම්පහ</v>
      </c>
      <c r="J1029" s="20" t="str">
        <f>IF(B1029="","",VLOOKUP(I1029,[1]Crt!B:C,2))</f>
        <v>ගම්පහ</v>
      </c>
      <c r="K1029" s="186">
        <f>IF(B1029="","",VLOOKUP(MID(B1029,1,1),[1]Crt!D:E,2,FALSE))</f>
        <v>2004</v>
      </c>
    </row>
    <row r="1030" spans="1:11" ht="51" customHeight="1">
      <c r="A1030" s="38" t="s">
        <v>698</v>
      </c>
      <c r="B1030" s="85" t="s">
        <v>2602</v>
      </c>
      <c r="C1030" s="48" t="s">
        <v>2603</v>
      </c>
      <c r="D1030" s="50">
        <v>444736</v>
      </c>
      <c r="E1030" s="108" t="s">
        <v>701</v>
      </c>
      <c r="F1030" s="108" t="s">
        <v>890</v>
      </c>
      <c r="G1030" s="299" t="s">
        <v>2596</v>
      </c>
      <c r="H1030" s="18" t="str">
        <f>IF(A1030="","",VLOOKUP(A1030,[1]Crt!F:G,2,FALSE))</f>
        <v>පළාත් පාලන මාර්ග</v>
      </c>
      <c r="I1030" s="19" t="str">
        <f>IF(B1030="","",IF(LEN(B1030)=12,VLOOKUP(MID(B1030,8,2),[1]Crt!A:B,2),VLOOKUP(MID(B1030,7,2),[1]Crt!A:B,2)))</f>
        <v>13 - කැළණිය</v>
      </c>
      <c r="J1030" s="20" t="str">
        <f>IF(B1030="","",VLOOKUP(I1030,[1]Crt!B:C,2))</f>
        <v>ගම්පහ</v>
      </c>
      <c r="K1030" s="186">
        <f>IF(B1030="","",VLOOKUP(MID(B1030,1,1),[1]Crt!D:E,2,FALSE))</f>
        <v>2004</v>
      </c>
    </row>
    <row r="1031" spans="1:11" ht="51" customHeight="1">
      <c r="A1031" s="38" t="s">
        <v>698</v>
      </c>
      <c r="B1031" s="85" t="s">
        <v>2604</v>
      </c>
      <c r="C1031" s="48" t="s">
        <v>2605</v>
      </c>
      <c r="D1031" s="50">
        <v>444678</v>
      </c>
      <c r="E1031" s="108" t="s">
        <v>701</v>
      </c>
      <c r="F1031" s="108" t="s">
        <v>890</v>
      </c>
      <c r="G1031" s="299" t="s">
        <v>2596</v>
      </c>
      <c r="H1031" s="18" t="str">
        <f>IF(A1031="","",VLOOKUP(A1031,[1]Crt!F:G,2,FALSE))</f>
        <v>පළාත් පාලන මාර්ග</v>
      </c>
      <c r="I1031" s="19" t="str">
        <f>IF(B1031="","",IF(LEN(B1031)=12,VLOOKUP(MID(B1031,8,2),[1]Crt!A:B,2),VLOOKUP(MID(B1031,7,2),[1]Crt!A:B,2)))</f>
        <v>13 - කැළණිය</v>
      </c>
      <c r="J1031" s="20" t="str">
        <f>IF(B1031="","",VLOOKUP(I1031,[1]Crt!B:C,2))</f>
        <v>ගම්පහ</v>
      </c>
      <c r="K1031" s="186">
        <f>IF(B1031="","",VLOOKUP(MID(B1031,1,1),[1]Crt!D:E,2,FALSE))</f>
        <v>2004</v>
      </c>
    </row>
    <row r="1032" spans="1:11" ht="51" customHeight="1">
      <c r="A1032" s="24" t="s">
        <v>20</v>
      </c>
      <c r="B1032" s="143" t="s">
        <v>2606</v>
      </c>
      <c r="C1032" s="144" t="s">
        <v>2562</v>
      </c>
      <c r="D1032" s="157">
        <v>100000</v>
      </c>
      <c r="E1032" s="146" t="s">
        <v>42</v>
      </c>
      <c r="F1032" s="146" t="s">
        <v>430</v>
      </c>
      <c r="G1032" s="162" t="s">
        <v>2607</v>
      </c>
      <c r="H1032" s="18" t="str">
        <f>IF(A1032="","",VLOOKUP(A1032,[1]Crt!F:G,2,FALSE))</f>
        <v>අධ්‍යාපන</v>
      </c>
      <c r="I1032" s="19" t="str">
        <f>IF(B1032="","",IF(LEN(B1032)=12,VLOOKUP(MID(B1032,8,2),[1]Crt!A:B,2),VLOOKUP(MID(B1032,7,2),[1]Crt!A:B,2)))</f>
        <v>30 - හෝමාගම</v>
      </c>
      <c r="J1032" s="20" t="str">
        <f>IF(B1032="","",VLOOKUP(I1032,[1]Crt!B:C,2))</f>
        <v>කොළඹ</v>
      </c>
      <c r="K1032" s="186">
        <f>IF(B1032="","",VLOOKUP(MID(B1032,1,1),[1]Crt!D:E,2,FALSE))</f>
        <v>2001</v>
      </c>
    </row>
    <row r="1033" spans="1:11" ht="51" customHeight="1">
      <c r="A1033" s="38" t="s">
        <v>27</v>
      </c>
      <c r="B1033" s="85" t="s">
        <v>2608</v>
      </c>
      <c r="C1033" s="48" t="s">
        <v>2609</v>
      </c>
      <c r="D1033" s="50">
        <v>50000</v>
      </c>
      <c r="E1033" s="108" t="s">
        <v>66</v>
      </c>
      <c r="F1033" s="108" t="s">
        <v>67</v>
      </c>
      <c r="G1033" s="192" t="s">
        <v>1743</v>
      </c>
      <c r="H1033" s="18" t="str">
        <f>IF(A1033="","",VLOOKUP(A1033,[1]Crt!F:G,2,FALSE))</f>
        <v>අධ්‍යාපන</v>
      </c>
      <c r="I1033" s="19" t="str">
        <f>IF(B1033="","",IF(LEN(B1033)=12,VLOOKUP(MID(B1033,8,2),[1]Crt!A:B,2),VLOOKUP(MID(B1033,7,2),[1]Crt!A:B,2)))</f>
        <v>49 - මතුගම</v>
      </c>
      <c r="J1033" s="20" t="str">
        <f>IF(B1033="","",VLOOKUP(I1033,[1]Crt!B:C,2))</f>
        <v>කළුතර</v>
      </c>
      <c r="K1033" s="186">
        <f>IF(B1033="","",VLOOKUP(MID(B1033,1,1),[1]Crt!D:E,2,FALSE))</f>
        <v>2102</v>
      </c>
    </row>
    <row r="1034" spans="1:11" ht="51" customHeight="1">
      <c r="A1034" s="38" t="s">
        <v>27</v>
      </c>
      <c r="B1034" s="85" t="s">
        <v>2610</v>
      </c>
      <c r="C1034" s="48" t="s">
        <v>2611</v>
      </c>
      <c r="D1034" s="300">
        <v>350000</v>
      </c>
      <c r="E1034" s="108" t="s">
        <v>42</v>
      </c>
      <c r="F1034" s="108" t="s">
        <v>430</v>
      </c>
      <c r="G1034" s="192" t="s">
        <v>1743</v>
      </c>
      <c r="H1034" s="18" t="str">
        <f>IF(A1034="","",VLOOKUP(A1034,[1]Crt!F:G,2,FALSE))</f>
        <v>අධ්‍යාපන</v>
      </c>
      <c r="I1034" s="19" t="str">
        <f>IF(B1034="","",IF(LEN(B1034)=12,VLOOKUP(MID(B1034,8,2),[1]Crt!A:B,2),VLOOKUP(MID(B1034,7,2),[1]Crt!A:B,2)))</f>
        <v>21 - කොළඹ</v>
      </c>
      <c r="J1034" s="20" t="str">
        <f>IF(B1034="","",VLOOKUP(I1034,[1]Crt!B:C,2))</f>
        <v>කොළඹ</v>
      </c>
      <c r="K1034" s="186">
        <f>IF(B1034="","",VLOOKUP(MID(B1034,1,1),[1]Crt!D:E,2,FALSE))</f>
        <v>2001</v>
      </c>
    </row>
    <row r="1035" spans="1:11" ht="51" customHeight="1">
      <c r="A1035" s="38" t="s">
        <v>27</v>
      </c>
      <c r="B1035" s="85" t="s">
        <v>2612</v>
      </c>
      <c r="C1035" s="48" t="s">
        <v>2613</v>
      </c>
      <c r="D1035" s="300">
        <v>300000</v>
      </c>
      <c r="E1035" s="108" t="s">
        <v>42</v>
      </c>
      <c r="F1035" s="108" t="s">
        <v>430</v>
      </c>
      <c r="G1035" s="192" t="s">
        <v>1743</v>
      </c>
      <c r="H1035" s="18" t="str">
        <f>IF(A1035="","",VLOOKUP(A1035,[1]Crt!F:G,2,FALSE))</f>
        <v>අධ්‍යාපන</v>
      </c>
      <c r="I1035" s="19" t="str">
        <f>IF(B1035="","",IF(LEN(B1035)=12,VLOOKUP(MID(B1035,8,2),[1]Crt!A:B,2),VLOOKUP(MID(B1035,7,2),[1]Crt!A:B,2)))</f>
        <v>32 - තිඹිරිගස්යාය</v>
      </c>
      <c r="J1035" s="20" t="str">
        <f>IF(B1035="","",VLOOKUP(I1035,[1]Crt!B:C,2))</f>
        <v>කොළඹ</v>
      </c>
      <c r="K1035" s="186">
        <f>IF(B1035="","",VLOOKUP(MID(B1035,1,1),[1]Crt!D:E,2,FALSE))</f>
        <v>2001</v>
      </c>
    </row>
    <row r="1036" spans="1:11" ht="51" customHeight="1">
      <c r="A1036" s="38" t="s">
        <v>27</v>
      </c>
      <c r="B1036" s="85" t="s">
        <v>2614</v>
      </c>
      <c r="C1036" s="48" t="s">
        <v>2615</v>
      </c>
      <c r="D1036" s="50">
        <v>325000</v>
      </c>
      <c r="E1036" s="108" t="s">
        <v>42</v>
      </c>
      <c r="F1036" s="108" t="s">
        <v>430</v>
      </c>
      <c r="G1036" s="192" t="s">
        <v>1743</v>
      </c>
      <c r="H1036" s="18" t="str">
        <f>IF(A1036="","",VLOOKUP(A1036,[1]Crt!F:G,2,FALSE))</f>
        <v>අධ්‍යාපන</v>
      </c>
      <c r="I1036" s="19" t="str">
        <f>IF(B1036="","",IF(LEN(B1036)=12,VLOOKUP(MID(B1036,8,2),[1]Crt!A:B,2),VLOOKUP(MID(B1036,7,2),[1]Crt!A:B,2)))</f>
        <v>32 - තිඹිරිගස්යාය</v>
      </c>
      <c r="J1036" s="20" t="str">
        <f>IF(B1036="","",VLOOKUP(I1036,[1]Crt!B:C,2))</f>
        <v>කොළඹ</v>
      </c>
      <c r="K1036" s="186">
        <f>IF(B1036="","",VLOOKUP(MID(B1036,1,1),[1]Crt!D:E,2,FALSE))</f>
        <v>2104</v>
      </c>
    </row>
    <row r="1037" spans="1:11" ht="51" customHeight="1">
      <c r="A1037" s="38" t="s">
        <v>1502</v>
      </c>
      <c r="B1037" s="108" t="s">
        <v>2616</v>
      </c>
      <c r="C1037" s="48" t="s">
        <v>2617</v>
      </c>
      <c r="D1037" s="86">
        <v>325000</v>
      </c>
      <c r="E1037" s="108" t="s">
        <v>2418</v>
      </c>
      <c r="F1037" s="108" t="s">
        <v>2093</v>
      </c>
      <c r="G1037" s="192" t="s">
        <v>1743</v>
      </c>
      <c r="H1037" s="18" t="str">
        <f>IF(A1037="","",VLOOKUP(A1037,[1]Crt!F:G,2,FALSE))</f>
        <v>විකල්ප බලශක්ති</v>
      </c>
      <c r="I1037" s="19" t="str">
        <f>IF(B1037="","",IF(LEN(B1037)=12,VLOOKUP(MID(B1037,8,2),[1]Crt!A:B,2),VLOOKUP(MID(B1037,7,2),[1]Crt!A:B,2)))</f>
        <v>30 - හෝමාගම</v>
      </c>
      <c r="J1037" s="20" t="str">
        <f>IF(B1037="","",VLOOKUP(I1037,[1]Crt!B:C,2))</f>
        <v>කොළඹ</v>
      </c>
      <c r="K1037" s="186">
        <f>IF(B1037="","",VLOOKUP(MID(B1037,1,1),[1]Crt!D:E,2,FALSE))</f>
        <v>2104</v>
      </c>
    </row>
    <row r="1038" spans="1:11" ht="51" customHeight="1">
      <c r="A1038" s="38" t="s">
        <v>1502</v>
      </c>
      <c r="B1038" s="108" t="s">
        <v>2618</v>
      </c>
      <c r="C1038" s="136" t="s">
        <v>2619</v>
      </c>
      <c r="D1038" s="177">
        <v>50000</v>
      </c>
      <c r="E1038" s="108" t="s">
        <v>2418</v>
      </c>
      <c r="F1038" s="108" t="s">
        <v>2093</v>
      </c>
      <c r="G1038" s="192" t="s">
        <v>1743</v>
      </c>
      <c r="H1038" s="18" t="str">
        <f>IF(A1038="","",VLOOKUP(A1038,[1]Crt!F:G,2,FALSE))</f>
        <v>විකල්ප බලශක්ති</v>
      </c>
      <c r="I1038" s="19" t="str">
        <f>IF(B1038="","",IF(LEN(B1038)=12,VLOOKUP(MID(B1038,8,2),[1]Crt!A:B,2),VLOOKUP(MID(B1038,7,2),[1]Crt!A:B,2)))</f>
        <v>05 - මීරිගම</v>
      </c>
      <c r="J1038" s="20" t="str">
        <f>IF(B1038="","",VLOOKUP(I1038,[1]Crt!B:C,2))</f>
        <v>ගම්පහ</v>
      </c>
      <c r="K1038" s="186">
        <f>IF(B1038="","",VLOOKUP(MID(B1038,1,1),[1]Crt!D:E,2,FALSE))</f>
        <v>2104</v>
      </c>
    </row>
    <row r="1039" spans="1:11" ht="51" customHeight="1">
      <c r="A1039" s="38" t="s">
        <v>1502</v>
      </c>
      <c r="B1039" s="108" t="s">
        <v>2620</v>
      </c>
      <c r="C1039" s="280" t="s">
        <v>2621</v>
      </c>
      <c r="D1039" s="301">
        <v>199945</v>
      </c>
      <c r="E1039" s="108" t="s">
        <v>895</v>
      </c>
      <c r="F1039" s="108" t="s">
        <v>2093</v>
      </c>
      <c r="G1039" s="192" t="s">
        <v>1743</v>
      </c>
      <c r="H1039" s="18" t="str">
        <f>IF(A1039="","",VLOOKUP(A1039,[1]Crt!F:G,2,FALSE))</f>
        <v>විකල්ප බලශක්ති</v>
      </c>
      <c r="I1039" s="19" t="str">
        <f>IF(B1039="","",IF(LEN(B1039)=12,VLOOKUP(MID(B1039,8,2),[1]Crt!A:B,2),VLOOKUP(MID(B1039,7,2),[1]Crt!A:B,2)))</f>
        <v>04 - මිනුවන්ගොඩ</v>
      </c>
      <c r="J1039" s="20" t="str">
        <f>IF(B1039="","",VLOOKUP(I1039,[1]Crt!B:C,2))</f>
        <v>ගම්පහ</v>
      </c>
      <c r="K1039" s="186">
        <f>IF(B1039="","",VLOOKUP(MID(B1039,1,1),[1]Crt!D:E,2,FALSE))</f>
        <v>2104</v>
      </c>
    </row>
    <row r="1040" spans="1:11" ht="51" customHeight="1">
      <c r="A1040" s="38" t="s">
        <v>27</v>
      </c>
      <c r="B1040" s="48" t="s">
        <v>2622</v>
      </c>
      <c r="C1040" s="48" t="s">
        <v>2623</v>
      </c>
      <c r="D1040" s="154">
        <v>344000</v>
      </c>
      <c r="E1040" s="108" t="s">
        <v>42</v>
      </c>
      <c r="F1040" s="108" t="s">
        <v>430</v>
      </c>
      <c r="G1040" s="192" t="s">
        <v>2624</v>
      </c>
      <c r="H1040" s="18" t="str">
        <f>IF(A1040="","",VLOOKUP(A1040,[1]Crt!F:G,2,FALSE))</f>
        <v>අධ්‍යාපන</v>
      </c>
      <c r="I1040" s="19" t="str">
        <f>IF(B1040="","",IF(LEN(B1040)=12,VLOOKUP(MID(B1040,8,2),[1]Crt!A:B,2),VLOOKUP(MID(B1040,7,2),[1]Crt!A:B,2)))</f>
        <v>04 - මිනුවන්ගොඩ</v>
      </c>
      <c r="J1040" s="20" t="str">
        <f>IF(B1040="","",VLOOKUP(I1040,[1]Crt!B:C,2))</f>
        <v>ගම්පහ</v>
      </c>
      <c r="K1040" s="186">
        <f>IF(B1040="","",VLOOKUP(MID(B1040,1,1),[1]Crt!D:E,2,FALSE))</f>
        <v>2104</v>
      </c>
    </row>
    <row r="1041" spans="1:11" ht="51" customHeight="1">
      <c r="A1041" s="38" t="s">
        <v>27</v>
      </c>
      <c r="B1041" s="48" t="s">
        <v>2625</v>
      </c>
      <c r="C1041" s="48" t="s">
        <v>2626</v>
      </c>
      <c r="D1041" s="154">
        <v>1000000</v>
      </c>
      <c r="E1041" s="108" t="s">
        <v>42</v>
      </c>
      <c r="F1041" s="108" t="s">
        <v>430</v>
      </c>
      <c r="G1041" s="192" t="s">
        <v>2624</v>
      </c>
      <c r="H1041" s="18" t="str">
        <f>IF(A1041="","",VLOOKUP(A1041,[1]Crt!F:G,2,FALSE))</f>
        <v>අධ්‍යාපන</v>
      </c>
      <c r="I1041" s="19" t="str">
        <f>IF(B1041="","",IF(LEN(B1041)=12,VLOOKUP(MID(B1041,8,2),[1]Crt!A:B,2),VLOOKUP(MID(B1041,7,2),[1]Crt!A:B,2)))</f>
        <v>27 - දෙහිවල</v>
      </c>
      <c r="J1041" s="20" t="str">
        <f>IF(B1041="","",VLOOKUP(I1041,[1]Crt!B:C,2))</f>
        <v>කොළඹ</v>
      </c>
      <c r="K1041" s="186">
        <f>IF(B1041="","",VLOOKUP(MID(B1041,1,1),[1]Crt!D:E,2,FALSE))</f>
        <v>2104</v>
      </c>
    </row>
    <row r="1042" spans="1:11" ht="51" customHeight="1">
      <c r="A1042" s="38" t="s">
        <v>698</v>
      </c>
      <c r="B1042" s="190" t="s">
        <v>2627</v>
      </c>
      <c r="C1042" s="79" t="s">
        <v>2628</v>
      </c>
      <c r="D1042" s="191">
        <v>475000</v>
      </c>
      <c r="E1042" s="64" t="s">
        <v>701</v>
      </c>
      <c r="F1042" s="64" t="s">
        <v>1401</v>
      </c>
      <c r="G1042" s="192" t="s">
        <v>1761</v>
      </c>
      <c r="H1042" s="18" t="str">
        <f>IF(A1042="","",VLOOKUP(A1042,[1]Crt!F:G,2,FALSE))</f>
        <v>පළාත් පාලන මාර්ග</v>
      </c>
      <c r="I1042" s="19" t="str">
        <f>IF(B1042="","",IF(LEN(B1042)=12,VLOOKUP(MID(B1042,8,2),[1]Crt!A:B,2),VLOOKUP(MID(B1042,7,2),[1]Crt!A:B,2)))</f>
        <v>30 - හෝමාගම</v>
      </c>
      <c r="J1042" s="20" t="str">
        <f>IF(B1042="","",VLOOKUP(I1042,[1]Crt!B:C,2))</f>
        <v>කොළඹ</v>
      </c>
      <c r="K1042" s="186">
        <f>IF(B1042="","",VLOOKUP(MID(B1042,1,1),[1]Crt!D:E,2,FALSE))</f>
        <v>2004</v>
      </c>
    </row>
    <row r="1043" spans="1:11" ht="51" customHeight="1">
      <c r="A1043" s="38" t="s">
        <v>27</v>
      </c>
      <c r="B1043" s="190" t="s">
        <v>2629</v>
      </c>
      <c r="C1043" s="13" t="s">
        <v>2630</v>
      </c>
      <c r="D1043" s="191">
        <v>116000</v>
      </c>
      <c r="E1043" s="108" t="s">
        <v>66</v>
      </c>
      <c r="F1043" s="108" t="s">
        <v>67</v>
      </c>
      <c r="G1043" s="192" t="s">
        <v>2631</v>
      </c>
      <c r="H1043" s="18" t="str">
        <f>IF(A1043="","",VLOOKUP(A1043,[1]Crt!F:G,2,FALSE))</f>
        <v>අධ්‍යාපන</v>
      </c>
      <c r="I1043" s="19" t="str">
        <f>IF(B1043="","",IF(LEN(B1043)=12,VLOOKUP(MID(B1043,8,2),[1]Crt!A:B,2),VLOOKUP(MID(B1043,7,2),[1]Crt!A:B,2)))</f>
        <v>30 - හෝමාගම</v>
      </c>
      <c r="J1043" s="20" t="str">
        <f>IF(B1043="","",VLOOKUP(I1043,[1]Crt!B:C,2))</f>
        <v>කොළඹ</v>
      </c>
      <c r="K1043" s="186">
        <f>IF(B1043="","",VLOOKUP(MID(B1043,1,1),[1]Crt!D:E,2,FALSE))</f>
        <v>2102</v>
      </c>
    </row>
    <row r="1044" spans="1:11" ht="51" customHeight="1">
      <c r="A1044" s="38" t="s">
        <v>27</v>
      </c>
      <c r="B1044" s="190" t="s">
        <v>2632</v>
      </c>
      <c r="C1044" s="13" t="s">
        <v>2633</v>
      </c>
      <c r="D1044" s="191">
        <v>330000</v>
      </c>
      <c r="E1044" s="108" t="s">
        <v>66</v>
      </c>
      <c r="F1044" s="108" t="s">
        <v>67</v>
      </c>
      <c r="G1044" s="192" t="s">
        <v>2631</v>
      </c>
      <c r="H1044" s="18" t="str">
        <f>IF(A1044="","",VLOOKUP(A1044,[1]Crt!F:G,2,FALSE))</f>
        <v>අධ්‍යාපන</v>
      </c>
      <c r="I1044" s="19" t="str">
        <f>IF(B1044="","",IF(LEN(B1044)=12,VLOOKUP(MID(B1044,8,2),[1]Crt!A:B,2),VLOOKUP(MID(B1044,7,2),[1]Crt!A:B,2)))</f>
        <v>30 - හෝමාගම</v>
      </c>
      <c r="J1044" s="20" t="str">
        <f>IF(B1044="","",VLOOKUP(I1044,[1]Crt!B:C,2))</f>
        <v>කොළඹ</v>
      </c>
      <c r="K1044" s="186">
        <f>IF(B1044="","",VLOOKUP(MID(B1044,1,1),[1]Crt!D:E,2,FALSE))</f>
        <v>2102</v>
      </c>
    </row>
    <row r="1045" spans="1:11" ht="51" customHeight="1">
      <c r="A1045" s="24" t="s">
        <v>20</v>
      </c>
      <c r="B1045" s="178" t="s">
        <v>2634</v>
      </c>
      <c r="C1045" s="302" t="s">
        <v>2635</v>
      </c>
      <c r="D1045" s="102">
        <v>50000</v>
      </c>
      <c r="E1045" s="101" t="s">
        <v>66</v>
      </c>
      <c r="F1045" s="30" t="s">
        <v>67</v>
      </c>
      <c r="G1045" s="162" t="s">
        <v>2636</v>
      </c>
      <c r="H1045" s="18" t="str">
        <f>IF(A1045="","",VLOOKUP(A1045,[1]Crt!F:G,2,FALSE))</f>
        <v>අධ්‍යාපන</v>
      </c>
      <c r="I1045" s="19" t="str">
        <f>IF(B1045="","",IF(LEN(B1045)=12,VLOOKUP(MID(B1045,8,2),[1]Crt!A:B,2),VLOOKUP(MID(B1045,7,2),[1]Crt!A:B,2)))</f>
        <v>04 - මිනුවන්ගොඩ</v>
      </c>
      <c r="J1045" s="20" t="str">
        <f>IF(B1045="","",VLOOKUP(I1045,[1]Crt!B:C,2))</f>
        <v>ගම්පහ</v>
      </c>
      <c r="K1045" s="186">
        <f>IF(B1045="","",VLOOKUP(MID(B1045,1,1),[1]Crt!D:E,2,FALSE))</f>
        <v>2102</v>
      </c>
    </row>
    <row r="1046" spans="1:11" ht="51" customHeight="1">
      <c r="A1046" s="38" t="s">
        <v>698</v>
      </c>
      <c r="B1046" s="66" t="s">
        <v>2637</v>
      </c>
      <c r="C1046" s="48" t="s">
        <v>2638</v>
      </c>
      <c r="D1046" s="303">
        <v>451810</v>
      </c>
      <c r="E1046" s="66" t="s">
        <v>701</v>
      </c>
      <c r="F1046" s="66" t="s">
        <v>1373</v>
      </c>
      <c r="G1046" s="192" t="s">
        <v>2639</v>
      </c>
      <c r="H1046" s="18" t="str">
        <f>IF(A1046="","",VLOOKUP(A1046,[1]Crt!F:G,2,FALSE))</f>
        <v>පළාත් පාලන මාර්ග</v>
      </c>
      <c r="I1046" s="19" t="str">
        <f>IF(B1046="","",IF(LEN(B1046)=12,VLOOKUP(MID(B1046,8,2),[1]Crt!A:B,2),VLOOKUP(MID(B1046,7,2),[1]Crt!A:B,2)))</f>
        <v>04 - මිනුවන්ගොඩ</v>
      </c>
      <c r="J1046" s="20" t="str">
        <f>IF(B1046="","",VLOOKUP(I1046,[1]Crt!B:C,2))</f>
        <v>ගම්පහ</v>
      </c>
      <c r="K1046" s="186">
        <f>IF(B1046="","",VLOOKUP(MID(B1046,1,1),[1]Crt!D:E,2,FALSE))</f>
        <v>2004</v>
      </c>
    </row>
    <row r="1047" spans="1:11" ht="51" customHeight="1">
      <c r="A1047" s="38" t="s">
        <v>27</v>
      </c>
      <c r="B1047" s="190" t="s">
        <v>2640</v>
      </c>
      <c r="C1047" s="13" t="s">
        <v>2641</v>
      </c>
      <c r="D1047" s="234">
        <v>150000</v>
      </c>
      <c r="E1047" s="64" t="s">
        <v>1948</v>
      </c>
      <c r="F1047" s="64" t="s">
        <v>2642</v>
      </c>
      <c r="G1047" s="192" t="s">
        <v>1765</v>
      </c>
      <c r="H1047" s="18" t="str">
        <f>IF(A1047="","",VLOOKUP(A1047,[1]Crt!F:G,2,FALSE))</f>
        <v>අධ්‍යාපන</v>
      </c>
      <c r="I1047" s="19" t="str">
        <f>IF(B1047="","",IF(LEN(B1047)=12,VLOOKUP(MID(B1047,8,2),[1]Crt!A:B,2),VLOOKUP(MID(B1047,7,2),[1]Crt!A:B,2)))</f>
        <v>07 - ගම්පහ</v>
      </c>
      <c r="J1047" s="20" t="str">
        <f>IF(B1047="","",VLOOKUP(I1047,[1]Crt!B:C,2))</f>
        <v>ගම්පහ</v>
      </c>
      <c r="K1047" s="186">
        <f>IF(B1047="","",VLOOKUP(MID(B1047,1,1),[1]Crt!D:E,2,FALSE))</f>
        <v>2401</v>
      </c>
    </row>
    <row r="1048" spans="1:11" ht="51" customHeight="1">
      <c r="A1048" s="38" t="s">
        <v>27</v>
      </c>
      <c r="B1048" s="108" t="s">
        <v>2643</v>
      </c>
      <c r="C1048" s="48" t="s">
        <v>2644</v>
      </c>
      <c r="D1048" s="304">
        <v>369142</v>
      </c>
      <c r="E1048" s="108" t="s">
        <v>1962</v>
      </c>
      <c r="F1048" s="108" t="s">
        <v>15</v>
      </c>
      <c r="G1048" s="192" t="s">
        <v>1859</v>
      </c>
      <c r="H1048" s="18" t="str">
        <f>IF(A1048="","",VLOOKUP(A1048,[1]Crt!F:G,2,FALSE))</f>
        <v>අධ්‍යාපන</v>
      </c>
      <c r="I1048" s="19" t="str">
        <f>IF(B1048="","",IF(LEN(B1048)=12,VLOOKUP(MID(B1048,8,2),[1]Crt!A:B,2),VLOOKUP(MID(B1048,7,2),[1]Crt!A:B,2)))</f>
        <v>04 - මිනුවන්ගොඩ</v>
      </c>
      <c r="J1048" s="20" t="str">
        <f>IF(B1048="","",VLOOKUP(I1048,[1]Crt!B:C,2))</f>
        <v>ගම්පහ</v>
      </c>
      <c r="K1048" s="186">
        <f>IF(B1048="","",VLOOKUP(MID(B1048,1,1),[1]Crt!D:E,2,FALSE))</f>
        <v>2001</v>
      </c>
    </row>
    <row r="1049" spans="1:11" ht="51" customHeight="1">
      <c r="A1049" s="38" t="s">
        <v>27</v>
      </c>
      <c r="B1049" s="108" t="s">
        <v>2645</v>
      </c>
      <c r="C1049" s="48" t="s">
        <v>2523</v>
      </c>
      <c r="D1049" s="304">
        <v>70000</v>
      </c>
      <c r="E1049" s="108" t="s">
        <v>42</v>
      </c>
      <c r="F1049" s="108" t="s">
        <v>2476</v>
      </c>
      <c r="G1049" s="192" t="s">
        <v>1859</v>
      </c>
      <c r="H1049" s="18" t="str">
        <f>IF(A1049="","",VLOOKUP(A1049,[1]Crt!F:G,2,FALSE))</f>
        <v>අධ්‍යාපන</v>
      </c>
      <c r="I1049" s="19" t="str">
        <f>IF(B1049="","",IF(LEN(B1049)=12,VLOOKUP(MID(B1049,8,2),[1]Crt!A:B,2),VLOOKUP(MID(B1049,7,2),[1]Crt!A:B,2)))</f>
        <v>50 - අගලවත්ත</v>
      </c>
      <c r="J1049" s="20" t="str">
        <f>IF(B1049="","",VLOOKUP(I1049,[1]Crt!B:C,2))</f>
        <v>කළුතර</v>
      </c>
      <c r="K1049" s="186">
        <f>IF(B1049="","",VLOOKUP(MID(B1049,1,1),[1]Crt!D:E,2,FALSE))</f>
        <v>2001</v>
      </c>
    </row>
    <row r="1050" spans="1:11" ht="51" customHeight="1">
      <c r="A1050" s="38" t="s">
        <v>27</v>
      </c>
      <c r="B1050" s="66" t="s">
        <v>2646</v>
      </c>
      <c r="C1050" s="13" t="s">
        <v>2647</v>
      </c>
      <c r="D1050" s="303">
        <v>50000</v>
      </c>
      <c r="E1050" s="66" t="s">
        <v>1845</v>
      </c>
      <c r="F1050" s="66" t="s">
        <v>67</v>
      </c>
      <c r="G1050" s="192" t="s">
        <v>2648</v>
      </c>
      <c r="H1050" s="18" t="str">
        <f>IF(A1050="","",VLOOKUP(A1050,[1]Crt!F:G,2,FALSE))</f>
        <v>අධ්‍යාපන</v>
      </c>
      <c r="I1050" s="19" t="str">
        <f>IF(B1050="","",IF(LEN(B1050)=12,VLOOKUP(MID(B1050,8,2),[1]Crt!A:B,2),VLOOKUP(MID(B1050,7,2),[1]Crt!A:B,2)))</f>
        <v>51 - වලල්ලාවිට</v>
      </c>
      <c r="J1050" s="20" t="str">
        <f>IF(B1050="","",VLOOKUP(I1050,[1]Crt!B:C,2))</f>
        <v>කළුතර</v>
      </c>
      <c r="K1050" s="186">
        <f>IF(B1050="","",VLOOKUP(MID(B1050,1,1),[1]Crt!D:E,2,FALSE))</f>
        <v>2102</v>
      </c>
    </row>
    <row r="1051" spans="1:11" ht="51" customHeight="1">
      <c r="A1051" s="24" t="s">
        <v>20</v>
      </c>
      <c r="B1051" s="178" t="s">
        <v>2649</v>
      </c>
      <c r="C1051" s="81" t="s">
        <v>2650</v>
      </c>
      <c r="D1051" s="102">
        <v>800000</v>
      </c>
      <c r="E1051" s="146" t="s">
        <v>42</v>
      </c>
      <c r="F1051" s="146" t="s">
        <v>2651</v>
      </c>
      <c r="G1051" s="147" t="s">
        <v>2652</v>
      </c>
      <c r="H1051" s="18" t="str">
        <f>IF(A1051="","",VLOOKUP(A1051,[1]Crt!F:G,2,FALSE))</f>
        <v>අධ්‍යාපන</v>
      </c>
      <c r="I1051" s="19" t="str">
        <f>IF(B1051="","",IF(LEN(B1051)=12,VLOOKUP(MID(B1051,8,2),[1]Crt!A:B,2),VLOOKUP(MID(B1051,7,2),[1]Crt!A:B,2)))</f>
        <v>13 - කැළණිය</v>
      </c>
      <c r="J1051" s="20" t="str">
        <f>IF(B1051="","",VLOOKUP(I1051,[1]Crt!B:C,2))</f>
        <v>ගම්පහ</v>
      </c>
      <c r="K1051" s="186">
        <f>IF(B1051="","",VLOOKUP(MID(B1051,1,1),[1]Crt!D:E,2,FALSE))</f>
        <v>2104</v>
      </c>
    </row>
    <row r="1052" spans="1:11" ht="51" customHeight="1">
      <c r="A1052" s="38" t="s">
        <v>27</v>
      </c>
      <c r="B1052" s="108" t="s">
        <v>2653</v>
      </c>
      <c r="C1052" s="150" t="s">
        <v>2654</v>
      </c>
      <c r="D1052" s="180">
        <v>1330000</v>
      </c>
      <c r="E1052" s="108" t="s">
        <v>904</v>
      </c>
      <c r="F1052" s="108" t="s">
        <v>904</v>
      </c>
      <c r="G1052" s="192" t="s">
        <v>1772</v>
      </c>
      <c r="H1052" s="18" t="str">
        <f>IF(A1052="","",VLOOKUP(A1052,[1]Crt!F:G,2,FALSE))</f>
        <v>අධ්‍යාපන</v>
      </c>
      <c r="I1052" s="19" t="str">
        <f>IF(B1052="","",IF(LEN(B1052)=12,VLOOKUP(MID(B1052,8,2),[1]Crt!A:B,2),VLOOKUP(MID(B1052,7,2),[1]Crt!A:B,2)))</f>
        <v>62 - පළාත් පොදු</v>
      </c>
      <c r="J1052" s="20" t="str">
        <f>IF(B1052="","",VLOOKUP(I1052,[1]Crt!B:C,2))</f>
        <v>පළාත් පොදු</v>
      </c>
      <c r="K1052" s="186">
        <f>IF(B1052="","",VLOOKUP(MID(B1052,1,1),[1]Crt!D:E,2,FALSE))</f>
        <v>2103</v>
      </c>
    </row>
    <row r="1053" spans="1:11" ht="51" customHeight="1">
      <c r="A1053" s="38" t="s">
        <v>27</v>
      </c>
      <c r="B1053" s="85" t="s">
        <v>2655</v>
      </c>
      <c r="C1053" s="48" t="s">
        <v>2656</v>
      </c>
      <c r="D1053" s="50">
        <v>500000</v>
      </c>
      <c r="E1053" s="85" t="s">
        <v>66</v>
      </c>
      <c r="F1053" s="85" t="s">
        <v>67</v>
      </c>
      <c r="G1053" s="192" t="s">
        <v>1772</v>
      </c>
      <c r="H1053" s="18" t="str">
        <f>IF(A1053="","",VLOOKUP(A1053,[1]Crt!F:G,2,FALSE))</f>
        <v>අධ්‍යාපන</v>
      </c>
      <c r="I1053" s="19" t="str">
        <f>IF(B1053="","",IF(LEN(B1053)=12,VLOOKUP(MID(B1053,8,2),[1]Crt!A:B,2),VLOOKUP(MID(B1053,7,2),[1]Crt!A:B,2)))</f>
        <v>21 - කොළඹ</v>
      </c>
      <c r="J1053" s="20" t="str">
        <f>IF(B1053="","",VLOOKUP(I1053,[1]Crt!B:C,2))</f>
        <v>කොළඹ</v>
      </c>
      <c r="K1053" s="186">
        <f>IF(B1053="","",VLOOKUP(MID(B1053,1,1),[1]Crt!D:E,2,FALSE))</f>
        <v>2103</v>
      </c>
    </row>
    <row r="1054" spans="1:11" ht="51" customHeight="1">
      <c r="A1054" s="38" t="s">
        <v>27</v>
      </c>
      <c r="B1054" s="85" t="s">
        <v>2657</v>
      </c>
      <c r="C1054" s="48" t="s">
        <v>2658</v>
      </c>
      <c r="D1054" s="50">
        <v>170000</v>
      </c>
      <c r="E1054" s="85" t="s">
        <v>66</v>
      </c>
      <c r="F1054" s="85" t="s">
        <v>67</v>
      </c>
      <c r="G1054" s="192" t="s">
        <v>1772</v>
      </c>
      <c r="H1054" s="18" t="str">
        <f>IF(A1054="","",VLOOKUP(A1054,[1]Crt!F:G,2,FALSE))</f>
        <v>අධ්‍යාපන</v>
      </c>
      <c r="I1054" s="19" t="str">
        <f>IF(B1054="","",IF(LEN(B1054)=12,VLOOKUP(MID(B1054,8,2),[1]Crt!A:B,2),VLOOKUP(MID(B1054,7,2),[1]Crt!A:B,2)))</f>
        <v>06 - අත්තනගල්ල</v>
      </c>
      <c r="J1054" s="20" t="str">
        <f>IF(B1054="","",VLOOKUP(I1054,[1]Crt!B:C,2))</f>
        <v>ගම්පහ</v>
      </c>
      <c r="K1054" s="186">
        <f>IF(B1054="","",VLOOKUP(MID(B1054,1,1),[1]Crt!D:E,2,FALSE))</f>
        <v>2103</v>
      </c>
    </row>
    <row r="1055" spans="1:11" ht="51" customHeight="1">
      <c r="A1055" s="38" t="s">
        <v>27</v>
      </c>
      <c r="B1055" s="85" t="s">
        <v>2659</v>
      </c>
      <c r="C1055" s="48" t="s">
        <v>2660</v>
      </c>
      <c r="D1055" s="50">
        <v>75000</v>
      </c>
      <c r="E1055" s="85" t="s">
        <v>66</v>
      </c>
      <c r="F1055" s="85" t="s">
        <v>67</v>
      </c>
      <c r="G1055" s="192" t="s">
        <v>1772</v>
      </c>
      <c r="H1055" s="18" t="str">
        <f>IF(A1055="","",VLOOKUP(A1055,[1]Crt!F:G,2,FALSE))</f>
        <v>අධ්‍යාපන</v>
      </c>
      <c r="I1055" s="19" t="str">
        <f>IF(B1055="","",IF(LEN(B1055)=12,VLOOKUP(MID(B1055,8,2),[1]Crt!A:B,2),VLOOKUP(MID(B1055,7,2),[1]Crt!A:B,2)))</f>
        <v>12 - බියගම</v>
      </c>
      <c r="J1055" s="20" t="str">
        <f>IF(B1055="","",VLOOKUP(I1055,[1]Crt!B:C,2))</f>
        <v>ගම්පහ</v>
      </c>
      <c r="K1055" s="186">
        <f>IF(B1055="","",VLOOKUP(MID(B1055,1,1),[1]Crt!D:E,2,FALSE))</f>
        <v>2103</v>
      </c>
    </row>
    <row r="1056" spans="1:11" ht="51" customHeight="1">
      <c r="A1056" s="38" t="s">
        <v>27</v>
      </c>
      <c r="B1056" s="85" t="s">
        <v>2661</v>
      </c>
      <c r="C1056" s="48" t="s">
        <v>2662</v>
      </c>
      <c r="D1056" s="50">
        <v>75000</v>
      </c>
      <c r="E1056" s="85" t="s">
        <v>66</v>
      </c>
      <c r="F1056" s="85" t="s">
        <v>67</v>
      </c>
      <c r="G1056" s="192" t="s">
        <v>1772</v>
      </c>
      <c r="H1056" s="18" t="str">
        <f>IF(A1056="","",VLOOKUP(A1056,[1]Crt!F:G,2,FALSE))</f>
        <v>අධ්‍යාපන</v>
      </c>
      <c r="I1056" s="19" t="str">
        <f>IF(B1056="","",IF(LEN(B1056)=12,VLOOKUP(MID(B1056,8,2),[1]Crt!A:B,2),VLOOKUP(MID(B1056,7,2),[1]Crt!A:B,2)))</f>
        <v>12 - බියගම</v>
      </c>
      <c r="J1056" s="20" t="str">
        <f>IF(B1056="","",VLOOKUP(I1056,[1]Crt!B:C,2))</f>
        <v>ගම්පහ</v>
      </c>
      <c r="K1056" s="186">
        <f>IF(B1056="","",VLOOKUP(MID(B1056,1,1),[1]Crt!D:E,2,FALSE))</f>
        <v>2103</v>
      </c>
    </row>
    <row r="1057" spans="1:11" ht="51" customHeight="1">
      <c r="A1057" s="38" t="s">
        <v>27</v>
      </c>
      <c r="B1057" s="85" t="s">
        <v>2663</v>
      </c>
      <c r="C1057" s="48" t="s">
        <v>2664</v>
      </c>
      <c r="D1057" s="50">
        <v>75000</v>
      </c>
      <c r="E1057" s="85" t="s">
        <v>66</v>
      </c>
      <c r="F1057" s="85" t="s">
        <v>67</v>
      </c>
      <c r="G1057" s="192" t="s">
        <v>1772</v>
      </c>
      <c r="H1057" s="18" t="str">
        <f>IF(A1057="","",VLOOKUP(A1057,[1]Crt!F:G,2,FALSE))</f>
        <v>අධ්‍යාපන</v>
      </c>
      <c r="I1057" s="19" t="str">
        <f>IF(B1057="","",IF(LEN(B1057)=12,VLOOKUP(MID(B1057,8,2),[1]Crt!A:B,2),VLOOKUP(MID(B1057,7,2),[1]Crt!A:B,2)))</f>
        <v>10 - මහර</v>
      </c>
      <c r="J1057" s="20" t="str">
        <f>IF(B1057="","",VLOOKUP(I1057,[1]Crt!B:C,2))</f>
        <v>ගම්පහ</v>
      </c>
      <c r="K1057" s="186">
        <f>IF(B1057="","",VLOOKUP(MID(B1057,1,1),[1]Crt!D:E,2,FALSE))</f>
        <v>2103</v>
      </c>
    </row>
    <row r="1058" spans="1:11" ht="51" customHeight="1">
      <c r="A1058" s="38" t="s">
        <v>27</v>
      </c>
      <c r="B1058" s="85" t="s">
        <v>2665</v>
      </c>
      <c r="C1058" s="48" t="s">
        <v>2666</v>
      </c>
      <c r="D1058" s="50">
        <v>75000</v>
      </c>
      <c r="E1058" s="85" t="s">
        <v>66</v>
      </c>
      <c r="F1058" s="85" t="s">
        <v>67</v>
      </c>
      <c r="G1058" s="192" t="s">
        <v>1772</v>
      </c>
      <c r="H1058" s="18" t="str">
        <f>IF(A1058="","",VLOOKUP(A1058,[1]Crt!F:G,2,FALSE))</f>
        <v>අධ්‍යාපන</v>
      </c>
      <c r="I1058" s="19" t="str">
        <f>IF(B1058="","",IF(LEN(B1058)=12,VLOOKUP(MID(B1058,8,2),[1]Crt!A:B,2),VLOOKUP(MID(B1058,7,2),[1]Crt!A:B,2)))</f>
        <v>10 - මහර</v>
      </c>
      <c r="J1058" s="20" t="str">
        <f>IF(B1058="","",VLOOKUP(I1058,[1]Crt!B:C,2))</f>
        <v>ගම්පහ</v>
      </c>
      <c r="K1058" s="186">
        <f>IF(B1058="","",VLOOKUP(MID(B1058,1,1),[1]Crt!D:E,2,FALSE))</f>
        <v>2103</v>
      </c>
    </row>
    <row r="1059" spans="1:11" ht="51" customHeight="1">
      <c r="A1059" s="38" t="s">
        <v>27</v>
      </c>
      <c r="B1059" s="85" t="s">
        <v>2667</v>
      </c>
      <c r="C1059" s="48" t="s">
        <v>2668</v>
      </c>
      <c r="D1059" s="50">
        <v>75000</v>
      </c>
      <c r="E1059" s="85" t="s">
        <v>66</v>
      </c>
      <c r="F1059" s="85" t="s">
        <v>67</v>
      </c>
      <c r="G1059" s="192" t="s">
        <v>1772</v>
      </c>
      <c r="H1059" s="18" t="str">
        <f>IF(A1059="","",VLOOKUP(A1059,[1]Crt!F:G,2,FALSE))</f>
        <v>අධ්‍යාපන</v>
      </c>
      <c r="I1059" s="19" t="str">
        <f>IF(B1059="","",IF(LEN(B1059)=12,VLOOKUP(MID(B1059,8,2),[1]Crt!A:B,2),VLOOKUP(MID(B1059,7,2),[1]Crt!A:B,2)))</f>
        <v>10 - මහර</v>
      </c>
      <c r="J1059" s="20" t="str">
        <f>IF(B1059="","",VLOOKUP(I1059,[1]Crt!B:C,2))</f>
        <v>ගම්පහ</v>
      </c>
      <c r="K1059" s="186">
        <f>IF(B1059="","",VLOOKUP(MID(B1059,1,1),[1]Crt!D:E,2,FALSE))</f>
        <v>2103</v>
      </c>
    </row>
    <row r="1060" spans="1:11" ht="51" customHeight="1">
      <c r="A1060" s="38" t="s">
        <v>27</v>
      </c>
      <c r="B1060" s="85" t="s">
        <v>2669</v>
      </c>
      <c r="C1060" s="48" t="s">
        <v>2670</v>
      </c>
      <c r="D1060" s="50">
        <v>75000</v>
      </c>
      <c r="E1060" s="85" t="s">
        <v>66</v>
      </c>
      <c r="F1060" s="85" t="s">
        <v>67</v>
      </c>
      <c r="G1060" s="192" t="s">
        <v>1772</v>
      </c>
      <c r="H1060" s="18" t="str">
        <f>IF(A1060="","",VLOOKUP(A1060,[1]Crt!F:G,2,FALSE))</f>
        <v>අධ්‍යාපන</v>
      </c>
      <c r="I1060" s="19" t="str">
        <f>IF(B1060="","",IF(LEN(B1060)=12,VLOOKUP(MID(B1060,8,2),[1]Crt!A:B,2),VLOOKUP(MID(B1060,7,2),[1]Crt!A:B,2)))</f>
        <v>10 - මහර</v>
      </c>
      <c r="J1060" s="20" t="str">
        <f>IF(B1060="","",VLOOKUP(I1060,[1]Crt!B:C,2))</f>
        <v>ගම්පහ</v>
      </c>
      <c r="K1060" s="186">
        <f>IF(B1060="","",VLOOKUP(MID(B1060,1,1),[1]Crt!D:E,2,FALSE))</f>
        <v>2103</v>
      </c>
    </row>
    <row r="1061" spans="1:11" ht="51" customHeight="1">
      <c r="A1061" s="38" t="s">
        <v>27</v>
      </c>
      <c r="B1061" s="85" t="s">
        <v>2671</v>
      </c>
      <c r="C1061" s="48" t="s">
        <v>2672</v>
      </c>
      <c r="D1061" s="50">
        <v>75000</v>
      </c>
      <c r="E1061" s="85" t="s">
        <v>66</v>
      </c>
      <c r="F1061" s="85" t="s">
        <v>67</v>
      </c>
      <c r="G1061" s="192" t="s">
        <v>1772</v>
      </c>
      <c r="H1061" s="18" t="str">
        <f>IF(A1061="","",VLOOKUP(A1061,[1]Crt!F:G,2,FALSE))</f>
        <v>අධ්‍යාපන</v>
      </c>
      <c r="I1061" s="19" t="str">
        <f>IF(B1061="","",IF(LEN(B1061)=12,VLOOKUP(MID(B1061,8,2),[1]Crt!A:B,2),VLOOKUP(MID(B1061,7,2),[1]Crt!A:B,2)))</f>
        <v>12 - බියගම</v>
      </c>
      <c r="J1061" s="20" t="str">
        <f>IF(B1061="","",VLOOKUP(I1061,[1]Crt!B:C,2))</f>
        <v>ගම්පහ</v>
      </c>
      <c r="K1061" s="186">
        <f>IF(B1061="","",VLOOKUP(MID(B1061,1,1),[1]Crt!D:E,2,FALSE))</f>
        <v>2103</v>
      </c>
    </row>
    <row r="1062" spans="1:11" ht="51" customHeight="1">
      <c r="A1062" s="38" t="s">
        <v>27</v>
      </c>
      <c r="B1062" s="85" t="s">
        <v>2673</v>
      </c>
      <c r="C1062" s="48" t="s">
        <v>2674</v>
      </c>
      <c r="D1062" s="50">
        <v>75000</v>
      </c>
      <c r="E1062" s="85" t="s">
        <v>66</v>
      </c>
      <c r="F1062" s="85" t="s">
        <v>67</v>
      </c>
      <c r="G1062" s="192" t="s">
        <v>1772</v>
      </c>
      <c r="H1062" s="18" t="str">
        <f>IF(A1062="","",VLOOKUP(A1062,[1]Crt!F:G,2,FALSE))</f>
        <v>අධ්‍යාපන</v>
      </c>
      <c r="I1062" s="19" t="str">
        <f>IF(B1062="","",IF(LEN(B1062)=12,VLOOKUP(MID(B1062,8,2),[1]Crt!A:B,2),VLOOKUP(MID(B1062,7,2),[1]Crt!A:B,2)))</f>
        <v>12 - බියගම</v>
      </c>
      <c r="J1062" s="20" t="str">
        <f>IF(B1062="","",VLOOKUP(I1062,[1]Crt!B:C,2))</f>
        <v>ගම්පහ</v>
      </c>
      <c r="K1062" s="186">
        <f>IF(B1062="","",VLOOKUP(MID(B1062,1,1),[1]Crt!D:E,2,FALSE))</f>
        <v>2103</v>
      </c>
    </row>
    <row r="1063" spans="1:11" ht="51" customHeight="1">
      <c r="A1063" s="38" t="s">
        <v>27</v>
      </c>
      <c r="B1063" s="85" t="s">
        <v>2675</v>
      </c>
      <c r="C1063" s="48" t="s">
        <v>2676</v>
      </c>
      <c r="D1063" s="50">
        <v>75000</v>
      </c>
      <c r="E1063" s="85" t="s">
        <v>66</v>
      </c>
      <c r="F1063" s="85" t="s">
        <v>67</v>
      </c>
      <c r="G1063" s="192" t="s">
        <v>1772</v>
      </c>
      <c r="H1063" s="18" t="str">
        <f>IF(A1063="","",VLOOKUP(A1063,[1]Crt!F:G,2,FALSE))</f>
        <v>අධ්‍යාපන</v>
      </c>
      <c r="I1063" s="19" t="str">
        <f>IF(B1063="","",IF(LEN(B1063)=12,VLOOKUP(MID(B1063,8,2),[1]Crt!A:B,2),VLOOKUP(MID(B1063,7,2),[1]Crt!A:B,2)))</f>
        <v>13 - කැළණිය</v>
      </c>
      <c r="J1063" s="20" t="str">
        <f>IF(B1063="","",VLOOKUP(I1063,[1]Crt!B:C,2))</f>
        <v>ගම්පහ</v>
      </c>
      <c r="K1063" s="186">
        <f>IF(B1063="","",VLOOKUP(MID(B1063,1,1),[1]Crt!D:E,2,FALSE))</f>
        <v>2103</v>
      </c>
    </row>
    <row r="1064" spans="1:11" ht="51" customHeight="1">
      <c r="A1064" s="38" t="s">
        <v>27</v>
      </c>
      <c r="B1064" s="85" t="s">
        <v>2677</v>
      </c>
      <c r="C1064" s="48" t="s">
        <v>2678</v>
      </c>
      <c r="D1064" s="50">
        <v>75000</v>
      </c>
      <c r="E1064" s="85" t="s">
        <v>66</v>
      </c>
      <c r="F1064" s="85" t="s">
        <v>67</v>
      </c>
      <c r="G1064" s="192" t="s">
        <v>1772</v>
      </c>
      <c r="H1064" s="18" t="str">
        <f>IF(A1064="","",VLOOKUP(A1064,[1]Crt!F:G,2,FALSE))</f>
        <v>අධ්‍යාපන</v>
      </c>
      <c r="I1064" s="19" t="str">
        <f>IF(B1064="","",IF(LEN(B1064)=12,VLOOKUP(MID(B1064,8,2),[1]Crt!A:B,2),VLOOKUP(MID(B1064,7,2),[1]Crt!A:B,2)))</f>
        <v>09 - වත්තල</v>
      </c>
      <c r="J1064" s="20" t="str">
        <f>IF(B1064="","",VLOOKUP(I1064,[1]Crt!B:C,2))</f>
        <v>ගම්පහ</v>
      </c>
      <c r="K1064" s="186">
        <f>IF(B1064="","",VLOOKUP(MID(B1064,1,1),[1]Crt!D:E,2,FALSE))</f>
        <v>2103</v>
      </c>
    </row>
    <row r="1065" spans="1:11" ht="51" customHeight="1">
      <c r="A1065" s="38" t="s">
        <v>27</v>
      </c>
      <c r="B1065" s="85" t="s">
        <v>2679</v>
      </c>
      <c r="C1065" s="48" t="s">
        <v>2680</v>
      </c>
      <c r="D1065" s="50">
        <v>75000</v>
      </c>
      <c r="E1065" s="85" t="s">
        <v>66</v>
      </c>
      <c r="F1065" s="85" t="s">
        <v>67</v>
      </c>
      <c r="G1065" s="192" t="s">
        <v>1772</v>
      </c>
      <c r="H1065" s="18" t="str">
        <f>IF(A1065="","",VLOOKUP(A1065,[1]Crt!F:G,2,FALSE))</f>
        <v>අධ්‍යාපන</v>
      </c>
      <c r="I1065" s="19" t="str">
        <f>IF(B1065="","",IF(LEN(B1065)=12,VLOOKUP(MID(B1065,8,2),[1]Crt!A:B,2),VLOOKUP(MID(B1065,7,2),[1]Crt!A:B,2)))</f>
        <v>10 - මහර</v>
      </c>
      <c r="J1065" s="20" t="str">
        <f>IF(B1065="","",VLOOKUP(I1065,[1]Crt!B:C,2))</f>
        <v>ගම්පහ</v>
      </c>
      <c r="K1065" s="186">
        <f>IF(B1065="","",VLOOKUP(MID(B1065,1,1),[1]Crt!D:E,2,FALSE))</f>
        <v>2103</v>
      </c>
    </row>
    <row r="1066" spans="1:11" ht="51" customHeight="1">
      <c r="A1066" s="38" t="s">
        <v>27</v>
      </c>
      <c r="B1066" s="85" t="s">
        <v>2681</v>
      </c>
      <c r="C1066" s="48" t="s">
        <v>2682</v>
      </c>
      <c r="D1066" s="50">
        <v>75000</v>
      </c>
      <c r="E1066" s="85" t="s">
        <v>66</v>
      </c>
      <c r="F1066" s="85" t="s">
        <v>67</v>
      </c>
      <c r="G1066" s="192" t="s">
        <v>1772</v>
      </c>
      <c r="H1066" s="18" t="str">
        <f>IF(A1066="","",VLOOKUP(A1066,[1]Crt!F:G,2,FALSE))</f>
        <v>අධ්‍යාපන</v>
      </c>
      <c r="I1066" s="19" t="str">
        <f>IF(B1066="","",IF(LEN(B1066)=12,VLOOKUP(MID(B1066,8,2),[1]Crt!A:B,2),VLOOKUP(MID(B1066,7,2),[1]Crt!A:B,2)))</f>
        <v>09 - වත්තල</v>
      </c>
      <c r="J1066" s="20" t="str">
        <f>IF(B1066="","",VLOOKUP(I1066,[1]Crt!B:C,2))</f>
        <v>ගම්පහ</v>
      </c>
      <c r="K1066" s="186">
        <f>IF(B1066="","",VLOOKUP(MID(B1066,1,1),[1]Crt!D:E,2,FALSE))</f>
        <v>2103</v>
      </c>
    </row>
    <row r="1067" spans="1:11" ht="51" customHeight="1">
      <c r="A1067" s="38" t="s">
        <v>27</v>
      </c>
      <c r="B1067" s="85" t="s">
        <v>2683</v>
      </c>
      <c r="C1067" s="48" t="s">
        <v>2684</v>
      </c>
      <c r="D1067" s="50">
        <v>75000</v>
      </c>
      <c r="E1067" s="85" t="s">
        <v>66</v>
      </c>
      <c r="F1067" s="85" t="s">
        <v>67</v>
      </c>
      <c r="G1067" s="192" t="s">
        <v>1772</v>
      </c>
      <c r="H1067" s="18" t="str">
        <f>IF(A1067="","",VLOOKUP(A1067,[1]Crt!F:G,2,FALSE))</f>
        <v>අධ්‍යාපන</v>
      </c>
      <c r="I1067" s="19" t="str">
        <f>IF(B1067="","",IF(LEN(B1067)=12,VLOOKUP(MID(B1067,8,2),[1]Crt!A:B,2),VLOOKUP(MID(B1067,7,2),[1]Crt!A:B,2)))</f>
        <v>09 - වත්තල</v>
      </c>
      <c r="J1067" s="20" t="str">
        <f>IF(B1067="","",VLOOKUP(I1067,[1]Crt!B:C,2))</f>
        <v>ගම්පහ</v>
      </c>
      <c r="K1067" s="186">
        <f>IF(B1067="","",VLOOKUP(MID(B1067,1,1),[1]Crt!D:E,2,FALSE))</f>
        <v>2103</v>
      </c>
    </row>
    <row r="1068" spans="1:11" ht="51" customHeight="1">
      <c r="A1068" s="38" t="s">
        <v>27</v>
      </c>
      <c r="B1068" s="85" t="s">
        <v>2685</v>
      </c>
      <c r="C1068" s="48" t="s">
        <v>2686</v>
      </c>
      <c r="D1068" s="50">
        <v>75000</v>
      </c>
      <c r="E1068" s="85" t="s">
        <v>66</v>
      </c>
      <c r="F1068" s="85" t="s">
        <v>67</v>
      </c>
      <c r="G1068" s="192" t="s">
        <v>1772</v>
      </c>
      <c r="H1068" s="18" t="str">
        <f>IF(A1068="","",VLOOKUP(A1068,[1]Crt!F:G,2,FALSE))</f>
        <v>අධ්‍යාපන</v>
      </c>
      <c r="I1068" s="19" t="str">
        <f>IF(B1068="","",IF(LEN(B1068)=12,VLOOKUP(MID(B1068,8,2),[1]Crt!A:B,2),VLOOKUP(MID(B1068,7,2),[1]Crt!A:B,2)))</f>
        <v>13 - කැළණිය</v>
      </c>
      <c r="J1068" s="20" t="str">
        <f>IF(B1068="","",VLOOKUP(I1068,[1]Crt!B:C,2))</f>
        <v>ගම්පහ</v>
      </c>
      <c r="K1068" s="186">
        <f>IF(B1068="","",VLOOKUP(MID(B1068,1,1),[1]Crt!D:E,2,FALSE))</f>
        <v>2103</v>
      </c>
    </row>
    <row r="1069" spans="1:11" ht="51" customHeight="1">
      <c r="A1069" s="38" t="s">
        <v>27</v>
      </c>
      <c r="B1069" s="85" t="s">
        <v>2687</v>
      </c>
      <c r="C1069" s="48" t="s">
        <v>2688</v>
      </c>
      <c r="D1069" s="50">
        <v>75000</v>
      </c>
      <c r="E1069" s="85" t="s">
        <v>66</v>
      </c>
      <c r="F1069" s="85" t="s">
        <v>67</v>
      </c>
      <c r="G1069" s="192" t="s">
        <v>1772</v>
      </c>
      <c r="H1069" s="18" t="str">
        <f>IF(A1069="","",VLOOKUP(A1069,[1]Crt!F:G,2,FALSE))</f>
        <v>අධ්‍යාපන</v>
      </c>
      <c r="I1069" s="19" t="str">
        <f>IF(B1069="","",IF(LEN(B1069)=12,VLOOKUP(MID(B1069,8,2),[1]Crt!A:B,2),VLOOKUP(MID(B1069,7,2),[1]Crt!A:B,2)))</f>
        <v>10 - මහර</v>
      </c>
      <c r="J1069" s="20" t="str">
        <f>IF(B1069="","",VLOOKUP(I1069,[1]Crt!B:C,2))</f>
        <v>ගම්පහ</v>
      </c>
      <c r="K1069" s="186">
        <f>IF(B1069="","",VLOOKUP(MID(B1069,1,1),[1]Crt!D:E,2,FALSE))</f>
        <v>2103</v>
      </c>
    </row>
    <row r="1070" spans="1:11" ht="51" customHeight="1">
      <c r="A1070" s="38" t="s">
        <v>27</v>
      </c>
      <c r="B1070" s="281" t="s">
        <v>2689</v>
      </c>
      <c r="C1070" s="305" t="s">
        <v>2690</v>
      </c>
      <c r="D1070" s="306">
        <v>75000</v>
      </c>
      <c r="E1070" s="281" t="s">
        <v>66</v>
      </c>
      <c r="F1070" s="281" t="s">
        <v>67</v>
      </c>
      <c r="G1070" s="192" t="s">
        <v>1772</v>
      </c>
      <c r="H1070" s="18" t="str">
        <f>IF(A1070="","",VLOOKUP(A1070,[1]Crt!F:G,2,FALSE))</f>
        <v>අධ්‍යාපන</v>
      </c>
      <c r="I1070" s="19" t="str">
        <f>IF(B1070="","",IF(LEN(B1070)=12,VLOOKUP(MID(B1070,8,2),[1]Crt!A:B,2),VLOOKUP(MID(B1070,7,2),[1]Crt!A:B,2)))</f>
        <v>10 - මහර</v>
      </c>
      <c r="J1070" s="20" t="str">
        <f>IF(B1070="","",VLOOKUP(I1070,[1]Crt!B:C,2))</f>
        <v>ගම්පහ</v>
      </c>
      <c r="K1070" s="186">
        <f>IF(B1070="","",VLOOKUP(MID(B1070,1,1),[1]Crt!D:E,2,FALSE))</f>
        <v>2002</v>
      </c>
    </row>
    <row r="1071" spans="1:11" ht="51" customHeight="1">
      <c r="A1071" s="38" t="s">
        <v>27</v>
      </c>
      <c r="B1071" s="85" t="s">
        <v>2691</v>
      </c>
      <c r="C1071" s="48" t="s">
        <v>2692</v>
      </c>
      <c r="D1071" s="50">
        <v>80000</v>
      </c>
      <c r="E1071" s="85" t="s">
        <v>66</v>
      </c>
      <c r="F1071" s="85" t="s">
        <v>67</v>
      </c>
      <c r="G1071" s="192" t="s">
        <v>1772</v>
      </c>
      <c r="H1071" s="18" t="str">
        <f>IF(A1071="","",VLOOKUP(A1071,[1]Crt!F:G,2,FALSE))</f>
        <v>අධ්‍යාපන</v>
      </c>
      <c r="I1071" s="19" t="str">
        <f>IF(B1071="","",IF(LEN(B1071)=12,VLOOKUP(MID(B1071,8,2),[1]Crt!A:B,2),VLOOKUP(MID(B1071,7,2),[1]Crt!A:B,2)))</f>
        <v>30 - හෝමාගම</v>
      </c>
      <c r="J1071" s="20" t="str">
        <f>IF(B1071="","",VLOOKUP(I1071,[1]Crt!B:C,2))</f>
        <v>කොළඹ</v>
      </c>
      <c r="K1071" s="186">
        <f>IF(B1071="","",VLOOKUP(MID(B1071,1,1),[1]Crt!D:E,2,FALSE))</f>
        <v>2002</v>
      </c>
    </row>
    <row r="1072" spans="1:11" ht="51" customHeight="1">
      <c r="A1072" s="38" t="s">
        <v>27</v>
      </c>
      <c r="B1072" s="85" t="s">
        <v>2693</v>
      </c>
      <c r="C1072" s="48" t="s">
        <v>2694</v>
      </c>
      <c r="D1072" s="50">
        <v>80000</v>
      </c>
      <c r="E1072" s="85" t="s">
        <v>66</v>
      </c>
      <c r="F1072" s="85" t="s">
        <v>67</v>
      </c>
      <c r="G1072" s="192" t="s">
        <v>1772</v>
      </c>
      <c r="H1072" s="18" t="str">
        <f>IF(A1072="","",VLOOKUP(A1072,[1]Crt!F:G,2,FALSE))</f>
        <v>අධ්‍යාපන</v>
      </c>
      <c r="I1072" s="19" t="str">
        <f>IF(B1072="","",IF(LEN(B1072)=12,VLOOKUP(MID(B1072,8,2),[1]Crt!A:B,2),VLOOKUP(MID(B1072,7,2),[1]Crt!A:B,2)))</f>
        <v>30 - හෝමාගම</v>
      </c>
      <c r="J1072" s="20" t="str">
        <f>IF(B1072="","",VLOOKUP(I1072,[1]Crt!B:C,2))</f>
        <v>කොළඹ</v>
      </c>
      <c r="K1072" s="186">
        <f>IF(B1072="","",VLOOKUP(MID(B1072,1,1),[1]Crt!D:E,2,FALSE))</f>
        <v>2002</v>
      </c>
    </row>
    <row r="1073" spans="1:11" ht="51" customHeight="1">
      <c r="A1073" s="38" t="s">
        <v>27</v>
      </c>
      <c r="B1073" s="85" t="s">
        <v>2695</v>
      </c>
      <c r="C1073" s="48" t="s">
        <v>2696</v>
      </c>
      <c r="D1073" s="50">
        <v>80000</v>
      </c>
      <c r="E1073" s="85" t="s">
        <v>66</v>
      </c>
      <c r="F1073" s="85" t="s">
        <v>67</v>
      </c>
      <c r="G1073" s="192" t="s">
        <v>1772</v>
      </c>
      <c r="H1073" s="18" t="str">
        <f>IF(A1073="","",VLOOKUP(A1073,[1]Crt!F:G,2,FALSE))</f>
        <v>අධ්‍යාපන</v>
      </c>
      <c r="I1073" s="19" t="str">
        <f>IF(B1073="","",IF(LEN(B1073)=12,VLOOKUP(MID(B1073,8,2),[1]Crt!A:B,2),VLOOKUP(MID(B1073,7,2),[1]Crt!A:B,2)))</f>
        <v>33 - පාදුක්ක</v>
      </c>
      <c r="J1073" s="20" t="str">
        <f>IF(B1073="","",VLOOKUP(I1073,[1]Crt!B:C,2))</f>
        <v>කොළඹ</v>
      </c>
      <c r="K1073" s="186">
        <f>IF(B1073="","",VLOOKUP(MID(B1073,1,1),[1]Crt!D:E,2,FALSE))</f>
        <v>2002</v>
      </c>
    </row>
    <row r="1074" spans="1:11" ht="51" customHeight="1">
      <c r="A1074" s="38" t="s">
        <v>27</v>
      </c>
      <c r="B1074" s="85" t="s">
        <v>2697</v>
      </c>
      <c r="C1074" s="48" t="s">
        <v>2698</v>
      </c>
      <c r="D1074" s="50">
        <v>80000</v>
      </c>
      <c r="E1074" s="85" t="s">
        <v>66</v>
      </c>
      <c r="F1074" s="85" t="s">
        <v>67</v>
      </c>
      <c r="G1074" s="192" t="s">
        <v>1772</v>
      </c>
      <c r="H1074" s="18" t="str">
        <f>IF(A1074="","",VLOOKUP(A1074,[1]Crt!F:G,2,FALSE))</f>
        <v>අධ්‍යාපන</v>
      </c>
      <c r="I1074" s="19" t="str">
        <f>IF(B1074="","",IF(LEN(B1074)=12,VLOOKUP(MID(B1074,8,2),[1]Crt!A:B,2),VLOOKUP(MID(B1074,7,2),[1]Crt!A:B,2)))</f>
        <v>42 - කළුතර</v>
      </c>
      <c r="J1074" s="20" t="str">
        <f>IF(B1074="","",VLOOKUP(I1074,[1]Crt!B:C,2))</f>
        <v>කළුතර</v>
      </c>
      <c r="K1074" s="186">
        <f>IF(B1074="","",VLOOKUP(MID(B1074,1,1),[1]Crt!D:E,2,FALSE))</f>
        <v>2002</v>
      </c>
    </row>
    <row r="1075" spans="1:11" ht="51" customHeight="1">
      <c r="A1075" s="38" t="s">
        <v>27</v>
      </c>
      <c r="B1075" s="85" t="s">
        <v>2699</v>
      </c>
      <c r="C1075" s="48" t="s">
        <v>2700</v>
      </c>
      <c r="D1075" s="300">
        <v>248000</v>
      </c>
      <c r="E1075" s="108" t="s">
        <v>42</v>
      </c>
      <c r="F1075" s="108" t="s">
        <v>2701</v>
      </c>
      <c r="G1075" s="192" t="s">
        <v>1772</v>
      </c>
      <c r="H1075" s="18" t="str">
        <f>IF(A1075="","",VLOOKUP(A1075,[1]Crt!F:G,2,FALSE))</f>
        <v>අධ්‍යාපන</v>
      </c>
      <c r="I1075" s="19" t="str">
        <f>IF(B1075="","",IF(LEN(B1075)=12,VLOOKUP(MID(B1075,8,2),[1]Crt!A:B,2),VLOOKUP(MID(B1075,7,2),[1]Crt!A:B,2)))</f>
        <v>45 - මදුරාවල</v>
      </c>
      <c r="J1075" s="20" t="str">
        <f>IF(B1075="","",VLOOKUP(I1075,[1]Crt!B:C,2))</f>
        <v>කළුතර</v>
      </c>
      <c r="K1075" s="186">
        <f>IF(B1075="","",VLOOKUP(MID(B1075,1,1),[1]Crt!D:E,2,FALSE))</f>
        <v>2001</v>
      </c>
    </row>
    <row r="1076" spans="1:11" ht="51" customHeight="1">
      <c r="A1076" s="38" t="s">
        <v>27</v>
      </c>
      <c r="B1076" s="85" t="s">
        <v>2702</v>
      </c>
      <c r="C1076" s="48" t="s">
        <v>2703</v>
      </c>
      <c r="D1076" s="300">
        <v>298600</v>
      </c>
      <c r="E1076" s="108" t="s">
        <v>42</v>
      </c>
      <c r="F1076" s="108" t="s">
        <v>2704</v>
      </c>
      <c r="G1076" s="192" t="s">
        <v>1772</v>
      </c>
      <c r="H1076" s="18" t="str">
        <f>IF(A1076="","",VLOOKUP(A1076,[1]Crt!F:G,2,FALSE))</f>
        <v>අධ්‍යාපන</v>
      </c>
      <c r="I1076" s="19" t="str">
        <f>IF(B1076="","",IF(LEN(B1076)=12,VLOOKUP(MID(B1076,8,2),[1]Crt!A:B,2),VLOOKUP(MID(B1076,7,2),[1]Crt!A:B,2)))</f>
        <v>45 - මදුරාවල</v>
      </c>
      <c r="J1076" s="20" t="str">
        <f>IF(B1076="","",VLOOKUP(I1076,[1]Crt!B:C,2))</f>
        <v>කළුතර</v>
      </c>
      <c r="K1076" s="186">
        <f>IF(B1076="","",VLOOKUP(MID(B1076,1,1),[1]Crt!D:E,2,FALSE))</f>
        <v>2001</v>
      </c>
    </row>
    <row r="1077" spans="1:11" ht="51" customHeight="1">
      <c r="A1077" s="38" t="s">
        <v>27</v>
      </c>
      <c r="B1077" s="85" t="s">
        <v>2705</v>
      </c>
      <c r="C1077" s="48" t="s">
        <v>2706</v>
      </c>
      <c r="D1077" s="50">
        <v>80000</v>
      </c>
      <c r="E1077" s="85" t="s">
        <v>66</v>
      </c>
      <c r="F1077" s="85" t="s">
        <v>67</v>
      </c>
      <c r="G1077" s="192" t="s">
        <v>1772</v>
      </c>
      <c r="H1077" s="18" t="str">
        <f>IF(A1077="","",VLOOKUP(A1077,[1]Crt!F:G,2,FALSE))</f>
        <v>අධ්‍යාපන</v>
      </c>
      <c r="I1077" s="19" t="str">
        <f>IF(B1077="","",IF(LEN(B1077)=12,VLOOKUP(MID(B1077,8,2),[1]Crt!A:B,2),VLOOKUP(MID(B1077,7,2),[1]Crt!A:B,2)))</f>
        <v>45 - මදුරාවල</v>
      </c>
      <c r="J1077" s="20" t="str">
        <f>IF(B1077="","",VLOOKUP(I1077,[1]Crt!B:C,2))</f>
        <v>කළුතර</v>
      </c>
      <c r="K1077" s="186">
        <f>IF(B1077="","",VLOOKUP(MID(B1077,1,1),[1]Crt!D:E,2,FALSE))</f>
        <v>2002</v>
      </c>
    </row>
    <row r="1078" spans="1:11" ht="51" customHeight="1">
      <c r="A1078" s="38" t="s">
        <v>27</v>
      </c>
      <c r="B1078" s="85" t="s">
        <v>2707</v>
      </c>
      <c r="C1078" s="48" t="s">
        <v>2708</v>
      </c>
      <c r="D1078" s="50">
        <v>80000</v>
      </c>
      <c r="E1078" s="85" t="s">
        <v>66</v>
      </c>
      <c r="F1078" s="85" t="s">
        <v>67</v>
      </c>
      <c r="G1078" s="192" t="s">
        <v>1772</v>
      </c>
      <c r="H1078" s="18" t="str">
        <f>IF(A1078="","",VLOOKUP(A1078,[1]Crt!F:G,2,FALSE))</f>
        <v>අධ්‍යාපන</v>
      </c>
      <c r="I1078" s="19" t="str">
        <f>IF(B1078="","",IF(LEN(B1078)=12,VLOOKUP(MID(B1078,8,2),[1]Crt!A:B,2),VLOOKUP(MID(B1078,7,2),[1]Crt!A:B,2)))</f>
        <v>46 - බුලත්සිංහල</v>
      </c>
      <c r="J1078" s="20" t="str">
        <f>IF(B1078="","",VLOOKUP(I1078,[1]Crt!B:C,2))</f>
        <v>කළුතර</v>
      </c>
      <c r="K1078" s="186">
        <f>IF(B1078="","",VLOOKUP(MID(B1078,1,1),[1]Crt!D:E,2,FALSE))</f>
        <v>2002</v>
      </c>
    </row>
    <row r="1079" spans="1:11" ht="51" customHeight="1">
      <c r="A1079" s="38" t="s">
        <v>27</v>
      </c>
      <c r="B1079" s="85" t="s">
        <v>2709</v>
      </c>
      <c r="C1079" s="48" t="s">
        <v>2710</v>
      </c>
      <c r="D1079" s="50">
        <v>80000</v>
      </c>
      <c r="E1079" s="85" t="s">
        <v>66</v>
      </c>
      <c r="F1079" s="85" t="s">
        <v>67</v>
      </c>
      <c r="G1079" s="192" t="s">
        <v>1772</v>
      </c>
      <c r="H1079" s="18" t="str">
        <f>IF(A1079="","",VLOOKUP(A1079,[1]Crt!F:G,2,FALSE))</f>
        <v>අධ්‍යාපන</v>
      </c>
      <c r="I1079" s="19" t="str">
        <f>IF(B1079="","",IF(LEN(B1079)=12,VLOOKUP(MID(B1079,8,2),[1]Crt!A:B,2),VLOOKUP(MID(B1079,7,2),[1]Crt!A:B,2)))</f>
        <v>54 - ඉංගිරිය</v>
      </c>
      <c r="J1079" s="20" t="str">
        <f>IF(B1079="","",VLOOKUP(I1079,[1]Crt!B:C,2))</f>
        <v>කළුතර</v>
      </c>
      <c r="K1079" s="186">
        <f>IF(B1079="","",VLOOKUP(MID(B1079,1,1),[1]Crt!D:E,2,FALSE))</f>
        <v>2002</v>
      </c>
    </row>
    <row r="1080" spans="1:11" ht="51" customHeight="1">
      <c r="A1080" s="38" t="s">
        <v>27</v>
      </c>
      <c r="B1080" s="85" t="s">
        <v>2711</v>
      </c>
      <c r="C1080" s="48" t="s">
        <v>2712</v>
      </c>
      <c r="D1080" s="50">
        <v>80000</v>
      </c>
      <c r="E1080" s="85" t="s">
        <v>66</v>
      </c>
      <c r="F1080" s="85" t="s">
        <v>67</v>
      </c>
      <c r="G1080" s="192" t="s">
        <v>1772</v>
      </c>
      <c r="H1080" s="18" t="str">
        <f>IF(A1080="","",VLOOKUP(A1080,[1]Crt!F:G,2,FALSE))</f>
        <v>අධ්‍යාපන</v>
      </c>
      <c r="I1080" s="19" t="str">
        <f>IF(B1080="","",IF(LEN(B1080)=12,VLOOKUP(MID(B1080,8,2),[1]Crt!A:B,2),VLOOKUP(MID(B1080,7,2),[1]Crt!A:B,2)))</f>
        <v>54 - ඉංගිරිය</v>
      </c>
      <c r="J1080" s="20" t="str">
        <f>IF(B1080="","",VLOOKUP(I1080,[1]Crt!B:C,2))</f>
        <v>කළුතර</v>
      </c>
      <c r="K1080" s="186">
        <f>IF(B1080="","",VLOOKUP(MID(B1080,1,1),[1]Crt!D:E,2,FALSE))</f>
        <v>2002</v>
      </c>
    </row>
    <row r="1081" spans="1:11" ht="51" customHeight="1">
      <c r="A1081" s="38" t="s">
        <v>27</v>
      </c>
      <c r="B1081" s="85" t="s">
        <v>2713</v>
      </c>
      <c r="C1081" s="48" t="s">
        <v>2714</v>
      </c>
      <c r="D1081" s="50">
        <v>80000</v>
      </c>
      <c r="E1081" s="85" t="s">
        <v>66</v>
      </c>
      <c r="F1081" s="85" t="s">
        <v>67</v>
      </c>
      <c r="G1081" s="192" t="s">
        <v>1772</v>
      </c>
      <c r="H1081" s="18" t="str">
        <f>IF(A1081="","",VLOOKUP(A1081,[1]Crt!F:G,2,FALSE))</f>
        <v>අධ්‍යාපන</v>
      </c>
      <c r="I1081" s="19" t="str">
        <f>IF(B1081="","",IF(LEN(B1081)=12,VLOOKUP(MID(B1081,8,2),[1]Crt!A:B,2),VLOOKUP(MID(B1081,7,2),[1]Crt!A:B,2)))</f>
        <v>44 - හොරණ</v>
      </c>
      <c r="J1081" s="20" t="str">
        <f>IF(B1081="","",VLOOKUP(I1081,[1]Crt!B:C,2))</f>
        <v>කළුතර</v>
      </c>
      <c r="K1081" s="186">
        <f>IF(B1081="","",VLOOKUP(MID(B1081,1,1),[1]Crt!D:E,2,FALSE))</f>
        <v>2002</v>
      </c>
    </row>
    <row r="1082" spans="1:11" ht="51" customHeight="1">
      <c r="A1082" s="38" t="s">
        <v>27</v>
      </c>
      <c r="B1082" s="85" t="s">
        <v>2715</v>
      </c>
      <c r="C1082" s="48" t="s">
        <v>2716</v>
      </c>
      <c r="D1082" s="50">
        <v>80000</v>
      </c>
      <c r="E1082" s="85" t="s">
        <v>66</v>
      </c>
      <c r="F1082" s="85" t="s">
        <v>67</v>
      </c>
      <c r="G1082" s="192" t="s">
        <v>1772</v>
      </c>
      <c r="H1082" s="18" t="str">
        <f>IF(A1082="","",VLOOKUP(A1082,[1]Crt!F:G,2,FALSE))</f>
        <v>අධ්‍යාපන</v>
      </c>
      <c r="I1082" s="19" t="str">
        <f>IF(B1082="","",IF(LEN(B1082)=12,VLOOKUP(MID(B1082,8,2),[1]Crt!A:B,2),VLOOKUP(MID(B1082,7,2),[1]Crt!A:B,2)))</f>
        <v>44 - හොරණ</v>
      </c>
      <c r="J1082" s="20" t="str">
        <f>IF(B1082="","",VLOOKUP(I1082,[1]Crt!B:C,2))</f>
        <v>කළුතර</v>
      </c>
      <c r="K1082" s="186">
        <f>IF(B1082="","",VLOOKUP(MID(B1082,1,1),[1]Crt!D:E,2,FALSE))</f>
        <v>2002</v>
      </c>
    </row>
    <row r="1083" spans="1:11" ht="51" customHeight="1">
      <c r="A1083" s="38" t="s">
        <v>27</v>
      </c>
      <c r="B1083" s="85" t="s">
        <v>2717</v>
      </c>
      <c r="C1083" s="48" t="s">
        <v>2718</v>
      </c>
      <c r="D1083" s="50">
        <v>80000</v>
      </c>
      <c r="E1083" s="85" t="s">
        <v>66</v>
      </c>
      <c r="F1083" s="85" t="s">
        <v>67</v>
      </c>
      <c r="G1083" s="192" t="s">
        <v>1772</v>
      </c>
      <c r="H1083" s="18" t="str">
        <f>IF(A1083="","",VLOOKUP(A1083,[1]Crt!F:G,2,FALSE))</f>
        <v>අධ්‍යාපන</v>
      </c>
      <c r="I1083" s="19" t="str">
        <f>IF(B1083="","",IF(LEN(B1083)=12,VLOOKUP(MID(B1083,8,2),[1]Crt!A:B,2),VLOOKUP(MID(B1083,7,2),[1]Crt!A:B,2)))</f>
        <v>43 - බණ්ඩාරගම</v>
      </c>
      <c r="J1083" s="20" t="str">
        <f>IF(B1083="","",VLOOKUP(I1083,[1]Crt!B:C,2))</f>
        <v>කළුතර</v>
      </c>
      <c r="K1083" s="186">
        <f>IF(B1083="","",VLOOKUP(MID(B1083,1,1),[1]Crt!D:E,2,FALSE))</f>
        <v>2002</v>
      </c>
    </row>
    <row r="1084" spans="1:11" ht="51" customHeight="1">
      <c r="A1084" s="38" t="s">
        <v>27</v>
      </c>
      <c r="B1084" s="85" t="s">
        <v>2719</v>
      </c>
      <c r="C1084" s="48" t="s">
        <v>2720</v>
      </c>
      <c r="D1084" s="50">
        <v>80000</v>
      </c>
      <c r="E1084" s="85" t="s">
        <v>66</v>
      </c>
      <c r="F1084" s="85" t="s">
        <v>67</v>
      </c>
      <c r="G1084" s="192" t="s">
        <v>1772</v>
      </c>
      <c r="H1084" s="18" t="str">
        <f>IF(A1084="","",VLOOKUP(A1084,[1]Crt!F:G,2,FALSE))</f>
        <v>අධ්‍යාපන</v>
      </c>
      <c r="I1084" s="19" t="str">
        <f>IF(B1084="","",IF(LEN(B1084)=12,VLOOKUP(MID(B1084,8,2),[1]Crt!A:B,2),VLOOKUP(MID(B1084,7,2),[1]Crt!A:B,2)))</f>
        <v>51 - වලල්ලාවිට</v>
      </c>
      <c r="J1084" s="20" t="str">
        <f>IF(B1084="","",VLOOKUP(I1084,[1]Crt!B:C,2))</f>
        <v>කළුතර</v>
      </c>
      <c r="K1084" s="186">
        <f>IF(B1084="","",VLOOKUP(MID(B1084,1,1),[1]Crt!D:E,2,FALSE))</f>
        <v>2002</v>
      </c>
    </row>
    <row r="1085" spans="1:11" ht="51" customHeight="1">
      <c r="A1085" s="38" t="s">
        <v>27</v>
      </c>
      <c r="B1085" s="85" t="s">
        <v>2721</v>
      </c>
      <c r="C1085" s="48" t="s">
        <v>2722</v>
      </c>
      <c r="D1085" s="50">
        <v>80000</v>
      </c>
      <c r="E1085" s="85" t="s">
        <v>66</v>
      </c>
      <c r="F1085" s="85" t="s">
        <v>67</v>
      </c>
      <c r="G1085" s="192" t="s">
        <v>1772</v>
      </c>
      <c r="H1085" s="18" t="str">
        <f>IF(A1085="","",VLOOKUP(A1085,[1]Crt!F:G,2,FALSE))</f>
        <v>අධ්‍යාපන</v>
      </c>
      <c r="I1085" s="19" t="str">
        <f>IF(B1085="","",IF(LEN(B1085)=12,VLOOKUP(MID(B1085,8,2),[1]Crt!A:B,2),VLOOKUP(MID(B1085,7,2),[1]Crt!A:B,2)))</f>
        <v>51 - වලල්ලාවිට</v>
      </c>
      <c r="J1085" s="20" t="str">
        <f>IF(B1085="","",VLOOKUP(I1085,[1]Crt!B:C,2))</f>
        <v>කළුතර</v>
      </c>
      <c r="K1085" s="186">
        <f>IF(B1085="","",VLOOKUP(MID(B1085,1,1),[1]Crt!D:E,2,FALSE))</f>
        <v>2002</v>
      </c>
    </row>
    <row r="1086" spans="1:11" ht="51" customHeight="1">
      <c r="A1086" s="38" t="s">
        <v>27</v>
      </c>
      <c r="B1086" s="85" t="s">
        <v>2723</v>
      </c>
      <c r="C1086" s="48" t="s">
        <v>2724</v>
      </c>
      <c r="D1086" s="50">
        <v>80000</v>
      </c>
      <c r="E1086" s="85" t="s">
        <v>66</v>
      </c>
      <c r="F1086" s="85" t="s">
        <v>67</v>
      </c>
      <c r="G1086" s="192" t="s">
        <v>1772</v>
      </c>
      <c r="H1086" s="18" t="str">
        <f>IF(A1086="","",VLOOKUP(A1086,[1]Crt!F:G,2,FALSE))</f>
        <v>අධ්‍යාපන</v>
      </c>
      <c r="I1086" s="19" t="str">
        <f>IF(B1086="","",IF(LEN(B1086)=12,VLOOKUP(MID(B1086,8,2),[1]Crt!A:B,2),VLOOKUP(MID(B1086,7,2),[1]Crt!A:B,2)))</f>
        <v>49 - මතුගම</v>
      </c>
      <c r="J1086" s="20" t="str">
        <f>IF(B1086="","",VLOOKUP(I1086,[1]Crt!B:C,2))</f>
        <v>කළුතර</v>
      </c>
      <c r="K1086" s="186">
        <f>IF(B1086="","",VLOOKUP(MID(B1086,1,1),[1]Crt!D:E,2,FALSE))</f>
        <v>2002</v>
      </c>
    </row>
    <row r="1087" spans="1:11" ht="51" customHeight="1">
      <c r="A1087" s="38" t="s">
        <v>27</v>
      </c>
      <c r="B1087" s="85" t="s">
        <v>2725</v>
      </c>
      <c r="C1087" s="48" t="s">
        <v>2726</v>
      </c>
      <c r="D1087" s="300">
        <v>225000</v>
      </c>
      <c r="E1087" s="108" t="s">
        <v>42</v>
      </c>
      <c r="F1087" s="108" t="s">
        <v>2704</v>
      </c>
      <c r="G1087" s="192" t="s">
        <v>1772</v>
      </c>
      <c r="H1087" s="18" t="str">
        <f>IF(A1087="","",VLOOKUP(A1087,[1]Crt!F:G,2,FALSE))</f>
        <v>අධ්‍යාපන</v>
      </c>
      <c r="I1087" s="19" t="str">
        <f>IF(B1087="","",IF(LEN(B1087)=12,VLOOKUP(MID(B1087,8,2),[1]Crt!A:B,2),VLOOKUP(MID(B1087,7,2),[1]Crt!A:B,2)))</f>
        <v>52 - පාලින්දනුවර</v>
      </c>
      <c r="J1087" s="20" t="str">
        <f>IF(B1087="","",VLOOKUP(I1087,[1]Crt!B:C,2))</f>
        <v>කළුතර</v>
      </c>
      <c r="K1087" s="186">
        <f>IF(B1087="","",VLOOKUP(MID(B1087,1,1),[1]Crt!D:E,2,FALSE))</f>
        <v>2001</v>
      </c>
    </row>
    <row r="1088" spans="1:11" ht="51" customHeight="1">
      <c r="A1088" s="38" t="s">
        <v>27</v>
      </c>
      <c r="B1088" s="85" t="s">
        <v>2727</v>
      </c>
      <c r="C1088" s="48" t="s">
        <v>2728</v>
      </c>
      <c r="D1088" s="50">
        <v>80000</v>
      </c>
      <c r="E1088" s="85" t="s">
        <v>66</v>
      </c>
      <c r="F1088" s="85" t="s">
        <v>67</v>
      </c>
      <c r="G1088" s="192" t="s">
        <v>1772</v>
      </c>
      <c r="H1088" s="18" t="str">
        <f>IF(A1088="","",VLOOKUP(A1088,[1]Crt!F:G,2,FALSE))</f>
        <v>අධ්‍යාපන</v>
      </c>
      <c r="I1088" s="19" t="str">
        <f>IF(B1088="","",IF(LEN(B1088)=12,VLOOKUP(MID(B1088,8,2),[1]Crt!A:B,2),VLOOKUP(MID(B1088,7,2),[1]Crt!A:B,2)))</f>
        <v>52 - පාලින්දනුවර</v>
      </c>
      <c r="J1088" s="20" t="str">
        <f>IF(B1088="","",VLOOKUP(I1088,[1]Crt!B:C,2))</f>
        <v>කළුතර</v>
      </c>
      <c r="K1088" s="186">
        <f>IF(B1088="","",VLOOKUP(MID(B1088,1,1),[1]Crt!D:E,2,FALSE))</f>
        <v>2002</v>
      </c>
    </row>
    <row r="1089" spans="1:11" ht="51" customHeight="1">
      <c r="A1089" s="38" t="s">
        <v>27</v>
      </c>
      <c r="B1089" s="85" t="s">
        <v>2729</v>
      </c>
      <c r="C1089" s="48" t="s">
        <v>2730</v>
      </c>
      <c r="D1089" s="50">
        <v>30000</v>
      </c>
      <c r="E1089" s="85" t="s">
        <v>66</v>
      </c>
      <c r="F1089" s="85" t="s">
        <v>67</v>
      </c>
      <c r="G1089" s="192" t="s">
        <v>1772</v>
      </c>
      <c r="H1089" s="18" t="str">
        <f>IF(A1089="","",VLOOKUP(A1089,[1]Crt!F:G,2,FALSE))</f>
        <v>අධ්‍යාපන</v>
      </c>
      <c r="I1089" s="19" t="str">
        <f>IF(B1089="","",IF(LEN(B1089)=12,VLOOKUP(MID(B1089,8,2),[1]Crt!A:B,2),VLOOKUP(MID(B1089,7,2),[1]Crt!A:B,2)))</f>
        <v>13 - කැළණිය</v>
      </c>
      <c r="J1089" s="20" t="str">
        <f>IF(B1089="","",VLOOKUP(I1089,[1]Crt!B:C,2))</f>
        <v>ගම්පහ</v>
      </c>
      <c r="K1089" s="186">
        <f>IF(B1089="","",VLOOKUP(MID(B1089,1,1),[1]Crt!D:E,2,FALSE))</f>
        <v>2002</v>
      </c>
    </row>
    <row r="1090" spans="1:11" ht="51" customHeight="1">
      <c r="A1090" s="24" t="s">
        <v>1382</v>
      </c>
      <c r="B1090" s="143" t="s">
        <v>2731</v>
      </c>
      <c r="C1090" s="144" t="s">
        <v>2732</v>
      </c>
      <c r="D1090" s="157">
        <v>300000</v>
      </c>
      <c r="E1090" s="146" t="s">
        <v>2733</v>
      </c>
      <c r="F1090" s="143" t="s">
        <v>2734</v>
      </c>
      <c r="G1090" s="162" t="s">
        <v>2735</v>
      </c>
      <c r="H1090" s="18" t="str">
        <f>IF(A1090="","",VLOOKUP(A1090,[1]Crt!F:G,2,FALSE))</f>
        <v>පළාත් පාලන සේවා</v>
      </c>
      <c r="I1090" s="19" t="str">
        <f>IF(B1090="","",IF(LEN(B1090)=12,VLOOKUP(MID(B1090,8,2),[1]Crt!A:B,2),VLOOKUP(MID(B1090,7,2),[1]Crt!A:B,2)))</f>
        <v>41 - පානදුර</v>
      </c>
      <c r="J1090" s="20" t="str">
        <f>IF(B1090="","",VLOOKUP(I1090,[1]Crt!B:C,2))</f>
        <v>කළුතර</v>
      </c>
      <c r="K1090" s="186">
        <f>IF(B1090="","",VLOOKUP(MID(B1090,1,1),[1]Crt!D:E,2,FALSE))</f>
        <v>2001</v>
      </c>
    </row>
    <row r="1091" spans="1:11" ht="51" customHeight="1">
      <c r="A1091" s="38" t="s">
        <v>11</v>
      </c>
      <c r="B1091" s="135" t="s">
        <v>2736</v>
      </c>
      <c r="C1091" s="307" t="s">
        <v>2737</v>
      </c>
      <c r="D1091" s="50">
        <v>750000</v>
      </c>
      <c r="E1091" s="108" t="s">
        <v>42</v>
      </c>
      <c r="F1091" s="108" t="s">
        <v>2704</v>
      </c>
      <c r="G1091" s="269" t="s">
        <v>2738</v>
      </c>
      <c r="H1091" s="18" t="str">
        <f>IF(A1091="","",VLOOKUP(A1091,[1]Crt!F:G,2,FALSE))</f>
        <v>අධ්‍යාපන</v>
      </c>
      <c r="I1091" s="19" t="str">
        <f>IF(B1091="","",IF(LEN(B1091)=12,VLOOKUP(MID(B1091,8,2),[1]Crt!A:B,2),VLOOKUP(MID(B1091,7,2),[1]Crt!A:B,2)))</f>
        <v>45 - මදුරාවල</v>
      </c>
      <c r="J1091" s="20" t="str">
        <f>IF(B1091="","",VLOOKUP(I1091,[1]Crt!B:C,2))</f>
        <v>කළුතර</v>
      </c>
      <c r="K1091" s="186">
        <f>IF(B1091="","",VLOOKUP(MID(B1091,1,1),[1]Crt!D:E,2,FALSE))</f>
        <v>2104</v>
      </c>
    </row>
    <row r="1092" spans="1:11" ht="51" customHeight="1">
      <c r="A1092" s="38" t="s">
        <v>698</v>
      </c>
      <c r="B1092" s="85" t="s">
        <v>2739</v>
      </c>
      <c r="C1092" s="48" t="s">
        <v>2740</v>
      </c>
      <c r="D1092" s="50">
        <v>300000</v>
      </c>
      <c r="E1092" s="108" t="s">
        <v>2733</v>
      </c>
      <c r="F1092" s="85" t="s">
        <v>2734</v>
      </c>
      <c r="G1092" s="269" t="s">
        <v>2741</v>
      </c>
      <c r="H1092" s="18" t="str">
        <f>IF(A1092="","",VLOOKUP(A1092,[1]Crt!F:G,2,FALSE))</f>
        <v>පළාත් පාලන මාර්ග</v>
      </c>
      <c r="I1092" s="19" t="str">
        <f>IF(B1092="","",IF(LEN(B1092)=12,VLOOKUP(MID(B1092,8,2),[1]Crt!A:B,2),VLOOKUP(MID(B1092,7,2),[1]Crt!A:B,2)))</f>
        <v>41 - පානදුර</v>
      </c>
      <c r="J1092" s="20" t="str">
        <f>IF(B1092="","",VLOOKUP(I1092,[1]Crt!B:C,2))</f>
        <v>කළුතර</v>
      </c>
      <c r="K1092" s="186">
        <f>IF(B1092="","",VLOOKUP(MID(B1092,1,1),[1]Crt!D:E,2,FALSE))</f>
        <v>2004</v>
      </c>
    </row>
    <row r="1093" spans="1:11" ht="51" customHeight="1">
      <c r="A1093" s="38" t="s">
        <v>27</v>
      </c>
      <c r="B1093" s="190" t="s">
        <v>2742</v>
      </c>
      <c r="C1093" s="13" t="s">
        <v>2650</v>
      </c>
      <c r="D1093" s="234">
        <v>800000</v>
      </c>
      <c r="E1093" s="108" t="s">
        <v>42</v>
      </c>
      <c r="F1093" s="108" t="s">
        <v>2743</v>
      </c>
      <c r="G1093" s="192" t="s">
        <v>1853</v>
      </c>
      <c r="H1093" s="18" t="str">
        <f>IF(A1093="","",VLOOKUP(A1093,[1]Crt!F:G,2,FALSE))</f>
        <v>අධ්‍යාපන</v>
      </c>
      <c r="I1093" s="19" t="str">
        <f>IF(B1093="","",IF(LEN(B1093)=12,VLOOKUP(MID(B1093,8,2),[1]Crt!A:B,2),VLOOKUP(MID(B1093,7,2),[1]Crt!A:B,2)))</f>
        <v>10 - මහර</v>
      </c>
      <c r="J1093" s="20" t="str">
        <f>IF(B1093="","",VLOOKUP(I1093,[1]Crt!B:C,2))</f>
        <v>ගම්පහ</v>
      </c>
      <c r="K1093" s="186">
        <f>IF(B1093="","",VLOOKUP(MID(B1093,1,1),[1]Crt!D:E,2,FALSE))</f>
        <v>2104</v>
      </c>
    </row>
    <row r="1094" spans="1:11" ht="51" customHeight="1">
      <c r="A1094" s="24" t="s">
        <v>20</v>
      </c>
      <c r="B1094" s="283" t="s">
        <v>2744</v>
      </c>
      <c r="C1094" s="144" t="s">
        <v>2745</v>
      </c>
      <c r="D1094" s="157">
        <v>1300000</v>
      </c>
      <c r="E1094" s="146" t="s">
        <v>42</v>
      </c>
      <c r="F1094" s="146" t="s">
        <v>2746</v>
      </c>
      <c r="G1094" s="30" t="s">
        <v>2747</v>
      </c>
      <c r="H1094" s="18" t="str">
        <f>IF(A1094="","",VLOOKUP(A1094,[1]Crt!F:G,2,FALSE))</f>
        <v>අධ්‍යාපන</v>
      </c>
      <c r="I1094" s="19" t="str">
        <f>IF(B1094="","",IF(LEN(B1094)=12,VLOOKUP(MID(B1094,8,2),[1]Crt!A:B,2),VLOOKUP(MID(B1094,7,2),[1]Crt!A:B,2)))</f>
        <v>53 - මිල්ලනිය</v>
      </c>
      <c r="J1094" s="20" t="str">
        <f>IF(B1094="","",VLOOKUP(I1094,[1]Crt!B:C,2))</f>
        <v>කළුතර</v>
      </c>
      <c r="K1094" s="186">
        <f>IF(B1094="","",VLOOKUP(MID(B1094,1,1),[1]Crt!D:E,2,FALSE))</f>
        <v>2104</v>
      </c>
    </row>
    <row r="1095" spans="1:11" ht="51" customHeight="1">
      <c r="A1095" s="38" t="s">
        <v>1502</v>
      </c>
      <c r="B1095" s="108" t="s">
        <v>2748</v>
      </c>
      <c r="C1095" s="48" t="s">
        <v>2749</v>
      </c>
      <c r="D1095" s="304">
        <v>270000</v>
      </c>
      <c r="E1095" s="108" t="s">
        <v>2418</v>
      </c>
      <c r="F1095" s="108" t="s">
        <v>2093</v>
      </c>
      <c r="G1095" s="192" t="s">
        <v>1856</v>
      </c>
      <c r="H1095" s="18" t="str">
        <f>IF(A1095="","",VLOOKUP(A1095,[1]Crt!F:G,2,FALSE))</f>
        <v>විකල්ප බලශක්ති</v>
      </c>
      <c r="I1095" s="19" t="str">
        <f>IF(B1095="","",IF(LEN(B1095)=12,VLOOKUP(MID(B1095,8,2),[1]Crt!A:B,2),VLOOKUP(MID(B1095,7,2),[1]Crt!A:B,2)))</f>
        <v>08 - ජා ඇල</v>
      </c>
      <c r="J1095" s="20" t="str">
        <f>IF(B1095="","",VLOOKUP(I1095,[1]Crt!B:C,2))</f>
        <v>ගම්පහ</v>
      </c>
      <c r="K1095" s="186">
        <f>IF(B1095="","",VLOOKUP(MID(B1095,1,1),[1]Crt!D:E,2,FALSE))</f>
        <v>2104</v>
      </c>
    </row>
    <row r="1096" spans="1:11" ht="51" customHeight="1">
      <c r="A1096" s="38" t="s">
        <v>1502</v>
      </c>
      <c r="B1096" s="108" t="s">
        <v>2750</v>
      </c>
      <c r="C1096" s="48" t="s">
        <v>2751</v>
      </c>
      <c r="D1096" s="304">
        <v>75000</v>
      </c>
      <c r="E1096" s="108" t="s">
        <v>2418</v>
      </c>
      <c r="F1096" s="108" t="s">
        <v>2575</v>
      </c>
      <c r="G1096" s="192" t="s">
        <v>1856</v>
      </c>
      <c r="H1096" s="18" t="str">
        <f>IF(A1096="","",VLOOKUP(A1096,[1]Crt!F:G,2,FALSE))</f>
        <v>විකල්ප බලශක්ති</v>
      </c>
      <c r="I1096" s="19" t="str">
        <f>IF(B1096="","",IF(LEN(B1096)=12,VLOOKUP(MID(B1096,8,2),[1]Crt!A:B,2),VLOOKUP(MID(B1096,7,2),[1]Crt!A:B,2)))</f>
        <v>08 - ජා ඇල</v>
      </c>
      <c r="J1096" s="20" t="str">
        <f>IF(B1096="","",VLOOKUP(I1096,[1]Crt!B:C,2))</f>
        <v>ගම්පහ</v>
      </c>
      <c r="K1096" s="186">
        <f>IF(B1096="","",VLOOKUP(MID(B1096,1,1),[1]Crt!D:E,2,FALSE))</f>
        <v>2104</v>
      </c>
    </row>
    <row r="1097" spans="1:11" ht="51" customHeight="1">
      <c r="A1097" s="24" t="s">
        <v>20</v>
      </c>
      <c r="B1097" s="283" t="s">
        <v>2752</v>
      </c>
      <c r="C1097" s="144" t="s">
        <v>2753</v>
      </c>
      <c r="D1097" s="157">
        <v>2000000</v>
      </c>
      <c r="E1097" s="146" t="s">
        <v>42</v>
      </c>
      <c r="F1097" s="146" t="s">
        <v>2754</v>
      </c>
      <c r="G1097" s="162" t="s">
        <v>2747</v>
      </c>
      <c r="H1097" s="18" t="str">
        <f>IF(A1097="","",VLOOKUP(A1097,[1]Crt!F:G,2,FALSE))</f>
        <v>අධ්‍යාපන</v>
      </c>
      <c r="I1097" s="19" t="str">
        <f>IF(B1097="","",IF(LEN(B1097)=12,VLOOKUP(MID(B1097,8,2),[1]Crt!A:B,2),VLOOKUP(MID(B1097,7,2),[1]Crt!A:B,2)))</f>
        <v>08 - ජා ඇල</v>
      </c>
      <c r="J1097" s="20" t="str">
        <f>IF(B1097="","",VLOOKUP(I1097,[1]Crt!B:C,2))</f>
        <v>ගම්පහ</v>
      </c>
      <c r="K1097" s="186">
        <f>IF(B1097="","",VLOOKUP(MID(B1097,1,1),[1]Crt!D:E,2,FALSE))</f>
        <v>2104</v>
      </c>
    </row>
    <row r="1098" spans="1:11" ht="51" customHeight="1">
      <c r="A1098" s="38" t="s">
        <v>1502</v>
      </c>
      <c r="B1098" s="85" t="s">
        <v>2755</v>
      </c>
      <c r="C1098" s="48" t="s">
        <v>2756</v>
      </c>
      <c r="D1098" s="300">
        <v>50000</v>
      </c>
      <c r="E1098" s="85" t="s">
        <v>895</v>
      </c>
      <c r="F1098" s="85" t="s">
        <v>2093</v>
      </c>
      <c r="G1098" s="192" t="s">
        <v>1772</v>
      </c>
      <c r="H1098" s="18" t="str">
        <f>IF(A1098="","",VLOOKUP(A1098,[1]Crt!F:G,2,FALSE))</f>
        <v>විකල්ප බලශක්ති</v>
      </c>
      <c r="I1098" s="19" t="str">
        <f>IF(B1098="","",IF(LEN(B1098)=12,VLOOKUP(MID(B1098,8,2),[1]Crt!A:B,2),VLOOKUP(MID(B1098,7,2),[1]Crt!A:B,2)))</f>
        <v>12 - බියගම</v>
      </c>
      <c r="J1098" s="20" t="str">
        <f>IF(B1098="","",VLOOKUP(I1098,[1]Crt!B:C,2))</f>
        <v>ගම්පහ</v>
      </c>
      <c r="K1098" s="186">
        <f>IF(B1098="","",VLOOKUP(MID(B1098,1,1),[1]Crt!D:E,2,FALSE))</f>
        <v>2104</v>
      </c>
    </row>
    <row r="1099" spans="1:11" ht="51" customHeight="1">
      <c r="A1099" s="24" t="s">
        <v>20</v>
      </c>
      <c r="B1099" s="283" t="s">
        <v>2757</v>
      </c>
      <c r="C1099" s="144" t="s">
        <v>2758</v>
      </c>
      <c r="D1099" s="157">
        <v>1000000</v>
      </c>
      <c r="E1099" s="146" t="s">
        <v>42</v>
      </c>
      <c r="F1099" s="146" t="s">
        <v>2759</v>
      </c>
      <c r="G1099" s="30" t="s">
        <v>2747</v>
      </c>
      <c r="H1099" s="18" t="str">
        <f>IF(A1099="","",VLOOKUP(A1099,[1]Crt!F:G,2,FALSE))</f>
        <v>අධ්‍යාපන</v>
      </c>
      <c r="I1099" s="19" t="str">
        <f>IF(B1099="","",IF(LEN(B1099)=12,VLOOKUP(MID(B1099,8,2),[1]Crt!A:B,2),VLOOKUP(MID(B1099,7,2),[1]Crt!A:B,2)))</f>
        <v>12 - බියගම</v>
      </c>
      <c r="J1099" s="20" t="str">
        <f>IF(B1099="","",VLOOKUP(I1099,[1]Crt!B:C,2))</f>
        <v>ගම්පහ</v>
      </c>
      <c r="K1099" s="186">
        <f>IF(B1099="","",VLOOKUP(MID(B1099,1,1),[1]Crt!D:E,2,FALSE))</f>
        <v>2104</v>
      </c>
    </row>
    <row r="1100" spans="1:11" ht="51" customHeight="1">
      <c r="A1100" s="38" t="s">
        <v>27</v>
      </c>
      <c r="B1100" s="175" t="s">
        <v>2760</v>
      </c>
      <c r="C1100" s="308" t="s">
        <v>2761</v>
      </c>
      <c r="D1100" s="309">
        <v>80000</v>
      </c>
      <c r="E1100" s="310" t="s">
        <v>1845</v>
      </c>
      <c r="F1100" s="310" t="s">
        <v>2762</v>
      </c>
      <c r="G1100" s="192" t="s">
        <v>1812</v>
      </c>
      <c r="H1100" s="18" t="str">
        <f>IF(A1100="","",VLOOKUP(A1100,[1]Crt!F:G,2,FALSE))</f>
        <v>අධ්‍යාපන</v>
      </c>
      <c r="I1100" s="19" t="str">
        <f>IF(B1100="","",IF(LEN(B1100)=12,VLOOKUP(MID(B1100,8,2),[1]Crt!A:B,2),VLOOKUP(MID(B1100,7,2),[1]Crt!A:B,2)))</f>
        <v>01 - දිවුලපිටිය</v>
      </c>
      <c r="J1100" s="20" t="str">
        <f>IF(B1100="","",VLOOKUP(I1100,[1]Crt!B:C,2))</f>
        <v>ගම්පහ</v>
      </c>
      <c r="K1100" s="186">
        <f>IF(B1100="","",VLOOKUP(MID(B1100,1,1),[1]Crt!D:E,2,FALSE))</f>
        <v>2103</v>
      </c>
    </row>
    <row r="1101" spans="1:11" ht="51" customHeight="1">
      <c r="A1101" s="38" t="s">
        <v>27</v>
      </c>
      <c r="B1101" s="175" t="s">
        <v>2763</v>
      </c>
      <c r="C1101" s="308" t="s">
        <v>2764</v>
      </c>
      <c r="D1101" s="309">
        <v>80000</v>
      </c>
      <c r="E1101" s="310" t="s">
        <v>1845</v>
      </c>
      <c r="F1101" s="310" t="s">
        <v>2762</v>
      </c>
      <c r="G1101" s="192" t="s">
        <v>1812</v>
      </c>
      <c r="H1101" s="18" t="str">
        <f>IF(A1101="","",VLOOKUP(A1101,[1]Crt!F:G,2,FALSE))</f>
        <v>අධ්‍යාපන</v>
      </c>
      <c r="I1101" s="19" t="str">
        <f>IF(B1101="","",IF(LEN(B1101)=12,VLOOKUP(MID(B1101,8,2),[1]Crt!A:B,2),VLOOKUP(MID(B1101,7,2),[1]Crt!A:B,2)))</f>
        <v>01 - දිවුලපිටිය</v>
      </c>
      <c r="J1101" s="20" t="str">
        <f>IF(B1101="","",VLOOKUP(I1101,[1]Crt!B:C,2))</f>
        <v>ගම්පහ</v>
      </c>
      <c r="K1101" s="186">
        <f>IF(B1101="","",VLOOKUP(MID(B1101,1,1),[1]Crt!D:E,2,FALSE))</f>
        <v>2103</v>
      </c>
    </row>
    <row r="1102" spans="1:11" ht="51" customHeight="1">
      <c r="A1102" s="38" t="s">
        <v>27</v>
      </c>
      <c r="B1102" s="175" t="s">
        <v>2765</v>
      </c>
      <c r="C1102" s="311" t="s">
        <v>2766</v>
      </c>
      <c r="D1102" s="309">
        <v>80000</v>
      </c>
      <c r="E1102" s="310" t="s">
        <v>1845</v>
      </c>
      <c r="F1102" s="310" t="s">
        <v>2762</v>
      </c>
      <c r="G1102" s="192" t="s">
        <v>1812</v>
      </c>
      <c r="H1102" s="18" t="str">
        <f>IF(A1102="","",VLOOKUP(A1102,[1]Crt!F:G,2,FALSE))</f>
        <v>අධ්‍යාපන</v>
      </c>
      <c r="I1102" s="19" t="str">
        <f>IF(B1102="","",IF(LEN(B1102)=12,VLOOKUP(MID(B1102,8,2),[1]Crt!A:B,2),VLOOKUP(MID(B1102,7,2),[1]Crt!A:B,2)))</f>
        <v>01 - දිවුලපිටිය</v>
      </c>
      <c r="J1102" s="20" t="str">
        <f>IF(B1102="","",VLOOKUP(I1102,[1]Crt!B:C,2))</f>
        <v>ගම්පහ</v>
      </c>
      <c r="K1102" s="186">
        <f>IF(B1102="","",VLOOKUP(MID(B1102,1,1),[1]Crt!D:E,2,FALSE))</f>
        <v>2103</v>
      </c>
    </row>
    <row r="1103" spans="1:11" ht="51" customHeight="1">
      <c r="A1103" s="38" t="s">
        <v>27</v>
      </c>
      <c r="B1103" s="175" t="s">
        <v>2767</v>
      </c>
      <c r="C1103" s="311" t="s">
        <v>2768</v>
      </c>
      <c r="D1103" s="309">
        <v>80000</v>
      </c>
      <c r="E1103" s="310" t="s">
        <v>1845</v>
      </c>
      <c r="F1103" s="310" t="s">
        <v>2762</v>
      </c>
      <c r="G1103" s="192" t="s">
        <v>1812</v>
      </c>
      <c r="H1103" s="18" t="str">
        <f>IF(A1103="","",VLOOKUP(A1103,[1]Crt!F:G,2,FALSE))</f>
        <v>අධ්‍යාපන</v>
      </c>
      <c r="I1103" s="19" t="str">
        <f>IF(B1103="","",IF(LEN(B1103)=12,VLOOKUP(MID(B1103,8,2),[1]Crt!A:B,2),VLOOKUP(MID(B1103,7,2),[1]Crt!A:B,2)))</f>
        <v>01 - දිවුලපිටිය</v>
      </c>
      <c r="J1103" s="20" t="str">
        <f>IF(B1103="","",VLOOKUP(I1103,[1]Crt!B:C,2))</f>
        <v>ගම්පහ</v>
      </c>
      <c r="K1103" s="186">
        <f>IF(B1103="","",VLOOKUP(MID(B1103,1,1),[1]Crt!D:E,2,FALSE))</f>
        <v>2103</v>
      </c>
    </row>
    <row r="1104" spans="1:11" ht="51" customHeight="1">
      <c r="A1104" s="38" t="s">
        <v>27</v>
      </c>
      <c r="B1104" s="135" t="s">
        <v>2769</v>
      </c>
      <c r="C1104" s="312" t="s">
        <v>2770</v>
      </c>
      <c r="D1104" s="313">
        <v>80000</v>
      </c>
      <c r="E1104" s="314" t="s">
        <v>1845</v>
      </c>
      <c r="F1104" s="314" t="s">
        <v>2771</v>
      </c>
      <c r="G1104" s="192" t="s">
        <v>1812</v>
      </c>
      <c r="H1104" s="18" t="str">
        <f>IF(A1104="","",VLOOKUP(A1104,[1]Crt!F:G,2,FALSE))</f>
        <v>අධ්‍යාපන</v>
      </c>
      <c r="I1104" s="19" t="str">
        <f>IF(B1104="","",IF(LEN(B1104)=12,VLOOKUP(MID(B1104,8,2),[1]Crt!A:B,2),VLOOKUP(MID(B1104,7,2),[1]Crt!A:B,2)))</f>
        <v>02 - කටාන</v>
      </c>
      <c r="J1104" s="20" t="str">
        <f>IF(B1104="","",VLOOKUP(I1104,[1]Crt!B:C,2))</f>
        <v>ගම්පහ</v>
      </c>
      <c r="K1104" s="186">
        <f>IF(B1104="","",VLOOKUP(MID(B1104,1,1),[1]Crt!D:E,2,FALSE))</f>
        <v>2103</v>
      </c>
    </row>
    <row r="1105" spans="1:11" ht="51" customHeight="1">
      <c r="A1105" s="38" t="s">
        <v>27</v>
      </c>
      <c r="B1105" s="135" t="s">
        <v>2772</v>
      </c>
      <c r="C1105" s="312" t="s">
        <v>2773</v>
      </c>
      <c r="D1105" s="313">
        <v>133000</v>
      </c>
      <c r="E1105" s="314" t="s">
        <v>1845</v>
      </c>
      <c r="F1105" s="314" t="s">
        <v>2771</v>
      </c>
      <c r="G1105" s="192" t="s">
        <v>1812</v>
      </c>
      <c r="H1105" s="18" t="str">
        <f>IF(A1105="","",VLOOKUP(A1105,[1]Crt!F:G,2,FALSE))</f>
        <v>අධ්‍යාපන</v>
      </c>
      <c r="I1105" s="19" t="str">
        <f>IF(B1105="","",IF(LEN(B1105)=12,VLOOKUP(MID(B1105,8,2),[1]Crt!A:B,2),VLOOKUP(MID(B1105,7,2),[1]Crt!A:B,2)))</f>
        <v>02 - කටාන</v>
      </c>
      <c r="J1105" s="20" t="str">
        <f>IF(B1105="","",VLOOKUP(I1105,[1]Crt!B:C,2))</f>
        <v>ගම්පහ</v>
      </c>
      <c r="K1105" s="186">
        <f>IF(B1105="","",VLOOKUP(MID(B1105,1,1),[1]Crt!D:E,2,FALSE))</f>
        <v>2103</v>
      </c>
    </row>
    <row r="1106" spans="1:11" ht="51" customHeight="1">
      <c r="A1106" s="38" t="s">
        <v>11</v>
      </c>
      <c r="B1106" s="135" t="s">
        <v>2774</v>
      </c>
      <c r="C1106" s="48" t="s">
        <v>2775</v>
      </c>
      <c r="D1106" s="313">
        <v>133000</v>
      </c>
      <c r="E1106" s="314" t="s">
        <v>1845</v>
      </c>
      <c r="F1106" s="314" t="s">
        <v>2771</v>
      </c>
      <c r="G1106" s="269" t="s">
        <v>2776</v>
      </c>
      <c r="H1106" s="18" t="str">
        <f>IF(A1106="","",VLOOKUP(A1106,[1]Crt!F:G,2,FALSE))</f>
        <v>අධ්‍යාපන</v>
      </c>
      <c r="I1106" s="19" t="str">
        <f>IF(B1106="","",IF(LEN(B1106)=12,VLOOKUP(MID(B1106,8,2),[1]Crt!A:B,2),VLOOKUP(MID(B1106,7,2),[1]Crt!A:B,2)))</f>
        <v>02 - කටාන</v>
      </c>
      <c r="J1106" s="20" t="str">
        <f>IF(B1106="","",VLOOKUP(I1106,[1]Crt!B:C,2))</f>
        <v>ගම්පහ</v>
      </c>
      <c r="K1106" s="186">
        <f>IF(B1106="","",VLOOKUP(MID(B1106,1,1),[1]Crt!D:E,2,FALSE))</f>
        <v>2103</v>
      </c>
    </row>
    <row r="1107" spans="1:11" ht="51" customHeight="1">
      <c r="A1107" s="38" t="s">
        <v>27</v>
      </c>
      <c r="B1107" s="135" t="s">
        <v>2777</v>
      </c>
      <c r="C1107" s="312" t="s">
        <v>2778</v>
      </c>
      <c r="D1107" s="313">
        <v>133000</v>
      </c>
      <c r="E1107" s="314" t="s">
        <v>1845</v>
      </c>
      <c r="F1107" s="314" t="s">
        <v>2771</v>
      </c>
      <c r="G1107" s="192" t="s">
        <v>1812</v>
      </c>
      <c r="H1107" s="18" t="str">
        <f>IF(A1107="","",VLOOKUP(A1107,[1]Crt!F:G,2,FALSE))</f>
        <v>අධ්‍යාපන</v>
      </c>
      <c r="I1107" s="19" t="str">
        <f>IF(B1107="","",IF(LEN(B1107)=12,VLOOKUP(MID(B1107,8,2),[1]Crt!A:B,2),VLOOKUP(MID(B1107,7,2),[1]Crt!A:B,2)))</f>
        <v>02 - කටාන</v>
      </c>
      <c r="J1107" s="20" t="str">
        <f>IF(B1107="","",VLOOKUP(I1107,[1]Crt!B:C,2))</f>
        <v>ගම්පහ</v>
      </c>
      <c r="K1107" s="186">
        <f>IF(B1107="","",VLOOKUP(MID(B1107,1,1),[1]Crt!D:E,2,FALSE))</f>
        <v>2103</v>
      </c>
    </row>
    <row r="1108" spans="1:11" ht="51" customHeight="1">
      <c r="A1108" s="38" t="s">
        <v>1502</v>
      </c>
      <c r="B1108" s="64" t="s">
        <v>2779</v>
      </c>
      <c r="C1108" s="13" t="s">
        <v>2780</v>
      </c>
      <c r="D1108" s="315">
        <v>65570</v>
      </c>
      <c r="E1108" s="64" t="s">
        <v>895</v>
      </c>
      <c r="F1108" s="64" t="s">
        <v>2093</v>
      </c>
      <c r="G1108" s="192" t="s">
        <v>1859</v>
      </c>
      <c r="H1108" s="18" t="str">
        <f>IF(A1108="","",VLOOKUP(A1108,[1]Crt!F:G,2,FALSE))</f>
        <v>විකල්ප බලශක්ති</v>
      </c>
      <c r="I1108" s="19" t="str">
        <f>IF(B1108="","",IF(LEN(B1108)=12,VLOOKUP(MID(B1108,8,2),[1]Crt!A:B,2),VLOOKUP(MID(B1108,7,2),[1]Crt!A:B,2)))</f>
        <v>04 - මිනුවන්ගොඩ</v>
      </c>
      <c r="J1108" s="20" t="str">
        <f>IF(B1108="","",VLOOKUP(I1108,[1]Crt!B:C,2))</f>
        <v>ගම්පහ</v>
      </c>
      <c r="K1108" s="186">
        <f>IF(B1108="","",VLOOKUP(MID(B1108,1,1),[1]Crt!D:E,2,FALSE))</f>
        <v>2104</v>
      </c>
    </row>
    <row r="1109" spans="1:11" ht="51" customHeight="1">
      <c r="A1109" s="38" t="s">
        <v>27</v>
      </c>
      <c r="B1109" s="175" t="s">
        <v>2781</v>
      </c>
      <c r="C1109" s="316" t="s">
        <v>2782</v>
      </c>
      <c r="D1109" s="317">
        <v>160000</v>
      </c>
      <c r="E1109" s="318" t="s">
        <v>1845</v>
      </c>
      <c r="F1109" s="318" t="s">
        <v>2762</v>
      </c>
      <c r="G1109" s="192" t="s">
        <v>1812</v>
      </c>
      <c r="H1109" s="18" t="str">
        <f>IF(A1109="","",VLOOKUP(A1109,[1]Crt!F:G,2,FALSE))</f>
        <v>අධ්‍යාපන</v>
      </c>
      <c r="I1109" s="19" t="str">
        <f>IF(B1109="","",IF(LEN(B1109)=12,VLOOKUP(MID(B1109,8,2),[1]Crt!A:B,2),VLOOKUP(MID(B1109,7,2),[1]Crt!A:B,2)))</f>
        <v>04 - මිනුවන්ගොඩ</v>
      </c>
      <c r="J1109" s="20" t="str">
        <f>IF(B1109="","",VLOOKUP(I1109,[1]Crt!B:C,2))</f>
        <v>ගම්පහ</v>
      </c>
      <c r="K1109" s="186">
        <f>IF(B1109="","",VLOOKUP(MID(B1109,1,1),[1]Crt!D:E,2,FALSE))</f>
        <v>2103</v>
      </c>
    </row>
    <row r="1110" spans="1:11" ht="51" customHeight="1">
      <c r="A1110" s="38" t="s">
        <v>27</v>
      </c>
      <c r="B1110" s="175" t="s">
        <v>2783</v>
      </c>
      <c r="C1110" s="316" t="s">
        <v>2784</v>
      </c>
      <c r="D1110" s="317">
        <v>80000</v>
      </c>
      <c r="E1110" s="318" t="s">
        <v>1845</v>
      </c>
      <c r="F1110" s="318" t="s">
        <v>2762</v>
      </c>
      <c r="G1110" s="192" t="s">
        <v>1812</v>
      </c>
      <c r="H1110" s="18" t="str">
        <f>IF(A1110="","",VLOOKUP(A1110,[1]Crt!F:G,2,FALSE))</f>
        <v>අධ්‍යාපන</v>
      </c>
      <c r="I1110" s="19" t="str">
        <f>IF(B1110="","",IF(LEN(B1110)=12,VLOOKUP(MID(B1110,8,2),[1]Crt!A:B,2),VLOOKUP(MID(B1110,7,2),[1]Crt!A:B,2)))</f>
        <v>04 - මිනුවන්ගොඩ</v>
      </c>
      <c r="J1110" s="20" t="str">
        <f>IF(B1110="","",VLOOKUP(I1110,[1]Crt!B:C,2))</f>
        <v>ගම්පහ</v>
      </c>
      <c r="K1110" s="186">
        <f>IF(B1110="","",VLOOKUP(MID(B1110,1,1),[1]Crt!D:E,2,FALSE))</f>
        <v>2103</v>
      </c>
    </row>
    <row r="1111" spans="1:11" ht="51" customHeight="1">
      <c r="A1111" s="38" t="s">
        <v>27</v>
      </c>
      <c r="B1111" s="175" t="s">
        <v>2785</v>
      </c>
      <c r="C1111" s="316" t="s">
        <v>2786</v>
      </c>
      <c r="D1111" s="317">
        <v>80000</v>
      </c>
      <c r="E1111" s="318" t="s">
        <v>1845</v>
      </c>
      <c r="F1111" s="318" t="s">
        <v>2762</v>
      </c>
      <c r="G1111" s="192" t="s">
        <v>1812</v>
      </c>
      <c r="H1111" s="18" t="str">
        <f>IF(A1111="","",VLOOKUP(A1111,[1]Crt!F:G,2,FALSE))</f>
        <v>අධ්‍යාපන</v>
      </c>
      <c r="I1111" s="19" t="str">
        <f>IF(B1111="","",IF(LEN(B1111)=12,VLOOKUP(MID(B1111,8,2),[1]Crt!A:B,2),VLOOKUP(MID(B1111,7,2),[1]Crt!A:B,2)))</f>
        <v>04 - මිනුවන්ගොඩ</v>
      </c>
      <c r="J1111" s="20" t="str">
        <f>IF(B1111="","",VLOOKUP(I1111,[1]Crt!B:C,2))</f>
        <v>ගම්පහ</v>
      </c>
      <c r="K1111" s="186">
        <f>IF(B1111="","",VLOOKUP(MID(B1111,1,1),[1]Crt!D:E,2,FALSE))</f>
        <v>2103</v>
      </c>
    </row>
    <row r="1112" spans="1:11" ht="51" customHeight="1">
      <c r="A1112" s="38" t="s">
        <v>27</v>
      </c>
      <c r="B1112" s="175" t="s">
        <v>2787</v>
      </c>
      <c r="C1112" s="316" t="s">
        <v>2788</v>
      </c>
      <c r="D1112" s="317">
        <v>160000</v>
      </c>
      <c r="E1112" s="318" t="s">
        <v>1845</v>
      </c>
      <c r="F1112" s="318" t="s">
        <v>2762</v>
      </c>
      <c r="G1112" s="192" t="s">
        <v>1812</v>
      </c>
      <c r="H1112" s="18" t="str">
        <f>IF(A1112="","",VLOOKUP(A1112,[1]Crt!F:G,2,FALSE))</f>
        <v>අධ්‍යාපන</v>
      </c>
      <c r="I1112" s="19" t="str">
        <f>IF(B1112="","",IF(LEN(B1112)=12,VLOOKUP(MID(B1112,8,2),[1]Crt!A:B,2),VLOOKUP(MID(B1112,7,2),[1]Crt!A:B,2)))</f>
        <v>04 - මිනුවන්ගොඩ</v>
      </c>
      <c r="J1112" s="20" t="str">
        <f>IF(B1112="","",VLOOKUP(I1112,[1]Crt!B:C,2))</f>
        <v>ගම්පහ</v>
      </c>
      <c r="K1112" s="186">
        <f>IF(B1112="","",VLOOKUP(MID(B1112,1,1),[1]Crt!D:E,2,FALSE))</f>
        <v>2103</v>
      </c>
    </row>
    <row r="1113" spans="1:11" ht="51" customHeight="1">
      <c r="A1113" s="38" t="s">
        <v>27</v>
      </c>
      <c r="B1113" s="175" t="s">
        <v>2789</v>
      </c>
      <c r="C1113" s="316" t="s">
        <v>2790</v>
      </c>
      <c r="D1113" s="317">
        <v>80000</v>
      </c>
      <c r="E1113" s="318" t="s">
        <v>1845</v>
      </c>
      <c r="F1113" s="318" t="s">
        <v>2762</v>
      </c>
      <c r="G1113" s="192" t="s">
        <v>1812</v>
      </c>
      <c r="H1113" s="18" t="str">
        <f>IF(A1113="","",VLOOKUP(A1113,[1]Crt!F:G,2,FALSE))</f>
        <v>අධ්‍යාපන</v>
      </c>
      <c r="I1113" s="19" t="str">
        <f>IF(B1113="","",IF(LEN(B1113)=12,VLOOKUP(MID(B1113,8,2),[1]Crt!A:B,2),VLOOKUP(MID(B1113,7,2),[1]Crt!A:B,2)))</f>
        <v>04 - මිනුවන්ගොඩ</v>
      </c>
      <c r="J1113" s="20" t="str">
        <f>IF(B1113="","",VLOOKUP(I1113,[1]Crt!B:C,2))</f>
        <v>ගම්පහ</v>
      </c>
      <c r="K1113" s="186">
        <f>IF(B1113="","",VLOOKUP(MID(B1113,1,1),[1]Crt!D:E,2,FALSE))</f>
        <v>2103</v>
      </c>
    </row>
    <row r="1114" spans="1:11" ht="51" customHeight="1">
      <c r="A1114" s="38" t="s">
        <v>1502</v>
      </c>
      <c r="B1114" s="64" t="s">
        <v>2791</v>
      </c>
      <c r="C1114" s="13" t="s">
        <v>2792</v>
      </c>
      <c r="D1114" s="315">
        <v>40000</v>
      </c>
      <c r="E1114" s="64" t="s">
        <v>895</v>
      </c>
      <c r="F1114" s="64" t="s">
        <v>2093</v>
      </c>
      <c r="G1114" s="192" t="s">
        <v>1859</v>
      </c>
      <c r="H1114" s="18" t="str">
        <f>IF(A1114="","",VLOOKUP(A1114,[1]Crt!F:G,2,FALSE))</f>
        <v>විකල්ප බලශක්ති</v>
      </c>
      <c r="I1114" s="19" t="str">
        <f>IF(B1114="","",IF(LEN(B1114)=12,VLOOKUP(MID(B1114,8,2),[1]Crt!A:B,2),VLOOKUP(MID(B1114,7,2),[1]Crt!A:B,2)))</f>
        <v>05 - මීරිගම</v>
      </c>
      <c r="J1114" s="20" t="str">
        <f>IF(B1114="","",VLOOKUP(I1114,[1]Crt!B:C,2))</f>
        <v>ගම්පහ</v>
      </c>
      <c r="K1114" s="186">
        <f>IF(B1114="","",VLOOKUP(MID(B1114,1,1),[1]Crt!D:E,2,FALSE))</f>
        <v>2104</v>
      </c>
    </row>
    <row r="1115" spans="1:11" ht="51" customHeight="1">
      <c r="A1115" s="38" t="s">
        <v>27</v>
      </c>
      <c r="B1115" s="175" t="s">
        <v>2793</v>
      </c>
      <c r="C1115" s="319" t="s">
        <v>2794</v>
      </c>
      <c r="D1115" s="320">
        <v>80000</v>
      </c>
      <c r="E1115" s="321" t="s">
        <v>1845</v>
      </c>
      <c r="F1115" s="321" t="s">
        <v>2762</v>
      </c>
      <c r="G1115" s="192" t="s">
        <v>1812</v>
      </c>
      <c r="H1115" s="18" t="str">
        <f>IF(A1115="","",VLOOKUP(A1115,[1]Crt!F:G,2,FALSE))</f>
        <v>අධ්‍යාපන</v>
      </c>
      <c r="I1115" s="19" t="str">
        <f>IF(B1115="","",IF(LEN(B1115)=12,VLOOKUP(MID(B1115,8,2),[1]Crt!A:B,2),VLOOKUP(MID(B1115,7,2),[1]Crt!A:B,2)))</f>
        <v>05 - මීරිගම</v>
      </c>
      <c r="J1115" s="20" t="str">
        <f>IF(B1115="","",VLOOKUP(I1115,[1]Crt!B:C,2))</f>
        <v>ගම්පහ</v>
      </c>
      <c r="K1115" s="186">
        <f>IF(B1115="","",VLOOKUP(MID(B1115,1,1),[1]Crt!D:E,2,FALSE))</f>
        <v>2103</v>
      </c>
    </row>
    <row r="1116" spans="1:11" ht="51" customHeight="1">
      <c r="A1116" s="38" t="s">
        <v>27</v>
      </c>
      <c r="B1116" s="175" t="s">
        <v>2795</v>
      </c>
      <c r="C1116" s="319" t="s">
        <v>2796</v>
      </c>
      <c r="D1116" s="320">
        <v>80000</v>
      </c>
      <c r="E1116" s="321" t="s">
        <v>1845</v>
      </c>
      <c r="F1116" s="321" t="s">
        <v>2762</v>
      </c>
      <c r="G1116" s="192" t="s">
        <v>1812</v>
      </c>
      <c r="H1116" s="18" t="str">
        <f>IF(A1116="","",VLOOKUP(A1116,[1]Crt!F:G,2,FALSE))</f>
        <v>අධ්‍යාපන</v>
      </c>
      <c r="I1116" s="19" t="str">
        <f>IF(B1116="","",IF(LEN(B1116)=12,VLOOKUP(MID(B1116,8,2),[1]Crt!A:B,2),VLOOKUP(MID(B1116,7,2),[1]Crt!A:B,2)))</f>
        <v>05 - මීරිගම</v>
      </c>
      <c r="J1116" s="20" t="str">
        <f>IF(B1116="","",VLOOKUP(I1116,[1]Crt!B:C,2))</f>
        <v>ගම්පහ</v>
      </c>
      <c r="K1116" s="186">
        <f>IF(B1116="","",VLOOKUP(MID(B1116,1,1),[1]Crt!D:E,2,FALSE))</f>
        <v>2103</v>
      </c>
    </row>
    <row r="1117" spans="1:11" ht="51" customHeight="1">
      <c r="A1117" s="38" t="s">
        <v>27</v>
      </c>
      <c r="B1117" s="175" t="s">
        <v>2797</v>
      </c>
      <c r="C1117" s="322" t="s">
        <v>2798</v>
      </c>
      <c r="D1117" s="320">
        <v>80000</v>
      </c>
      <c r="E1117" s="321" t="s">
        <v>1845</v>
      </c>
      <c r="F1117" s="321" t="s">
        <v>2762</v>
      </c>
      <c r="G1117" s="192" t="s">
        <v>1812</v>
      </c>
      <c r="H1117" s="18" t="str">
        <f>IF(A1117="","",VLOOKUP(A1117,[1]Crt!F:G,2,FALSE))</f>
        <v>අධ්‍යාපන</v>
      </c>
      <c r="I1117" s="19" t="str">
        <f>IF(B1117="","",IF(LEN(B1117)=12,VLOOKUP(MID(B1117,8,2),[1]Crt!A:B,2),VLOOKUP(MID(B1117,7,2),[1]Crt!A:B,2)))</f>
        <v>05 - මීරිගම</v>
      </c>
      <c r="J1117" s="20" t="str">
        <f>IF(B1117="","",VLOOKUP(I1117,[1]Crt!B:C,2))</f>
        <v>ගම්පහ</v>
      </c>
      <c r="K1117" s="186">
        <f>IF(B1117="","",VLOOKUP(MID(B1117,1,1),[1]Crt!D:E,2,FALSE))</f>
        <v>2103</v>
      </c>
    </row>
    <row r="1118" spans="1:11" ht="51" customHeight="1">
      <c r="A1118" s="38" t="s">
        <v>27</v>
      </c>
      <c r="B1118" s="175" t="s">
        <v>2799</v>
      </c>
      <c r="C1118" s="322" t="s">
        <v>2800</v>
      </c>
      <c r="D1118" s="320">
        <v>80000</v>
      </c>
      <c r="E1118" s="321" t="s">
        <v>1845</v>
      </c>
      <c r="F1118" s="321" t="s">
        <v>2762</v>
      </c>
      <c r="G1118" s="192" t="s">
        <v>1812</v>
      </c>
      <c r="H1118" s="18" t="str">
        <f>IF(A1118="","",VLOOKUP(A1118,[1]Crt!F:G,2,FALSE))</f>
        <v>අධ්‍යාපන</v>
      </c>
      <c r="I1118" s="19" t="str">
        <f>IF(B1118="","",IF(LEN(B1118)=12,VLOOKUP(MID(B1118,8,2),[1]Crt!A:B,2),VLOOKUP(MID(B1118,7,2),[1]Crt!A:B,2)))</f>
        <v>05 - මීරිගම</v>
      </c>
      <c r="J1118" s="20" t="str">
        <f>IF(B1118="","",VLOOKUP(I1118,[1]Crt!B:C,2))</f>
        <v>ගම්පහ</v>
      </c>
      <c r="K1118" s="186">
        <f>IF(B1118="","",VLOOKUP(MID(B1118,1,1),[1]Crt!D:E,2,FALSE))</f>
        <v>2103</v>
      </c>
    </row>
    <row r="1119" spans="1:11" ht="51" customHeight="1">
      <c r="A1119" s="38" t="s">
        <v>27</v>
      </c>
      <c r="B1119" s="175" t="s">
        <v>2801</v>
      </c>
      <c r="C1119" s="322" t="s">
        <v>2802</v>
      </c>
      <c r="D1119" s="320">
        <v>80000</v>
      </c>
      <c r="E1119" s="321" t="s">
        <v>1845</v>
      </c>
      <c r="F1119" s="321" t="s">
        <v>2762</v>
      </c>
      <c r="G1119" s="192" t="s">
        <v>1812</v>
      </c>
      <c r="H1119" s="18" t="str">
        <f>IF(A1119="","",VLOOKUP(A1119,[1]Crt!F:G,2,FALSE))</f>
        <v>අධ්‍යාපන</v>
      </c>
      <c r="I1119" s="19" t="str">
        <f>IF(B1119="","",IF(LEN(B1119)=12,VLOOKUP(MID(B1119,8,2),[1]Crt!A:B,2),VLOOKUP(MID(B1119,7,2),[1]Crt!A:B,2)))</f>
        <v>05 - මීරිගම</v>
      </c>
      <c r="J1119" s="20" t="str">
        <f>IF(B1119="","",VLOOKUP(I1119,[1]Crt!B:C,2))</f>
        <v>ගම්පහ</v>
      </c>
      <c r="K1119" s="186">
        <f>IF(B1119="","",VLOOKUP(MID(B1119,1,1),[1]Crt!D:E,2,FALSE))</f>
        <v>2103</v>
      </c>
    </row>
    <row r="1120" spans="1:11" ht="51" customHeight="1">
      <c r="A1120" s="38" t="s">
        <v>27</v>
      </c>
      <c r="B1120" s="135" t="s">
        <v>2803</v>
      </c>
      <c r="C1120" s="323" t="s">
        <v>2804</v>
      </c>
      <c r="D1120" s="324">
        <v>160000</v>
      </c>
      <c r="E1120" s="325" t="s">
        <v>1845</v>
      </c>
      <c r="F1120" s="325" t="s">
        <v>2805</v>
      </c>
      <c r="G1120" s="192" t="s">
        <v>1812</v>
      </c>
      <c r="H1120" s="18" t="str">
        <f>IF(A1120="","",VLOOKUP(A1120,[1]Crt!F:G,2,FALSE))</f>
        <v>අධ්‍යාපන</v>
      </c>
      <c r="I1120" s="19" t="str">
        <f>IF(B1120="","",IF(LEN(B1120)=12,VLOOKUP(MID(B1120,8,2),[1]Crt!A:B,2),VLOOKUP(MID(B1120,7,2),[1]Crt!A:B,2)))</f>
        <v>06 - අත්තනගල්ල</v>
      </c>
      <c r="J1120" s="20" t="str">
        <f>IF(B1120="","",VLOOKUP(I1120,[1]Crt!B:C,2))</f>
        <v>ගම්පහ</v>
      </c>
      <c r="K1120" s="186">
        <f>IF(B1120="","",VLOOKUP(MID(B1120,1,1),[1]Crt!D:E,2,FALSE))</f>
        <v>2103</v>
      </c>
    </row>
    <row r="1121" spans="1:11" ht="51" customHeight="1">
      <c r="A1121" s="38" t="s">
        <v>27</v>
      </c>
      <c r="B1121" s="135" t="s">
        <v>2806</v>
      </c>
      <c r="C1121" s="323" t="s">
        <v>2807</v>
      </c>
      <c r="D1121" s="324">
        <v>80000</v>
      </c>
      <c r="E1121" s="325" t="s">
        <v>1845</v>
      </c>
      <c r="F1121" s="325" t="s">
        <v>2805</v>
      </c>
      <c r="G1121" s="192" t="s">
        <v>1812</v>
      </c>
      <c r="H1121" s="18" t="str">
        <f>IF(A1121="","",VLOOKUP(A1121,[1]Crt!F:G,2,FALSE))</f>
        <v>අධ්‍යාපන</v>
      </c>
      <c r="I1121" s="19" t="str">
        <f>IF(B1121="","",IF(LEN(B1121)=12,VLOOKUP(MID(B1121,8,2),[1]Crt!A:B,2),VLOOKUP(MID(B1121,7,2),[1]Crt!A:B,2)))</f>
        <v>06 - අත්තනගල්ල</v>
      </c>
      <c r="J1121" s="20" t="str">
        <f>IF(B1121="","",VLOOKUP(I1121,[1]Crt!B:C,2))</f>
        <v>ගම්පහ</v>
      </c>
      <c r="K1121" s="186">
        <f>IF(B1121="","",VLOOKUP(MID(B1121,1,1),[1]Crt!D:E,2,FALSE))</f>
        <v>2103</v>
      </c>
    </row>
    <row r="1122" spans="1:11" ht="51" customHeight="1">
      <c r="A1122" s="38" t="s">
        <v>27</v>
      </c>
      <c r="B1122" s="175" t="s">
        <v>2808</v>
      </c>
      <c r="C1122" s="326" t="s">
        <v>2809</v>
      </c>
      <c r="D1122" s="327">
        <v>80000</v>
      </c>
      <c r="E1122" s="328" t="s">
        <v>1845</v>
      </c>
      <c r="F1122" s="328" t="s">
        <v>2805</v>
      </c>
      <c r="G1122" s="192" t="s">
        <v>1812</v>
      </c>
      <c r="H1122" s="18" t="str">
        <f>IF(A1122="","",VLOOKUP(A1122,[1]Crt!F:G,2,FALSE))</f>
        <v>අධ්‍යාපන</v>
      </c>
      <c r="I1122" s="19" t="str">
        <f>IF(B1122="","",IF(LEN(B1122)=12,VLOOKUP(MID(B1122,8,2),[1]Crt!A:B,2),VLOOKUP(MID(B1122,7,2),[1]Crt!A:B,2)))</f>
        <v>07 - ගම්පහ</v>
      </c>
      <c r="J1122" s="20" t="str">
        <f>IF(B1122="","",VLOOKUP(I1122,[1]Crt!B:C,2))</f>
        <v>ගම්පහ</v>
      </c>
      <c r="K1122" s="186">
        <f>IF(B1122="","",VLOOKUP(MID(B1122,1,1),[1]Crt!D:E,2,FALSE))</f>
        <v>2103</v>
      </c>
    </row>
    <row r="1123" spans="1:11" ht="51" customHeight="1">
      <c r="A1123" s="38" t="s">
        <v>27</v>
      </c>
      <c r="B1123" s="175" t="s">
        <v>2810</v>
      </c>
      <c r="C1123" s="329" t="s">
        <v>2811</v>
      </c>
      <c r="D1123" s="330">
        <v>80000</v>
      </c>
      <c r="E1123" s="331" t="s">
        <v>1845</v>
      </c>
      <c r="F1123" s="331" t="s">
        <v>2771</v>
      </c>
      <c r="G1123" s="192" t="s">
        <v>1812</v>
      </c>
      <c r="H1123" s="18" t="str">
        <f>IF(A1123="","",VLOOKUP(A1123,[1]Crt!F:G,2,FALSE))</f>
        <v>අධ්‍යාපන</v>
      </c>
      <c r="I1123" s="19" t="str">
        <f>IF(B1123="","",IF(LEN(B1123)=12,VLOOKUP(MID(B1123,8,2),[1]Crt!A:B,2),VLOOKUP(MID(B1123,7,2),[1]Crt!A:B,2)))</f>
        <v>08 - ජා ඇල</v>
      </c>
      <c r="J1123" s="20" t="str">
        <f>IF(B1123="","",VLOOKUP(I1123,[1]Crt!B:C,2))</f>
        <v>ගම්පහ</v>
      </c>
      <c r="K1123" s="186">
        <f>IF(B1123="","",VLOOKUP(MID(B1123,1,1),[1]Crt!D:E,2,FALSE))</f>
        <v>2103</v>
      </c>
    </row>
    <row r="1124" spans="1:11" ht="51" customHeight="1">
      <c r="A1124" s="38" t="s">
        <v>27</v>
      </c>
      <c r="B1124" s="175" t="s">
        <v>2812</v>
      </c>
      <c r="C1124" s="329" t="s">
        <v>2813</v>
      </c>
      <c r="D1124" s="330">
        <v>80000</v>
      </c>
      <c r="E1124" s="331" t="s">
        <v>1845</v>
      </c>
      <c r="F1124" s="331" t="s">
        <v>2771</v>
      </c>
      <c r="G1124" s="192" t="s">
        <v>1812</v>
      </c>
      <c r="H1124" s="18" t="str">
        <f>IF(A1124="","",VLOOKUP(A1124,[1]Crt!F:G,2,FALSE))</f>
        <v>අධ්‍යාපන</v>
      </c>
      <c r="I1124" s="19" t="str">
        <f>IF(B1124="","",IF(LEN(B1124)=12,VLOOKUP(MID(B1124,8,2),[1]Crt!A:B,2),VLOOKUP(MID(B1124,7,2),[1]Crt!A:B,2)))</f>
        <v>08 - ජා ඇල</v>
      </c>
      <c r="J1124" s="20" t="str">
        <f>IF(B1124="","",VLOOKUP(I1124,[1]Crt!B:C,2))</f>
        <v>ගම්පහ</v>
      </c>
      <c r="K1124" s="186">
        <f>IF(B1124="","",VLOOKUP(MID(B1124,1,1),[1]Crt!D:E,2,FALSE))</f>
        <v>2103</v>
      </c>
    </row>
    <row r="1125" spans="1:11" ht="51" customHeight="1">
      <c r="A1125" s="38" t="s">
        <v>27</v>
      </c>
      <c r="B1125" s="175" t="s">
        <v>2814</v>
      </c>
      <c r="C1125" s="332" t="s">
        <v>2815</v>
      </c>
      <c r="D1125" s="333">
        <v>160000</v>
      </c>
      <c r="E1125" s="334" t="s">
        <v>1845</v>
      </c>
      <c r="F1125" s="334" t="s">
        <v>2805</v>
      </c>
      <c r="G1125" s="192" t="s">
        <v>1812</v>
      </c>
      <c r="H1125" s="18" t="str">
        <f>IF(A1125="","",VLOOKUP(A1125,[1]Crt!F:G,2,FALSE))</f>
        <v>අධ්‍යාපන</v>
      </c>
      <c r="I1125" s="19" t="str">
        <f>IF(B1125="","",IF(LEN(B1125)=12,VLOOKUP(MID(B1125,8,2),[1]Crt!A:B,2),VLOOKUP(MID(B1125,7,2),[1]Crt!A:B,2)))</f>
        <v>11 - දොම්පෙ</v>
      </c>
      <c r="J1125" s="20" t="str">
        <f>IF(B1125="","",VLOOKUP(I1125,[1]Crt!B:C,2))</f>
        <v>ගම්පහ</v>
      </c>
      <c r="K1125" s="186">
        <f>IF(B1125="","",VLOOKUP(MID(B1125,1,1),[1]Crt!D:E,2,FALSE))</f>
        <v>2103</v>
      </c>
    </row>
    <row r="1126" spans="1:11" ht="51" customHeight="1">
      <c r="A1126" s="38" t="s">
        <v>27</v>
      </c>
      <c r="B1126" s="175" t="s">
        <v>2816</v>
      </c>
      <c r="C1126" s="335" t="s">
        <v>2817</v>
      </c>
      <c r="D1126" s="336">
        <v>80000</v>
      </c>
      <c r="E1126" s="337" t="s">
        <v>1845</v>
      </c>
      <c r="F1126" s="337" t="s">
        <v>2818</v>
      </c>
      <c r="G1126" s="192" t="s">
        <v>1812</v>
      </c>
      <c r="H1126" s="18" t="str">
        <f>IF(A1126="","",VLOOKUP(A1126,[1]Crt!F:G,2,FALSE))</f>
        <v>අධ්‍යාපන</v>
      </c>
      <c r="I1126" s="19" t="str">
        <f>IF(B1126="","",IF(LEN(B1126)=12,VLOOKUP(MID(B1126,8,2),[1]Crt!A:B,2),VLOOKUP(MID(B1126,7,2),[1]Crt!A:B,2)))</f>
        <v>13 - කැළණිය</v>
      </c>
      <c r="J1126" s="20" t="str">
        <f>IF(B1126="","",VLOOKUP(I1126,[1]Crt!B:C,2))</f>
        <v>ගම්පහ</v>
      </c>
      <c r="K1126" s="186">
        <f>IF(B1126="","",VLOOKUP(MID(B1126,1,1),[1]Crt!D:E,2,FALSE))</f>
        <v>2103</v>
      </c>
    </row>
    <row r="1127" spans="1:11" ht="51" customHeight="1">
      <c r="A1127" s="38" t="s">
        <v>27</v>
      </c>
      <c r="B1127" s="135" t="s">
        <v>2819</v>
      </c>
      <c r="C1127" s="338" t="s">
        <v>2820</v>
      </c>
      <c r="D1127" s="339">
        <v>160000</v>
      </c>
      <c r="E1127" s="340" t="s">
        <v>1845</v>
      </c>
      <c r="F1127" s="340" t="s">
        <v>2821</v>
      </c>
      <c r="G1127" s="192" t="s">
        <v>1812</v>
      </c>
      <c r="H1127" s="18" t="str">
        <f>IF(A1127="","",VLOOKUP(A1127,[1]Crt!F:G,2,FALSE))</f>
        <v>අධ්‍යාපන</v>
      </c>
      <c r="I1127" s="19" t="str">
        <f>IF(B1127="","",IF(LEN(B1127)=12,VLOOKUP(MID(B1127,8,2),[1]Crt!A:B,2),VLOOKUP(MID(B1127,7,2),[1]Crt!A:B,2)))</f>
        <v>21 - කොළඹ</v>
      </c>
      <c r="J1127" s="20" t="str">
        <f>IF(B1127="","",VLOOKUP(I1127,[1]Crt!B:C,2))</f>
        <v>කොළඹ</v>
      </c>
      <c r="K1127" s="186">
        <f>IF(B1127="","",VLOOKUP(MID(B1127,1,1),[1]Crt!D:E,2,FALSE))</f>
        <v>2103</v>
      </c>
    </row>
    <row r="1128" spans="1:11" ht="51" customHeight="1">
      <c r="A1128" s="38" t="s">
        <v>27</v>
      </c>
      <c r="B1128" s="135" t="s">
        <v>2822</v>
      </c>
      <c r="C1128" s="338" t="s">
        <v>2823</v>
      </c>
      <c r="D1128" s="339">
        <v>80000</v>
      </c>
      <c r="E1128" s="340" t="s">
        <v>1845</v>
      </c>
      <c r="F1128" s="340" t="s">
        <v>2821</v>
      </c>
      <c r="G1128" s="192" t="s">
        <v>1812</v>
      </c>
      <c r="H1128" s="18" t="str">
        <f>IF(A1128="","",VLOOKUP(A1128,[1]Crt!F:G,2,FALSE))</f>
        <v>අධ්‍යාපන</v>
      </c>
      <c r="I1128" s="19" t="str">
        <f>IF(B1128="","",IF(LEN(B1128)=12,VLOOKUP(MID(B1128,8,2),[1]Crt!A:B,2),VLOOKUP(MID(B1128,7,2),[1]Crt!A:B,2)))</f>
        <v>21 - කොළඹ</v>
      </c>
      <c r="J1128" s="20" t="str">
        <f>IF(B1128="","",VLOOKUP(I1128,[1]Crt!B:C,2))</f>
        <v>කොළඹ</v>
      </c>
      <c r="K1128" s="186">
        <f>IF(B1128="","",VLOOKUP(MID(B1128,1,1),[1]Crt!D:E,2,FALSE))</f>
        <v>2103</v>
      </c>
    </row>
    <row r="1129" spans="1:11" ht="51" customHeight="1">
      <c r="A1129" s="38" t="s">
        <v>27</v>
      </c>
      <c r="B1129" s="175" t="s">
        <v>2824</v>
      </c>
      <c r="C1129" s="341" t="s">
        <v>2825</v>
      </c>
      <c r="D1129" s="342">
        <v>160000</v>
      </c>
      <c r="E1129" s="343" t="s">
        <v>1845</v>
      </c>
      <c r="F1129" s="343" t="s">
        <v>2826</v>
      </c>
      <c r="G1129" s="192" t="s">
        <v>1812</v>
      </c>
      <c r="H1129" s="18" t="str">
        <f>IF(A1129="","",VLOOKUP(A1129,[1]Crt!F:G,2,FALSE))</f>
        <v>අධ්‍යාපන</v>
      </c>
      <c r="I1129" s="19" t="str">
        <f>IF(B1129="","",IF(LEN(B1129)=12,VLOOKUP(MID(B1129,8,2),[1]Crt!A:B,2),VLOOKUP(MID(B1129,7,2),[1]Crt!A:B,2)))</f>
        <v>23 - ශ්‍රී ජයවර්ධනපුර</v>
      </c>
      <c r="J1129" s="20" t="str">
        <f>IF(B1129="","",VLOOKUP(I1129,[1]Crt!B:C,2))</f>
        <v>කොළඹ</v>
      </c>
      <c r="K1129" s="186">
        <f>IF(B1129="","",VLOOKUP(MID(B1129,1,1),[1]Crt!D:E,2,FALSE))</f>
        <v>2103</v>
      </c>
    </row>
    <row r="1130" spans="1:11" ht="51" customHeight="1">
      <c r="A1130" s="38" t="s">
        <v>27</v>
      </c>
      <c r="B1130" s="175" t="s">
        <v>2827</v>
      </c>
      <c r="C1130" s="344" t="s">
        <v>2828</v>
      </c>
      <c r="D1130" s="345">
        <v>160000</v>
      </c>
      <c r="E1130" s="346" t="s">
        <v>1845</v>
      </c>
      <c r="F1130" s="346" t="s">
        <v>2829</v>
      </c>
      <c r="G1130" s="192" t="s">
        <v>1812</v>
      </c>
      <c r="H1130" s="18" t="str">
        <f>IF(A1130="","",VLOOKUP(A1130,[1]Crt!F:G,2,FALSE))</f>
        <v>අධ්‍යාපන</v>
      </c>
      <c r="I1130" s="19" t="str">
        <f>IF(B1130="","",IF(LEN(B1130)=12,VLOOKUP(MID(B1130,8,2),[1]Crt!A:B,2),VLOOKUP(MID(B1130,7,2),[1]Crt!A:B,2)))</f>
        <v>26 - රත්මලාන</v>
      </c>
      <c r="J1130" s="20" t="str">
        <f>IF(B1130="","",VLOOKUP(I1130,[1]Crt!B:C,2))</f>
        <v>කොළඹ</v>
      </c>
      <c r="K1130" s="186">
        <f>IF(B1130="","",VLOOKUP(MID(B1130,1,1),[1]Crt!D:E,2,FALSE))</f>
        <v>2103</v>
      </c>
    </row>
    <row r="1131" spans="1:11" ht="51" customHeight="1">
      <c r="A1131" s="38" t="s">
        <v>27</v>
      </c>
      <c r="B1131" s="175" t="s">
        <v>2830</v>
      </c>
      <c r="C1131" s="344" t="s">
        <v>2831</v>
      </c>
      <c r="D1131" s="345">
        <v>80000</v>
      </c>
      <c r="E1131" s="346" t="s">
        <v>1845</v>
      </c>
      <c r="F1131" s="346" t="s">
        <v>2829</v>
      </c>
      <c r="G1131" s="192" t="s">
        <v>1812</v>
      </c>
      <c r="H1131" s="18" t="str">
        <f>IF(A1131="","",VLOOKUP(A1131,[1]Crt!F:G,2,FALSE))</f>
        <v>අධ්‍යාපන</v>
      </c>
      <c r="I1131" s="19" t="str">
        <f>IF(B1131="","",IF(LEN(B1131)=12,VLOOKUP(MID(B1131,8,2),[1]Crt!A:B,2),VLOOKUP(MID(B1131,7,2),[1]Crt!A:B,2)))</f>
        <v>26 - රත්මලාන</v>
      </c>
      <c r="J1131" s="20" t="str">
        <f>IF(B1131="","",VLOOKUP(I1131,[1]Crt!B:C,2))</f>
        <v>කොළඹ</v>
      </c>
      <c r="K1131" s="186">
        <f>IF(B1131="","",VLOOKUP(MID(B1131,1,1),[1]Crt!D:E,2,FALSE))</f>
        <v>2103</v>
      </c>
    </row>
    <row r="1132" spans="1:11" ht="51" customHeight="1">
      <c r="A1132" s="38" t="s">
        <v>27</v>
      </c>
      <c r="B1132" s="175" t="s">
        <v>2832</v>
      </c>
      <c r="C1132" s="347" t="s">
        <v>2833</v>
      </c>
      <c r="D1132" s="348">
        <v>80000</v>
      </c>
      <c r="E1132" s="349" t="s">
        <v>1845</v>
      </c>
      <c r="F1132" s="349" t="s">
        <v>2829</v>
      </c>
      <c r="G1132" s="192" t="s">
        <v>1812</v>
      </c>
      <c r="H1132" s="18" t="str">
        <f>IF(A1132="","",VLOOKUP(A1132,[1]Crt!F:G,2,FALSE))</f>
        <v>අධ්‍යාපන</v>
      </c>
      <c r="I1132" s="19" t="str">
        <f>IF(B1132="","",IF(LEN(B1132)=12,VLOOKUP(MID(B1132,8,2),[1]Crt!A:B,2),VLOOKUP(MID(B1132,7,2),[1]Crt!A:B,2)))</f>
        <v>27 - දෙහිවල</v>
      </c>
      <c r="J1132" s="20" t="str">
        <f>IF(B1132="","",VLOOKUP(I1132,[1]Crt!B:C,2))</f>
        <v>කොළඹ</v>
      </c>
      <c r="K1132" s="186">
        <f>IF(B1132="","",VLOOKUP(MID(B1132,1,1),[1]Crt!D:E,2,FALSE))</f>
        <v>2103</v>
      </c>
    </row>
    <row r="1133" spans="1:11" ht="51" customHeight="1">
      <c r="A1133" s="38" t="s">
        <v>27</v>
      </c>
      <c r="B1133" s="175" t="s">
        <v>2834</v>
      </c>
      <c r="C1133" s="347" t="s">
        <v>2835</v>
      </c>
      <c r="D1133" s="348">
        <v>80000</v>
      </c>
      <c r="E1133" s="349" t="s">
        <v>1845</v>
      </c>
      <c r="F1133" s="349" t="s">
        <v>2829</v>
      </c>
      <c r="G1133" s="192" t="s">
        <v>1812</v>
      </c>
      <c r="H1133" s="18" t="str">
        <f>IF(A1133="","",VLOOKUP(A1133,[1]Crt!F:G,2,FALSE))</f>
        <v>අධ්‍යාපන</v>
      </c>
      <c r="I1133" s="19" t="str">
        <f>IF(B1133="","",IF(LEN(B1133)=12,VLOOKUP(MID(B1133,8,2),[1]Crt!A:B,2),VLOOKUP(MID(B1133,7,2),[1]Crt!A:B,2)))</f>
        <v>27 - දෙහිවල</v>
      </c>
      <c r="J1133" s="20" t="str">
        <f>IF(B1133="","",VLOOKUP(I1133,[1]Crt!B:C,2))</f>
        <v>කොළඹ</v>
      </c>
      <c r="K1133" s="186">
        <f>IF(B1133="","",VLOOKUP(MID(B1133,1,1),[1]Crt!D:E,2,FALSE))</f>
        <v>2103</v>
      </c>
    </row>
    <row r="1134" spans="1:11" ht="51" customHeight="1">
      <c r="A1134" s="38" t="s">
        <v>27</v>
      </c>
      <c r="B1134" s="175" t="s">
        <v>2836</v>
      </c>
      <c r="C1134" s="350" t="s">
        <v>2837</v>
      </c>
      <c r="D1134" s="351">
        <v>160000</v>
      </c>
      <c r="E1134" s="352" t="s">
        <v>1845</v>
      </c>
      <c r="F1134" s="352" t="s">
        <v>2829</v>
      </c>
      <c r="G1134" s="192" t="s">
        <v>1812</v>
      </c>
      <c r="H1134" s="18" t="str">
        <f>IF(A1134="","",VLOOKUP(A1134,[1]Crt!F:G,2,FALSE))</f>
        <v>අධ්‍යාපන</v>
      </c>
      <c r="I1134" s="19" t="str">
        <f>IF(B1134="","",IF(LEN(B1134)=12,VLOOKUP(MID(B1134,8,2),[1]Crt!A:B,2),VLOOKUP(MID(B1134,7,2),[1]Crt!A:B,2)))</f>
        <v>29 - කැස්බෑව</v>
      </c>
      <c r="J1134" s="20" t="str">
        <f>IF(B1134="","",VLOOKUP(I1134,[1]Crt!B:C,2))</f>
        <v>කොළඹ</v>
      </c>
      <c r="K1134" s="186">
        <f>IF(B1134="","",VLOOKUP(MID(B1134,1,1),[1]Crt!D:E,2,FALSE))</f>
        <v>2103</v>
      </c>
    </row>
    <row r="1135" spans="1:11" ht="51" customHeight="1">
      <c r="A1135" s="38" t="s">
        <v>27</v>
      </c>
      <c r="B1135" s="175" t="s">
        <v>2838</v>
      </c>
      <c r="C1135" s="350" t="s">
        <v>2839</v>
      </c>
      <c r="D1135" s="351">
        <v>80000</v>
      </c>
      <c r="E1135" s="352" t="s">
        <v>1845</v>
      </c>
      <c r="F1135" s="352" t="s">
        <v>2829</v>
      </c>
      <c r="G1135" s="192" t="s">
        <v>1812</v>
      </c>
      <c r="H1135" s="18" t="str">
        <f>IF(A1135="","",VLOOKUP(A1135,[1]Crt!F:G,2,FALSE))</f>
        <v>අධ්‍යාපන</v>
      </c>
      <c r="I1135" s="19" t="str">
        <f>IF(B1135="","",IF(LEN(B1135)=12,VLOOKUP(MID(B1135,8,2),[1]Crt!A:B,2),VLOOKUP(MID(B1135,7,2),[1]Crt!A:B,2)))</f>
        <v>29 - කැස්බෑව</v>
      </c>
      <c r="J1135" s="20" t="str">
        <f>IF(B1135="","",VLOOKUP(I1135,[1]Crt!B:C,2))</f>
        <v>කොළඹ</v>
      </c>
      <c r="K1135" s="186">
        <f>IF(B1135="","",VLOOKUP(MID(B1135,1,1),[1]Crt!D:E,2,FALSE))</f>
        <v>2103</v>
      </c>
    </row>
    <row r="1136" spans="1:11" ht="51" customHeight="1">
      <c r="A1136" s="38" t="s">
        <v>27</v>
      </c>
      <c r="B1136" s="175" t="s">
        <v>2840</v>
      </c>
      <c r="C1136" s="353" t="s">
        <v>2841</v>
      </c>
      <c r="D1136" s="354">
        <v>80000</v>
      </c>
      <c r="E1136" s="355" t="s">
        <v>1845</v>
      </c>
      <c r="F1136" s="355" t="s">
        <v>2842</v>
      </c>
      <c r="G1136" s="192" t="s">
        <v>1812</v>
      </c>
      <c r="H1136" s="18" t="str">
        <f>IF(A1136="","",VLOOKUP(A1136,[1]Crt!F:G,2,FALSE))</f>
        <v>අධ්‍යාපන</v>
      </c>
      <c r="I1136" s="19" t="str">
        <f>IF(B1136="","",IF(LEN(B1136)=12,VLOOKUP(MID(B1136,8,2),[1]Crt!A:B,2),VLOOKUP(MID(B1136,7,2),[1]Crt!A:B,2)))</f>
        <v>30 - හෝමාගම</v>
      </c>
      <c r="J1136" s="20" t="str">
        <f>IF(B1136="","",VLOOKUP(I1136,[1]Crt!B:C,2))</f>
        <v>කොළඹ</v>
      </c>
      <c r="K1136" s="186">
        <f>IF(B1136="","",VLOOKUP(MID(B1136,1,1),[1]Crt!D:E,2,FALSE))</f>
        <v>2103</v>
      </c>
    </row>
    <row r="1137" spans="1:11" ht="51" customHeight="1">
      <c r="A1137" s="38" t="s">
        <v>27</v>
      </c>
      <c r="B1137" s="175" t="s">
        <v>2843</v>
      </c>
      <c r="C1137" s="353" t="s">
        <v>2844</v>
      </c>
      <c r="D1137" s="354">
        <v>80000</v>
      </c>
      <c r="E1137" s="355" t="s">
        <v>1845</v>
      </c>
      <c r="F1137" s="355" t="s">
        <v>2842</v>
      </c>
      <c r="G1137" s="192" t="s">
        <v>1812</v>
      </c>
      <c r="H1137" s="18" t="str">
        <f>IF(A1137="","",VLOOKUP(A1137,[1]Crt!F:G,2,FALSE))</f>
        <v>අධ්‍යාපන</v>
      </c>
      <c r="I1137" s="19" t="str">
        <f>IF(B1137="","",IF(LEN(B1137)=12,VLOOKUP(MID(B1137,8,2),[1]Crt!A:B,2),VLOOKUP(MID(B1137,7,2),[1]Crt!A:B,2)))</f>
        <v>30 - හෝමාගම</v>
      </c>
      <c r="J1137" s="20" t="str">
        <f>IF(B1137="","",VLOOKUP(I1137,[1]Crt!B:C,2))</f>
        <v>කොළඹ</v>
      </c>
      <c r="K1137" s="186">
        <f>IF(B1137="","",VLOOKUP(MID(B1137,1,1),[1]Crt!D:E,2,FALSE))</f>
        <v>2103</v>
      </c>
    </row>
    <row r="1138" spans="1:11" ht="51" customHeight="1">
      <c r="A1138" s="38" t="s">
        <v>27</v>
      </c>
      <c r="B1138" s="175" t="s">
        <v>2845</v>
      </c>
      <c r="C1138" s="356" t="s">
        <v>2846</v>
      </c>
      <c r="D1138" s="357">
        <v>160000</v>
      </c>
      <c r="E1138" s="358" t="s">
        <v>1845</v>
      </c>
      <c r="F1138" s="358" t="s">
        <v>2842</v>
      </c>
      <c r="G1138" s="192" t="s">
        <v>1812</v>
      </c>
      <c r="H1138" s="18" t="str">
        <f>IF(A1138="","",VLOOKUP(A1138,[1]Crt!F:G,2,FALSE))</f>
        <v>අධ්‍යාපන</v>
      </c>
      <c r="I1138" s="19" t="str">
        <f>IF(B1138="","",IF(LEN(B1138)=12,VLOOKUP(MID(B1138,8,2),[1]Crt!A:B,2),VLOOKUP(MID(B1138,7,2),[1]Crt!A:B,2)))</f>
        <v>31 - හංවැල්ල</v>
      </c>
      <c r="J1138" s="20" t="str">
        <f>IF(B1138="","",VLOOKUP(I1138,[1]Crt!B:C,2))</f>
        <v>කොළඹ</v>
      </c>
      <c r="K1138" s="186">
        <f>IF(B1138="","",VLOOKUP(MID(B1138,1,1),[1]Crt!D:E,2,FALSE))</f>
        <v>2103</v>
      </c>
    </row>
    <row r="1139" spans="1:11" ht="51" customHeight="1">
      <c r="A1139" s="38" t="s">
        <v>27</v>
      </c>
      <c r="B1139" s="175" t="s">
        <v>2847</v>
      </c>
      <c r="C1139" s="356" t="s">
        <v>2848</v>
      </c>
      <c r="D1139" s="357">
        <v>160000</v>
      </c>
      <c r="E1139" s="358" t="s">
        <v>1845</v>
      </c>
      <c r="F1139" s="358" t="s">
        <v>2842</v>
      </c>
      <c r="G1139" s="192" t="s">
        <v>1812</v>
      </c>
      <c r="H1139" s="18" t="str">
        <f>IF(A1139="","",VLOOKUP(A1139,[1]Crt!F:G,2,FALSE))</f>
        <v>අධ්‍යාපන</v>
      </c>
      <c r="I1139" s="19" t="str">
        <f>IF(B1139="","",IF(LEN(B1139)=12,VLOOKUP(MID(B1139,8,2),[1]Crt!A:B,2),VLOOKUP(MID(B1139,7,2),[1]Crt!A:B,2)))</f>
        <v>31 - හංවැල්ල</v>
      </c>
      <c r="J1139" s="20" t="str">
        <f>IF(B1139="","",VLOOKUP(I1139,[1]Crt!B:C,2))</f>
        <v>කොළඹ</v>
      </c>
      <c r="K1139" s="186">
        <f>IF(B1139="","",VLOOKUP(MID(B1139,1,1),[1]Crt!D:E,2,FALSE))</f>
        <v>2103</v>
      </c>
    </row>
    <row r="1140" spans="1:11" ht="51" customHeight="1">
      <c r="A1140" s="38" t="s">
        <v>27</v>
      </c>
      <c r="B1140" s="175" t="s">
        <v>2849</v>
      </c>
      <c r="C1140" s="356" t="s">
        <v>2850</v>
      </c>
      <c r="D1140" s="357">
        <v>80000</v>
      </c>
      <c r="E1140" s="358" t="s">
        <v>1845</v>
      </c>
      <c r="F1140" s="358" t="s">
        <v>2842</v>
      </c>
      <c r="G1140" s="192" t="s">
        <v>1812</v>
      </c>
      <c r="H1140" s="18" t="str">
        <f>IF(A1140="","",VLOOKUP(A1140,[1]Crt!F:G,2,FALSE))</f>
        <v>අධ්‍යාපන</v>
      </c>
      <c r="I1140" s="19" t="str">
        <f>IF(B1140="","",IF(LEN(B1140)=12,VLOOKUP(MID(B1140,8,2),[1]Crt!A:B,2),VLOOKUP(MID(B1140,7,2),[1]Crt!A:B,2)))</f>
        <v>31 - හංවැල්ල</v>
      </c>
      <c r="J1140" s="20" t="str">
        <f>IF(B1140="","",VLOOKUP(I1140,[1]Crt!B:C,2))</f>
        <v>කොළඹ</v>
      </c>
      <c r="K1140" s="186">
        <f>IF(B1140="","",VLOOKUP(MID(B1140,1,1),[1]Crt!D:E,2,FALSE))</f>
        <v>2103</v>
      </c>
    </row>
    <row r="1141" spans="1:11" ht="51" customHeight="1">
      <c r="A1141" s="38" t="s">
        <v>27</v>
      </c>
      <c r="B1141" s="175" t="s">
        <v>2851</v>
      </c>
      <c r="C1141" s="359" t="s">
        <v>2852</v>
      </c>
      <c r="D1141" s="360">
        <v>80000</v>
      </c>
      <c r="E1141" s="361" t="s">
        <v>1845</v>
      </c>
      <c r="F1141" s="361" t="s">
        <v>2842</v>
      </c>
      <c r="G1141" s="192" t="s">
        <v>1812</v>
      </c>
      <c r="H1141" s="18" t="str">
        <f>IF(A1141="","",VLOOKUP(A1141,[1]Crt!F:G,2,FALSE))</f>
        <v>අධ්‍යාපන</v>
      </c>
      <c r="I1141" s="19" t="str">
        <f>IF(B1141="","",IF(LEN(B1141)=12,VLOOKUP(MID(B1141,8,2),[1]Crt!A:B,2),VLOOKUP(MID(B1141,7,2),[1]Crt!A:B,2)))</f>
        <v>33 - පාදුක්ක</v>
      </c>
      <c r="J1141" s="20" t="str">
        <f>IF(B1141="","",VLOOKUP(I1141,[1]Crt!B:C,2))</f>
        <v>කොළඹ</v>
      </c>
      <c r="K1141" s="186">
        <f>IF(B1141="","",VLOOKUP(MID(B1141,1,1),[1]Crt!D:E,2,FALSE))</f>
        <v>2103</v>
      </c>
    </row>
    <row r="1142" spans="1:11" ht="51" customHeight="1">
      <c r="A1142" s="38" t="s">
        <v>27</v>
      </c>
      <c r="B1142" s="175" t="s">
        <v>2853</v>
      </c>
      <c r="C1142" s="359" t="s">
        <v>2854</v>
      </c>
      <c r="D1142" s="360">
        <v>80000</v>
      </c>
      <c r="E1142" s="361" t="s">
        <v>1845</v>
      </c>
      <c r="F1142" s="361" t="s">
        <v>2842</v>
      </c>
      <c r="G1142" s="192" t="s">
        <v>1812</v>
      </c>
      <c r="H1142" s="18" t="str">
        <f>IF(A1142="","",VLOOKUP(A1142,[1]Crt!F:G,2,FALSE))</f>
        <v>අධ්‍යාපන</v>
      </c>
      <c r="I1142" s="19" t="str">
        <f>IF(B1142="","",IF(LEN(B1142)=12,VLOOKUP(MID(B1142,8,2),[1]Crt!A:B,2),VLOOKUP(MID(B1142,7,2),[1]Crt!A:B,2)))</f>
        <v>33 - පාදුක්ක</v>
      </c>
      <c r="J1142" s="20" t="str">
        <f>IF(B1142="","",VLOOKUP(I1142,[1]Crt!B:C,2))</f>
        <v>කොළඹ</v>
      </c>
      <c r="K1142" s="186">
        <f>IF(B1142="","",VLOOKUP(MID(B1142,1,1),[1]Crt!D:E,2,FALSE))</f>
        <v>2103</v>
      </c>
    </row>
    <row r="1143" spans="1:11" ht="51" customHeight="1">
      <c r="A1143" s="38" t="s">
        <v>27</v>
      </c>
      <c r="B1143" s="175" t="s">
        <v>2855</v>
      </c>
      <c r="C1143" s="359" t="s">
        <v>2856</v>
      </c>
      <c r="D1143" s="360">
        <v>160000</v>
      </c>
      <c r="E1143" s="361" t="s">
        <v>1845</v>
      </c>
      <c r="F1143" s="361" t="s">
        <v>2842</v>
      </c>
      <c r="G1143" s="192" t="s">
        <v>1812</v>
      </c>
      <c r="H1143" s="18" t="str">
        <f>IF(A1143="","",VLOOKUP(A1143,[1]Crt!F:G,2,FALSE))</f>
        <v>අධ්‍යාපන</v>
      </c>
      <c r="I1143" s="19" t="str">
        <f>IF(B1143="","",IF(LEN(B1143)=12,VLOOKUP(MID(B1143,8,2),[1]Crt!A:B,2),VLOOKUP(MID(B1143,7,2),[1]Crt!A:B,2)))</f>
        <v>33 - පාදුක්ක</v>
      </c>
      <c r="J1143" s="20" t="str">
        <f>IF(B1143="","",VLOOKUP(I1143,[1]Crt!B:C,2))</f>
        <v>කොළඹ</v>
      </c>
      <c r="K1143" s="186">
        <f>IF(B1143="","",VLOOKUP(MID(B1143,1,1),[1]Crt!D:E,2,FALSE))</f>
        <v>2103</v>
      </c>
    </row>
    <row r="1144" spans="1:11" ht="51" customHeight="1">
      <c r="A1144" s="38" t="s">
        <v>27</v>
      </c>
      <c r="B1144" s="175" t="s">
        <v>2857</v>
      </c>
      <c r="C1144" s="362" t="s">
        <v>2858</v>
      </c>
      <c r="D1144" s="363">
        <v>80000</v>
      </c>
      <c r="E1144" s="364" t="s">
        <v>1845</v>
      </c>
      <c r="F1144" s="364" t="s">
        <v>2859</v>
      </c>
      <c r="G1144" s="192" t="s">
        <v>1812</v>
      </c>
      <c r="H1144" s="18" t="str">
        <f>IF(A1144="","",VLOOKUP(A1144,[1]Crt!F:G,2,FALSE))</f>
        <v>අධ්‍යාපන</v>
      </c>
      <c r="I1144" s="19" t="str">
        <f>IF(B1144="","",IF(LEN(B1144)=12,VLOOKUP(MID(B1144,8,2),[1]Crt!A:B,2),VLOOKUP(MID(B1144,7,2),[1]Crt!A:B,2)))</f>
        <v>41 - පානදුර</v>
      </c>
      <c r="J1144" s="20" t="str">
        <f>IF(B1144="","",VLOOKUP(I1144,[1]Crt!B:C,2))</f>
        <v>කළුතර</v>
      </c>
      <c r="K1144" s="186">
        <f>IF(B1144="","",VLOOKUP(MID(B1144,1,1),[1]Crt!D:E,2,FALSE))</f>
        <v>2103</v>
      </c>
    </row>
    <row r="1145" spans="1:11" ht="51" customHeight="1">
      <c r="A1145" s="38" t="s">
        <v>27</v>
      </c>
      <c r="B1145" s="175" t="s">
        <v>2860</v>
      </c>
      <c r="C1145" s="365" t="s">
        <v>2861</v>
      </c>
      <c r="D1145" s="366">
        <v>80000</v>
      </c>
      <c r="E1145" s="367" t="s">
        <v>1845</v>
      </c>
      <c r="F1145" s="367" t="s">
        <v>2859</v>
      </c>
      <c r="G1145" s="192" t="s">
        <v>1812</v>
      </c>
      <c r="H1145" s="18" t="str">
        <f>IF(A1145="","",VLOOKUP(A1145,[1]Crt!F:G,2,FALSE))</f>
        <v>අධ්‍යාපන</v>
      </c>
      <c r="I1145" s="19" t="str">
        <f>IF(B1145="","",IF(LEN(B1145)=12,VLOOKUP(MID(B1145,8,2),[1]Crt!A:B,2),VLOOKUP(MID(B1145,7,2),[1]Crt!A:B,2)))</f>
        <v>42 - කළුතර</v>
      </c>
      <c r="J1145" s="20" t="str">
        <f>IF(B1145="","",VLOOKUP(I1145,[1]Crt!B:C,2))</f>
        <v>කළුතර</v>
      </c>
      <c r="K1145" s="186">
        <f>IF(B1145="","",VLOOKUP(MID(B1145,1,1),[1]Crt!D:E,2,FALSE))</f>
        <v>2103</v>
      </c>
    </row>
    <row r="1146" spans="1:11" ht="51" customHeight="1">
      <c r="A1146" s="38" t="s">
        <v>27</v>
      </c>
      <c r="B1146" s="175" t="s">
        <v>2862</v>
      </c>
      <c r="C1146" s="368" t="s">
        <v>2863</v>
      </c>
      <c r="D1146" s="369">
        <v>80000</v>
      </c>
      <c r="E1146" s="370" t="s">
        <v>1845</v>
      </c>
      <c r="F1146" s="370" t="s">
        <v>2864</v>
      </c>
      <c r="G1146" s="192" t="s">
        <v>1812</v>
      </c>
      <c r="H1146" s="18" t="str">
        <f>IF(A1146="","",VLOOKUP(A1146,[1]Crt!F:G,2,FALSE))</f>
        <v>අධ්‍යාපන</v>
      </c>
      <c r="I1146" s="19" t="str">
        <f>IF(B1146="","",IF(LEN(B1146)=12,VLOOKUP(MID(B1146,8,2),[1]Crt!A:B,2),VLOOKUP(MID(B1146,7,2),[1]Crt!A:B,2)))</f>
        <v>43 - බණ්ඩාරගම</v>
      </c>
      <c r="J1146" s="20" t="str">
        <f>IF(B1146="","",VLOOKUP(I1146,[1]Crt!B:C,2))</f>
        <v>කළුතර</v>
      </c>
      <c r="K1146" s="186">
        <f>IF(B1146="","",VLOOKUP(MID(B1146,1,1),[1]Crt!D:E,2,FALSE))</f>
        <v>2103</v>
      </c>
    </row>
    <row r="1147" spans="1:11" ht="51" customHeight="1">
      <c r="A1147" s="38" t="s">
        <v>27</v>
      </c>
      <c r="B1147" s="175" t="s">
        <v>2865</v>
      </c>
      <c r="C1147" s="371" t="s">
        <v>2866</v>
      </c>
      <c r="D1147" s="369">
        <v>80000</v>
      </c>
      <c r="E1147" s="370" t="s">
        <v>1845</v>
      </c>
      <c r="F1147" s="370" t="s">
        <v>2864</v>
      </c>
      <c r="G1147" s="192" t="s">
        <v>1812</v>
      </c>
      <c r="H1147" s="18" t="str">
        <f>IF(A1147="","",VLOOKUP(A1147,[1]Crt!F:G,2,FALSE))</f>
        <v>අධ්‍යාපන</v>
      </c>
      <c r="I1147" s="19" t="str">
        <f>IF(B1147="","",IF(LEN(B1147)=12,VLOOKUP(MID(B1147,8,2),[1]Crt!A:B,2),VLOOKUP(MID(B1147,7,2),[1]Crt!A:B,2)))</f>
        <v>43 - බණ්ඩාරගම</v>
      </c>
      <c r="J1147" s="20" t="str">
        <f>IF(B1147="","",VLOOKUP(I1147,[1]Crt!B:C,2))</f>
        <v>කළුතර</v>
      </c>
      <c r="K1147" s="186">
        <f>IF(B1147="","",VLOOKUP(MID(B1147,1,1),[1]Crt!D:E,2,FALSE))</f>
        <v>2103</v>
      </c>
    </row>
    <row r="1148" spans="1:11" ht="51" customHeight="1">
      <c r="A1148" s="38" t="s">
        <v>27</v>
      </c>
      <c r="B1148" s="175" t="s">
        <v>2867</v>
      </c>
      <c r="C1148" s="372" t="s">
        <v>2868</v>
      </c>
      <c r="D1148" s="373">
        <v>80000</v>
      </c>
      <c r="E1148" s="374" t="s">
        <v>1845</v>
      </c>
      <c r="F1148" s="374" t="s">
        <v>2864</v>
      </c>
      <c r="G1148" s="192" t="s">
        <v>1812</v>
      </c>
      <c r="H1148" s="18" t="str">
        <f>IF(A1148="","",VLOOKUP(A1148,[1]Crt!F:G,2,FALSE))</f>
        <v>අධ්‍යාපන</v>
      </c>
      <c r="I1148" s="19" t="str">
        <f>IF(B1148="","",IF(LEN(B1148)=12,VLOOKUP(MID(B1148,8,2),[1]Crt!A:B,2),VLOOKUP(MID(B1148,7,2),[1]Crt!A:B,2)))</f>
        <v>44 - හොරණ</v>
      </c>
      <c r="J1148" s="20" t="str">
        <f>IF(B1148="","",VLOOKUP(I1148,[1]Crt!B:C,2))</f>
        <v>කළුතර</v>
      </c>
      <c r="K1148" s="186">
        <f>IF(B1148="","",VLOOKUP(MID(B1148,1,1),[1]Crt!D:E,2,FALSE))</f>
        <v>2103</v>
      </c>
    </row>
    <row r="1149" spans="1:11" ht="51" customHeight="1">
      <c r="A1149" s="38" t="s">
        <v>27</v>
      </c>
      <c r="B1149" s="175" t="s">
        <v>2869</v>
      </c>
      <c r="C1149" s="375" t="s">
        <v>2870</v>
      </c>
      <c r="D1149" s="373">
        <v>160000</v>
      </c>
      <c r="E1149" s="374" t="s">
        <v>1845</v>
      </c>
      <c r="F1149" s="374" t="s">
        <v>2864</v>
      </c>
      <c r="G1149" s="192" t="s">
        <v>1812</v>
      </c>
      <c r="H1149" s="18" t="str">
        <f>IF(A1149="","",VLOOKUP(A1149,[1]Crt!F:G,2,FALSE))</f>
        <v>අධ්‍යාපන</v>
      </c>
      <c r="I1149" s="19" t="str">
        <f>IF(B1149="","",IF(LEN(B1149)=12,VLOOKUP(MID(B1149,8,2),[1]Crt!A:B,2),VLOOKUP(MID(B1149,7,2),[1]Crt!A:B,2)))</f>
        <v>44 - හොරණ</v>
      </c>
      <c r="J1149" s="20" t="str">
        <f>IF(B1149="","",VLOOKUP(I1149,[1]Crt!B:C,2))</f>
        <v>කළුතර</v>
      </c>
      <c r="K1149" s="186">
        <f>IF(B1149="","",VLOOKUP(MID(B1149,1,1),[1]Crt!D:E,2,FALSE))</f>
        <v>2103</v>
      </c>
    </row>
    <row r="1150" spans="1:11" ht="51" customHeight="1">
      <c r="A1150" s="38" t="s">
        <v>27</v>
      </c>
      <c r="B1150" s="175" t="s">
        <v>2871</v>
      </c>
      <c r="C1150" s="375" t="s">
        <v>2872</v>
      </c>
      <c r="D1150" s="373">
        <v>80000</v>
      </c>
      <c r="E1150" s="374" t="s">
        <v>1845</v>
      </c>
      <c r="F1150" s="374" t="s">
        <v>2864</v>
      </c>
      <c r="G1150" s="192" t="s">
        <v>1812</v>
      </c>
      <c r="H1150" s="18" t="str">
        <f>IF(A1150="","",VLOOKUP(A1150,[1]Crt!F:G,2,FALSE))</f>
        <v>අධ්‍යාපන</v>
      </c>
      <c r="I1150" s="19" t="str">
        <f>IF(B1150="","",IF(LEN(B1150)=12,VLOOKUP(MID(B1150,8,2),[1]Crt!A:B,2),VLOOKUP(MID(B1150,7,2),[1]Crt!A:B,2)))</f>
        <v>44 - හොරණ</v>
      </c>
      <c r="J1150" s="20" t="str">
        <f>IF(B1150="","",VLOOKUP(I1150,[1]Crt!B:C,2))</f>
        <v>කළුතර</v>
      </c>
      <c r="K1150" s="186">
        <f>IF(B1150="","",VLOOKUP(MID(B1150,1,1),[1]Crt!D:E,2,FALSE))</f>
        <v>2103</v>
      </c>
    </row>
    <row r="1151" spans="1:11" ht="51" customHeight="1">
      <c r="A1151" s="38" t="s">
        <v>27</v>
      </c>
      <c r="B1151" s="135" t="s">
        <v>2873</v>
      </c>
      <c r="C1151" s="376" t="s">
        <v>2874</v>
      </c>
      <c r="D1151" s="377">
        <v>80000</v>
      </c>
      <c r="E1151" s="378" t="s">
        <v>1845</v>
      </c>
      <c r="F1151" s="378" t="s">
        <v>2864</v>
      </c>
      <c r="G1151" s="192" t="s">
        <v>1812</v>
      </c>
      <c r="H1151" s="18" t="str">
        <f>IF(A1151="","",VLOOKUP(A1151,[1]Crt!F:G,2,FALSE))</f>
        <v>අධ්‍යාපන</v>
      </c>
      <c r="I1151" s="19" t="str">
        <f>IF(B1151="","",IF(LEN(B1151)=12,VLOOKUP(MID(B1151,8,2),[1]Crt!A:B,2),VLOOKUP(MID(B1151,7,2),[1]Crt!A:B,2)))</f>
        <v>45 - මදුරාවල</v>
      </c>
      <c r="J1151" s="20" t="str">
        <f>IF(B1151="","",VLOOKUP(I1151,[1]Crt!B:C,2))</f>
        <v>කළුතර</v>
      </c>
      <c r="K1151" s="186">
        <f>IF(B1151="","",VLOOKUP(MID(B1151,1,1),[1]Crt!D:E,2,FALSE))</f>
        <v>2103</v>
      </c>
    </row>
    <row r="1152" spans="1:11" ht="51" customHeight="1">
      <c r="A1152" s="38" t="s">
        <v>27</v>
      </c>
      <c r="B1152" s="175" t="s">
        <v>2875</v>
      </c>
      <c r="C1152" s="379" t="s">
        <v>2876</v>
      </c>
      <c r="D1152" s="380">
        <v>80000</v>
      </c>
      <c r="E1152" s="381" t="s">
        <v>1845</v>
      </c>
      <c r="F1152" s="381" t="s">
        <v>2864</v>
      </c>
      <c r="G1152" s="192" t="s">
        <v>1812</v>
      </c>
      <c r="H1152" s="18" t="str">
        <f>IF(A1152="","",VLOOKUP(A1152,[1]Crt!F:G,2,FALSE))</f>
        <v>අධ්‍යාපන</v>
      </c>
      <c r="I1152" s="19" t="str">
        <f>IF(B1152="","",IF(LEN(B1152)=12,VLOOKUP(MID(B1152,8,2),[1]Crt!A:B,2),VLOOKUP(MID(B1152,7,2),[1]Crt!A:B,2)))</f>
        <v>46 - බුලත්සිංහල</v>
      </c>
      <c r="J1152" s="20" t="str">
        <f>IF(B1152="","",VLOOKUP(I1152,[1]Crt!B:C,2))</f>
        <v>කළුතර</v>
      </c>
      <c r="K1152" s="186">
        <f>IF(B1152="","",VLOOKUP(MID(B1152,1,1),[1]Crt!D:E,2,FALSE))</f>
        <v>2103</v>
      </c>
    </row>
    <row r="1153" spans="1:11" ht="51" customHeight="1">
      <c r="A1153" s="38" t="s">
        <v>27</v>
      </c>
      <c r="B1153" s="175" t="s">
        <v>2877</v>
      </c>
      <c r="C1153" s="382" t="s">
        <v>2878</v>
      </c>
      <c r="D1153" s="380">
        <v>80000</v>
      </c>
      <c r="E1153" s="381" t="s">
        <v>1845</v>
      </c>
      <c r="F1153" s="381" t="s">
        <v>2864</v>
      </c>
      <c r="G1153" s="192" t="s">
        <v>1812</v>
      </c>
      <c r="H1153" s="18" t="str">
        <f>IF(A1153="","",VLOOKUP(A1153,[1]Crt!F:G,2,FALSE))</f>
        <v>අධ්‍යාපන</v>
      </c>
      <c r="I1153" s="19" t="str">
        <f>IF(B1153="","",IF(LEN(B1153)=12,VLOOKUP(MID(B1153,8,2),[1]Crt!A:B,2),VLOOKUP(MID(B1153,7,2),[1]Crt!A:B,2)))</f>
        <v>46 - බුලත්සිංහල</v>
      </c>
      <c r="J1153" s="20" t="str">
        <f>IF(B1153="","",VLOOKUP(I1153,[1]Crt!B:C,2))</f>
        <v>කළුතර</v>
      </c>
      <c r="K1153" s="186">
        <f>IF(B1153="","",VLOOKUP(MID(B1153,1,1),[1]Crt!D:E,2,FALSE))</f>
        <v>2103</v>
      </c>
    </row>
    <row r="1154" spans="1:11" ht="51" customHeight="1">
      <c r="A1154" s="38" t="s">
        <v>27</v>
      </c>
      <c r="B1154" s="175" t="s">
        <v>2879</v>
      </c>
      <c r="C1154" s="382" t="s">
        <v>2880</v>
      </c>
      <c r="D1154" s="380">
        <v>80000</v>
      </c>
      <c r="E1154" s="381" t="s">
        <v>1845</v>
      </c>
      <c r="F1154" s="381" t="s">
        <v>2864</v>
      </c>
      <c r="G1154" s="192" t="s">
        <v>1812</v>
      </c>
      <c r="H1154" s="18" t="str">
        <f>IF(A1154="","",VLOOKUP(A1154,[1]Crt!F:G,2,FALSE))</f>
        <v>අධ්‍යාපන</v>
      </c>
      <c r="I1154" s="19" t="str">
        <f>IF(B1154="","",IF(LEN(B1154)=12,VLOOKUP(MID(B1154,8,2),[1]Crt!A:B,2),VLOOKUP(MID(B1154,7,2),[1]Crt!A:B,2)))</f>
        <v>46 - බුලත්සිංහල</v>
      </c>
      <c r="J1154" s="20" t="str">
        <f>IF(B1154="","",VLOOKUP(I1154,[1]Crt!B:C,2))</f>
        <v>කළුතර</v>
      </c>
      <c r="K1154" s="186">
        <f>IF(B1154="","",VLOOKUP(MID(B1154,1,1),[1]Crt!D:E,2,FALSE))</f>
        <v>2103</v>
      </c>
    </row>
    <row r="1155" spans="1:11" ht="51" customHeight="1">
      <c r="A1155" s="38" t="s">
        <v>27</v>
      </c>
      <c r="B1155" s="175" t="s">
        <v>2881</v>
      </c>
      <c r="C1155" s="383" t="s">
        <v>2882</v>
      </c>
      <c r="D1155" s="384">
        <v>160000</v>
      </c>
      <c r="E1155" s="385" t="s">
        <v>1845</v>
      </c>
      <c r="F1155" s="385" t="s">
        <v>2859</v>
      </c>
      <c r="G1155" s="192" t="s">
        <v>1812</v>
      </c>
      <c r="H1155" s="18" t="str">
        <f>IF(A1155="","",VLOOKUP(A1155,[1]Crt!F:G,2,FALSE))</f>
        <v>අධ්‍යාපන</v>
      </c>
      <c r="I1155" s="19" t="str">
        <f>IF(B1155="","",IF(LEN(B1155)=12,VLOOKUP(MID(B1155,8,2),[1]Crt!A:B,2),VLOOKUP(MID(B1155,7,2),[1]Crt!A:B,2)))</f>
        <v>47 - දොඩන්ගොඩ</v>
      </c>
      <c r="J1155" s="20" t="str">
        <f>IF(B1155="","",VLOOKUP(I1155,[1]Crt!B:C,2))</f>
        <v>කළුතර</v>
      </c>
      <c r="K1155" s="186">
        <f>IF(B1155="","",VLOOKUP(MID(B1155,1,1),[1]Crt!D:E,2,FALSE))</f>
        <v>2103</v>
      </c>
    </row>
    <row r="1156" spans="1:11" ht="51" customHeight="1">
      <c r="A1156" s="38" t="s">
        <v>27</v>
      </c>
      <c r="B1156" s="175" t="s">
        <v>2883</v>
      </c>
      <c r="C1156" s="383" t="s">
        <v>2884</v>
      </c>
      <c r="D1156" s="384">
        <v>160000</v>
      </c>
      <c r="E1156" s="385" t="s">
        <v>1845</v>
      </c>
      <c r="F1156" s="385" t="s">
        <v>2859</v>
      </c>
      <c r="G1156" s="192" t="s">
        <v>1812</v>
      </c>
      <c r="H1156" s="18" t="str">
        <f>IF(A1156="","",VLOOKUP(A1156,[1]Crt!F:G,2,FALSE))</f>
        <v>අධ්‍යාපන</v>
      </c>
      <c r="I1156" s="19" t="str">
        <f>IF(B1156="","",IF(LEN(B1156)=12,VLOOKUP(MID(B1156,8,2),[1]Crt!A:B,2),VLOOKUP(MID(B1156,7,2),[1]Crt!A:B,2)))</f>
        <v>47 - දොඩන්ගොඩ</v>
      </c>
      <c r="J1156" s="20" t="str">
        <f>IF(B1156="","",VLOOKUP(I1156,[1]Crt!B:C,2))</f>
        <v>කළුතර</v>
      </c>
      <c r="K1156" s="186">
        <f>IF(B1156="","",VLOOKUP(MID(B1156,1,1),[1]Crt!D:E,2,FALSE))</f>
        <v>2103</v>
      </c>
    </row>
    <row r="1157" spans="1:11" ht="51" customHeight="1">
      <c r="A1157" s="38" t="s">
        <v>27</v>
      </c>
      <c r="B1157" s="175" t="s">
        <v>2885</v>
      </c>
      <c r="C1157" s="386" t="s">
        <v>2886</v>
      </c>
      <c r="D1157" s="387">
        <v>80000</v>
      </c>
      <c r="E1157" s="388" t="s">
        <v>1845</v>
      </c>
      <c r="F1157" s="388" t="s">
        <v>2859</v>
      </c>
      <c r="G1157" s="192" t="s">
        <v>1812</v>
      </c>
      <c r="H1157" s="18" t="str">
        <f>IF(A1157="","",VLOOKUP(A1157,[1]Crt!F:G,2,FALSE))</f>
        <v>අධ්‍යාපන</v>
      </c>
      <c r="I1157" s="19" t="str">
        <f>IF(B1157="","",IF(LEN(B1157)=12,VLOOKUP(MID(B1157,8,2),[1]Crt!A:B,2),VLOOKUP(MID(B1157,7,2),[1]Crt!A:B,2)))</f>
        <v>48 - බේරුවල</v>
      </c>
      <c r="J1157" s="20" t="str">
        <f>IF(B1157="","",VLOOKUP(I1157,[1]Crt!B:C,2))</f>
        <v>කළුතර</v>
      </c>
      <c r="K1157" s="186">
        <f>IF(B1157="","",VLOOKUP(MID(B1157,1,1),[1]Crt!D:E,2,FALSE))</f>
        <v>2103</v>
      </c>
    </row>
    <row r="1158" spans="1:11" ht="51" customHeight="1">
      <c r="A1158" s="38" t="s">
        <v>27</v>
      </c>
      <c r="B1158" s="175" t="s">
        <v>2887</v>
      </c>
      <c r="C1158" s="386" t="s">
        <v>2888</v>
      </c>
      <c r="D1158" s="387">
        <v>80000</v>
      </c>
      <c r="E1158" s="388" t="s">
        <v>1845</v>
      </c>
      <c r="F1158" s="388" t="s">
        <v>2859</v>
      </c>
      <c r="G1158" s="192" t="s">
        <v>1812</v>
      </c>
      <c r="H1158" s="18" t="str">
        <f>IF(A1158="","",VLOOKUP(A1158,[1]Crt!F:G,2,FALSE))</f>
        <v>අධ්‍යාපන</v>
      </c>
      <c r="I1158" s="19" t="str">
        <f>IF(B1158="","",IF(LEN(B1158)=12,VLOOKUP(MID(B1158,8,2),[1]Crt!A:B,2),VLOOKUP(MID(B1158,7,2),[1]Crt!A:B,2)))</f>
        <v>48 - බේරුවල</v>
      </c>
      <c r="J1158" s="20" t="str">
        <f>IF(B1158="","",VLOOKUP(I1158,[1]Crt!B:C,2))</f>
        <v>කළුතර</v>
      </c>
      <c r="K1158" s="186">
        <f>IF(B1158="","",VLOOKUP(MID(B1158,1,1),[1]Crt!D:E,2,FALSE))</f>
        <v>2103</v>
      </c>
    </row>
    <row r="1159" spans="1:11" ht="51" customHeight="1">
      <c r="A1159" s="38" t="s">
        <v>27</v>
      </c>
      <c r="B1159" s="135" t="s">
        <v>2889</v>
      </c>
      <c r="C1159" s="389" t="s">
        <v>2890</v>
      </c>
      <c r="D1159" s="390">
        <v>80000</v>
      </c>
      <c r="E1159" s="391" t="s">
        <v>1845</v>
      </c>
      <c r="F1159" s="391" t="s">
        <v>2891</v>
      </c>
      <c r="G1159" s="192" t="s">
        <v>1812</v>
      </c>
      <c r="H1159" s="18" t="str">
        <f>IF(A1159="","",VLOOKUP(A1159,[1]Crt!F:G,2,FALSE))</f>
        <v>අධ්‍යාපන</v>
      </c>
      <c r="I1159" s="19" t="str">
        <f>IF(B1159="","",IF(LEN(B1159)=12,VLOOKUP(MID(B1159,8,2),[1]Crt!A:B,2),VLOOKUP(MID(B1159,7,2),[1]Crt!A:B,2)))</f>
        <v>49 - මතුගම</v>
      </c>
      <c r="J1159" s="20" t="str">
        <f>IF(B1159="","",VLOOKUP(I1159,[1]Crt!B:C,2))</f>
        <v>කළුතර</v>
      </c>
      <c r="K1159" s="186">
        <f>IF(B1159="","",VLOOKUP(MID(B1159,1,1),[1]Crt!D:E,2,FALSE))</f>
        <v>2103</v>
      </c>
    </row>
    <row r="1160" spans="1:11" ht="51" customHeight="1">
      <c r="A1160" s="38" t="s">
        <v>27</v>
      </c>
      <c r="B1160" s="135" t="s">
        <v>2892</v>
      </c>
      <c r="C1160" s="392" t="s">
        <v>2893</v>
      </c>
      <c r="D1160" s="390">
        <v>160000</v>
      </c>
      <c r="E1160" s="391" t="s">
        <v>1845</v>
      </c>
      <c r="F1160" s="391" t="s">
        <v>2891</v>
      </c>
      <c r="G1160" s="192" t="s">
        <v>1812</v>
      </c>
      <c r="H1160" s="18" t="str">
        <f>IF(A1160="","",VLOOKUP(A1160,[1]Crt!F:G,2,FALSE))</f>
        <v>අධ්‍යාපන</v>
      </c>
      <c r="I1160" s="19" t="str">
        <f>IF(B1160="","",IF(LEN(B1160)=12,VLOOKUP(MID(B1160,8,2),[1]Crt!A:B,2),VLOOKUP(MID(B1160,7,2),[1]Crt!A:B,2)))</f>
        <v>49 - මතුගම</v>
      </c>
      <c r="J1160" s="20" t="str">
        <f>IF(B1160="","",VLOOKUP(I1160,[1]Crt!B:C,2))</f>
        <v>කළුතර</v>
      </c>
      <c r="K1160" s="186">
        <f>IF(B1160="","",VLOOKUP(MID(B1160,1,1),[1]Crt!D:E,2,FALSE))</f>
        <v>2103</v>
      </c>
    </row>
    <row r="1161" spans="1:11" ht="51" customHeight="1">
      <c r="A1161" s="38" t="s">
        <v>27</v>
      </c>
      <c r="B1161" s="135" t="s">
        <v>2894</v>
      </c>
      <c r="C1161" s="392" t="s">
        <v>2895</v>
      </c>
      <c r="D1161" s="390">
        <v>80000</v>
      </c>
      <c r="E1161" s="391" t="s">
        <v>1845</v>
      </c>
      <c r="F1161" s="391" t="s">
        <v>2891</v>
      </c>
      <c r="G1161" s="192" t="s">
        <v>1812</v>
      </c>
      <c r="H1161" s="18" t="str">
        <f>IF(A1161="","",VLOOKUP(A1161,[1]Crt!F:G,2,FALSE))</f>
        <v>අධ්‍යාපන</v>
      </c>
      <c r="I1161" s="19" t="str">
        <f>IF(B1161="","",IF(LEN(B1161)=12,VLOOKUP(MID(B1161,8,2),[1]Crt!A:B,2),VLOOKUP(MID(B1161,7,2),[1]Crt!A:B,2)))</f>
        <v>49 - මතුගම</v>
      </c>
      <c r="J1161" s="20" t="str">
        <f>IF(B1161="","",VLOOKUP(I1161,[1]Crt!B:C,2))</f>
        <v>කළුතර</v>
      </c>
      <c r="K1161" s="186">
        <f>IF(B1161="","",VLOOKUP(MID(B1161,1,1),[1]Crt!D:E,2,FALSE))</f>
        <v>2103</v>
      </c>
    </row>
    <row r="1162" spans="1:11" ht="51" customHeight="1">
      <c r="A1162" s="38" t="s">
        <v>27</v>
      </c>
      <c r="B1162" s="135" t="s">
        <v>2896</v>
      </c>
      <c r="C1162" s="392" t="s">
        <v>2897</v>
      </c>
      <c r="D1162" s="390">
        <v>80000</v>
      </c>
      <c r="E1162" s="391" t="s">
        <v>1845</v>
      </c>
      <c r="F1162" s="391" t="s">
        <v>2891</v>
      </c>
      <c r="G1162" s="192" t="s">
        <v>1812</v>
      </c>
      <c r="H1162" s="18" t="str">
        <f>IF(A1162="","",VLOOKUP(A1162,[1]Crt!F:G,2,FALSE))</f>
        <v>අධ්‍යාපන</v>
      </c>
      <c r="I1162" s="19" t="str">
        <f>IF(B1162="","",IF(LEN(B1162)=12,VLOOKUP(MID(B1162,8,2),[1]Crt!A:B,2),VLOOKUP(MID(B1162,7,2),[1]Crt!A:B,2)))</f>
        <v>49 - මතුගම</v>
      </c>
      <c r="J1162" s="20" t="str">
        <f>IF(B1162="","",VLOOKUP(I1162,[1]Crt!B:C,2))</f>
        <v>කළුතර</v>
      </c>
      <c r="K1162" s="186">
        <f>IF(B1162="","",VLOOKUP(MID(B1162,1,1),[1]Crt!D:E,2,FALSE))</f>
        <v>2103</v>
      </c>
    </row>
    <row r="1163" spans="1:11" ht="51" customHeight="1">
      <c r="A1163" s="38" t="s">
        <v>27</v>
      </c>
      <c r="B1163" s="175" t="s">
        <v>2898</v>
      </c>
      <c r="C1163" s="393" t="s">
        <v>2899</v>
      </c>
      <c r="D1163" s="394">
        <v>160000</v>
      </c>
      <c r="E1163" s="395" t="s">
        <v>1845</v>
      </c>
      <c r="F1163" s="395" t="s">
        <v>2891</v>
      </c>
      <c r="G1163" s="192" t="s">
        <v>1812</v>
      </c>
      <c r="H1163" s="18" t="str">
        <f>IF(A1163="","",VLOOKUP(A1163,[1]Crt!F:G,2,FALSE))</f>
        <v>අධ්‍යාපන</v>
      </c>
      <c r="I1163" s="19" t="str">
        <f>IF(B1163="","",IF(LEN(B1163)=12,VLOOKUP(MID(B1163,8,2),[1]Crt!A:B,2),VLOOKUP(MID(B1163,7,2),[1]Crt!A:B,2)))</f>
        <v>50 - අගලවත්ත</v>
      </c>
      <c r="J1163" s="20" t="str">
        <f>IF(B1163="","",VLOOKUP(I1163,[1]Crt!B:C,2))</f>
        <v>කළුතර</v>
      </c>
      <c r="K1163" s="186">
        <f>IF(B1163="","",VLOOKUP(MID(B1163,1,1),[1]Crt!D:E,2,FALSE))</f>
        <v>2103</v>
      </c>
    </row>
    <row r="1164" spans="1:11" ht="51" customHeight="1">
      <c r="A1164" s="38" t="s">
        <v>27</v>
      </c>
      <c r="B1164" s="175" t="s">
        <v>2900</v>
      </c>
      <c r="C1164" s="393" t="s">
        <v>2901</v>
      </c>
      <c r="D1164" s="394">
        <v>80000</v>
      </c>
      <c r="E1164" s="395" t="s">
        <v>1845</v>
      </c>
      <c r="F1164" s="395" t="s">
        <v>2891</v>
      </c>
      <c r="G1164" s="192" t="s">
        <v>1812</v>
      </c>
      <c r="H1164" s="18" t="str">
        <f>IF(A1164="","",VLOOKUP(A1164,[1]Crt!F:G,2,FALSE))</f>
        <v>අධ්‍යාපන</v>
      </c>
      <c r="I1164" s="19" t="str">
        <f>IF(B1164="","",IF(LEN(B1164)=12,VLOOKUP(MID(B1164,8,2),[1]Crt!A:B,2),VLOOKUP(MID(B1164,7,2),[1]Crt!A:B,2)))</f>
        <v>50 - අගලවත්ත</v>
      </c>
      <c r="J1164" s="20" t="str">
        <f>IF(B1164="","",VLOOKUP(I1164,[1]Crt!B:C,2))</f>
        <v>කළුතර</v>
      </c>
      <c r="K1164" s="186">
        <f>IF(B1164="","",VLOOKUP(MID(B1164,1,1),[1]Crt!D:E,2,FALSE))</f>
        <v>2103</v>
      </c>
    </row>
    <row r="1165" spans="1:11" ht="51" customHeight="1">
      <c r="A1165" s="38" t="s">
        <v>27</v>
      </c>
      <c r="B1165" s="135" t="s">
        <v>2902</v>
      </c>
      <c r="C1165" s="396" t="s">
        <v>2903</v>
      </c>
      <c r="D1165" s="397">
        <v>80000</v>
      </c>
      <c r="E1165" s="398" t="s">
        <v>1845</v>
      </c>
      <c r="F1165" s="398" t="s">
        <v>2891</v>
      </c>
      <c r="G1165" s="192" t="s">
        <v>1812</v>
      </c>
      <c r="H1165" s="18" t="str">
        <f>IF(A1165="","",VLOOKUP(A1165,[1]Crt!F:G,2,FALSE))</f>
        <v>අධ්‍යාපන</v>
      </c>
      <c r="I1165" s="19" t="str">
        <f>IF(B1165="","",IF(LEN(B1165)=12,VLOOKUP(MID(B1165,8,2),[1]Crt!A:B,2),VLOOKUP(MID(B1165,7,2),[1]Crt!A:B,2)))</f>
        <v>51 - වලල්ලාවිට</v>
      </c>
      <c r="J1165" s="20" t="str">
        <f>IF(B1165="","",VLOOKUP(I1165,[1]Crt!B:C,2))</f>
        <v>කළුතර</v>
      </c>
      <c r="K1165" s="186">
        <f>IF(B1165="","",VLOOKUP(MID(B1165,1,1),[1]Crt!D:E,2,FALSE))</f>
        <v>2103</v>
      </c>
    </row>
    <row r="1166" spans="1:11" ht="51" customHeight="1">
      <c r="A1166" s="38" t="s">
        <v>27</v>
      </c>
      <c r="B1166" s="135" t="s">
        <v>2904</v>
      </c>
      <c r="C1166" s="396" t="s">
        <v>2905</v>
      </c>
      <c r="D1166" s="397">
        <v>80000</v>
      </c>
      <c r="E1166" s="398" t="s">
        <v>1845</v>
      </c>
      <c r="F1166" s="398" t="s">
        <v>2891</v>
      </c>
      <c r="G1166" s="192" t="s">
        <v>1812</v>
      </c>
      <c r="H1166" s="18" t="str">
        <f>IF(A1166="","",VLOOKUP(A1166,[1]Crt!F:G,2,FALSE))</f>
        <v>අධ්‍යාපන</v>
      </c>
      <c r="I1166" s="19" t="str">
        <f>IF(B1166="","",IF(LEN(B1166)=12,VLOOKUP(MID(B1166,8,2),[1]Crt!A:B,2),VLOOKUP(MID(B1166,7,2),[1]Crt!A:B,2)))</f>
        <v>51 - වලල්ලාවිට</v>
      </c>
      <c r="J1166" s="20" t="str">
        <f>IF(B1166="","",VLOOKUP(I1166,[1]Crt!B:C,2))</f>
        <v>කළුතර</v>
      </c>
      <c r="K1166" s="186">
        <f>IF(B1166="","",VLOOKUP(MID(B1166,1,1),[1]Crt!D:E,2,FALSE))</f>
        <v>2103</v>
      </c>
    </row>
    <row r="1167" spans="1:11" ht="51" customHeight="1">
      <c r="A1167" s="38" t="s">
        <v>27</v>
      </c>
      <c r="B1167" s="135" t="s">
        <v>2906</v>
      </c>
      <c r="C1167" s="396" t="s">
        <v>2907</v>
      </c>
      <c r="D1167" s="397">
        <v>160000</v>
      </c>
      <c r="E1167" s="398" t="s">
        <v>1845</v>
      </c>
      <c r="F1167" s="398" t="s">
        <v>2891</v>
      </c>
      <c r="G1167" s="192" t="s">
        <v>1812</v>
      </c>
      <c r="H1167" s="18" t="str">
        <f>IF(A1167="","",VLOOKUP(A1167,[1]Crt!F:G,2,FALSE))</f>
        <v>අධ්‍යාපන</v>
      </c>
      <c r="I1167" s="19" t="str">
        <f>IF(B1167="","",IF(LEN(B1167)=12,VLOOKUP(MID(B1167,8,2),[1]Crt!A:B,2),VLOOKUP(MID(B1167,7,2),[1]Crt!A:B,2)))</f>
        <v>51 - වලල්ලාවිට</v>
      </c>
      <c r="J1167" s="20" t="str">
        <f>IF(B1167="","",VLOOKUP(I1167,[1]Crt!B:C,2))</f>
        <v>කළුතර</v>
      </c>
      <c r="K1167" s="186">
        <f>IF(B1167="","",VLOOKUP(MID(B1167,1,1),[1]Crt!D:E,2,FALSE))</f>
        <v>2103</v>
      </c>
    </row>
    <row r="1168" spans="1:11" ht="51" customHeight="1">
      <c r="A1168" s="38" t="s">
        <v>27</v>
      </c>
      <c r="B1168" s="135" t="s">
        <v>2908</v>
      </c>
      <c r="C1168" s="396" t="s">
        <v>2909</v>
      </c>
      <c r="D1168" s="397">
        <v>80000</v>
      </c>
      <c r="E1168" s="398" t="s">
        <v>1845</v>
      </c>
      <c r="F1168" s="398" t="s">
        <v>2891</v>
      </c>
      <c r="G1168" s="192" t="s">
        <v>1812</v>
      </c>
      <c r="H1168" s="18" t="str">
        <f>IF(A1168="","",VLOOKUP(A1168,[1]Crt!F:G,2,FALSE))</f>
        <v>අධ්‍යාපන</v>
      </c>
      <c r="I1168" s="19" t="str">
        <f>IF(B1168="","",IF(LEN(B1168)=12,VLOOKUP(MID(B1168,8,2),[1]Crt!A:B,2),VLOOKUP(MID(B1168,7,2),[1]Crt!A:B,2)))</f>
        <v>51 - වලල්ලාවිට</v>
      </c>
      <c r="J1168" s="20" t="str">
        <f>IF(B1168="","",VLOOKUP(I1168,[1]Crt!B:C,2))</f>
        <v>කළුතර</v>
      </c>
      <c r="K1168" s="186">
        <f>IF(B1168="","",VLOOKUP(MID(B1168,1,1),[1]Crt!D:E,2,FALSE))</f>
        <v>2103</v>
      </c>
    </row>
    <row r="1169" spans="1:11" ht="51" customHeight="1">
      <c r="A1169" s="38" t="s">
        <v>27</v>
      </c>
      <c r="B1169" s="135" t="s">
        <v>2910</v>
      </c>
      <c r="C1169" s="396" t="s">
        <v>2911</v>
      </c>
      <c r="D1169" s="397">
        <v>160000</v>
      </c>
      <c r="E1169" s="398" t="s">
        <v>1845</v>
      </c>
      <c r="F1169" s="398" t="s">
        <v>2891</v>
      </c>
      <c r="G1169" s="192" t="s">
        <v>1812</v>
      </c>
      <c r="H1169" s="18" t="str">
        <f>IF(A1169="","",VLOOKUP(A1169,[1]Crt!F:G,2,FALSE))</f>
        <v>අධ්‍යාපන</v>
      </c>
      <c r="I1169" s="19" t="str">
        <f>IF(B1169="","",IF(LEN(B1169)=12,VLOOKUP(MID(B1169,8,2),[1]Crt!A:B,2),VLOOKUP(MID(B1169,7,2),[1]Crt!A:B,2)))</f>
        <v>51 - වලල්ලාවිට</v>
      </c>
      <c r="J1169" s="20" t="str">
        <f>IF(B1169="","",VLOOKUP(I1169,[1]Crt!B:C,2))</f>
        <v>කළුතර</v>
      </c>
      <c r="K1169" s="186">
        <f>IF(B1169="","",VLOOKUP(MID(B1169,1,1),[1]Crt!D:E,2,FALSE))</f>
        <v>2103</v>
      </c>
    </row>
    <row r="1170" spans="1:11" ht="51" customHeight="1">
      <c r="A1170" s="38" t="s">
        <v>27</v>
      </c>
      <c r="B1170" s="135" t="s">
        <v>2912</v>
      </c>
      <c r="C1170" s="396" t="s">
        <v>2913</v>
      </c>
      <c r="D1170" s="397">
        <v>80000</v>
      </c>
      <c r="E1170" s="398" t="s">
        <v>1845</v>
      </c>
      <c r="F1170" s="398" t="s">
        <v>2891</v>
      </c>
      <c r="G1170" s="192" t="s">
        <v>1812</v>
      </c>
      <c r="H1170" s="18" t="str">
        <f>IF(A1170="","",VLOOKUP(A1170,[1]Crt!F:G,2,FALSE))</f>
        <v>අධ්‍යාපන</v>
      </c>
      <c r="I1170" s="19" t="str">
        <f>IF(B1170="","",IF(LEN(B1170)=12,VLOOKUP(MID(B1170,8,2),[1]Crt!A:B,2),VLOOKUP(MID(B1170,7,2),[1]Crt!A:B,2)))</f>
        <v>51 - වලල්ලාවිට</v>
      </c>
      <c r="J1170" s="20" t="str">
        <f>IF(B1170="","",VLOOKUP(I1170,[1]Crt!B:C,2))</f>
        <v>කළුතර</v>
      </c>
      <c r="K1170" s="186">
        <f>IF(B1170="","",VLOOKUP(MID(B1170,1,1),[1]Crt!D:E,2,FALSE))</f>
        <v>2103</v>
      </c>
    </row>
    <row r="1171" spans="1:11" ht="51" customHeight="1">
      <c r="A1171" s="38" t="s">
        <v>27</v>
      </c>
      <c r="B1171" s="135" t="s">
        <v>2914</v>
      </c>
      <c r="C1171" s="396" t="s">
        <v>2915</v>
      </c>
      <c r="D1171" s="397">
        <v>80000</v>
      </c>
      <c r="E1171" s="398" t="s">
        <v>1845</v>
      </c>
      <c r="F1171" s="398" t="s">
        <v>2891</v>
      </c>
      <c r="G1171" s="192" t="s">
        <v>1812</v>
      </c>
      <c r="H1171" s="18" t="str">
        <f>IF(A1171="","",VLOOKUP(A1171,[1]Crt!F:G,2,FALSE))</f>
        <v>අධ්‍යාපන</v>
      </c>
      <c r="I1171" s="19" t="str">
        <f>IF(B1171="","",IF(LEN(B1171)=12,VLOOKUP(MID(B1171,8,2),[1]Crt!A:B,2),VLOOKUP(MID(B1171,7,2),[1]Crt!A:B,2)))</f>
        <v>51 - වලල්ලාවිට</v>
      </c>
      <c r="J1171" s="20" t="str">
        <f>IF(B1171="","",VLOOKUP(I1171,[1]Crt!B:C,2))</f>
        <v>කළුතර</v>
      </c>
      <c r="K1171" s="186">
        <f>IF(B1171="","",VLOOKUP(MID(B1171,1,1),[1]Crt!D:E,2,FALSE))</f>
        <v>2103</v>
      </c>
    </row>
    <row r="1172" spans="1:11" ht="51" customHeight="1">
      <c r="A1172" s="38" t="s">
        <v>27</v>
      </c>
      <c r="B1172" s="135" t="s">
        <v>2916</v>
      </c>
      <c r="C1172" s="399" t="s">
        <v>2917</v>
      </c>
      <c r="D1172" s="400">
        <v>160000</v>
      </c>
      <c r="E1172" s="401" t="s">
        <v>1845</v>
      </c>
      <c r="F1172" s="401" t="s">
        <v>2891</v>
      </c>
      <c r="G1172" s="192" t="s">
        <v>1812</v>
      </c>
      <c r="H1172" s="18" t="str">
        <f>IF(A1172="","",VLOOKUP(A1172,[1]Crt!F:G,2,FALSE))</f>
        <v>අධ්‍යාපන</v>
      </c>
      <c r="I1172" s="19" t="str">
        <f>IF(B1172="","",IF(LEN(B1172)=12,VLOOKUP(MID(B1172,8,2),[1]Crt!A:B,2),VLOOKUP(MID(B1172,7,2),[1]Crt!A:B,2)))</f>
        <v>52 - පාලින්දනුවර</v>
      </c>
      <c r="J1172" s="20" t="str">
        <f>IF(B1172="","",VLOOKUP(I1172,[1]Crt!B:C,2))</f>
        <v>කළුතර</v>
      </c>
      <c r="K1172" s="186">
        <f>IF(B1172="","",VLOOKUP(MID(B1172,1,1),[1]Crt!D:E,2,FALSE))</f>
        <v>2103</v>
      </c>
    </row>
    <row r="1173" spans="1:11" ht="51" customHeight="1">
      <c r="A1173" s="38" t="s">
        <v>27</v>
      </c>
      <c r="B1173" s="135" t="s">
        <v>2918</v>
      </c>
      <c r="C1173" s="399" t="s">
        <v>2919</v>
      </c>
      <c r="D1173" s="400">
        <v>80000</v>
      </c>
      <c r="E1173" s="401" t="s">
        <v>1845</v>
      </c>
      <c r="F1173" s="401" t="s">
        <v>2891</v>
      </c>
      <c r="G1173" s="192" t="s">
        <v>1812</v>
      </c>
      <c r="H1173" s="18" t="str">
        <f>IF(A1173="","",VLOOKUP(A1173,[1]Crt!F:G,2,FALSE))</f>
        <v>අධ්‍යාපන</v>
      </c>
      <c r="I1173" s="19" t="str">
        <f>IF(B1173="","",IF(LEN(B1173)=12,VLOOKUP(MID(B1173,8,2),[1]Crt!A:B,2),VLOOKUP(MID(B1173,7,2),[1]Crt!A:B,2)))</f>
        <v>52 - පාලින්දනුවර</v>
      </c>
      <c r="J1173" s="20" t="str">
        <f>IF(B1173="","",VLOOKUP(I1173,[1]Crt!B:C,2))</f>
        <v>කළුතර</v>
      </c>
      <c r="K1173" s="186">
        <f>IF(B1173="","",VLOOKUP(MID(B1173,1,1),[1]Crt!D:E,2,FALSE))</f>
        <v>2103</v>
      </c>
    </row>
    <row r="1174" spans="1:11" ht="51" customHeight="1">
      <c r="A1174" s="38" t="s">
        <v>27</v>
      </c>
      <c r="B1174" s="135" t="s">
        <v>2920</v>
      </c>
      <c r="C1174" s="402" t="s">
        <v>2921</v>
      </c>
      <c r="D1174" s="403">
        <v>80000</v>
      </c>
      <c r="E1174" s="404" t="s">
        <v>1845</v>
      </c>
      <c r="F1174" s="404" t="s">
        <v>2864</v>
      </c>
      <c r="G1174" s="192" t="s">
        <v>1812</v>
      </c>
      <c r="H1174" s="18" t="str">
        <f>IF(A1174="","",VLOOKUP(A1174,[1]Crt!F:G,2,FALSE))</f>
        <v>අධ්‍යාපන</v>
      </c>
      <c r="I1174" s="19" t="str">
        <f>IF(B1174="","",IF(LEN(B1174)=12,VLOOKUP(MID(B1174,8,2),[1]Crt!A:B,2),VLOOKUP(MID(B1174,7,2),[1]Crt!A:B,2)))</f>
        <v>53 - මිල්ලනිය</v>
      </c>
      <c r="J1174" s="20" t="str">
        <f>IF(B1174="","",VLOOKUP(I1174,[1]Crt!B:C,2))</f>
        <v>කළුතර</v>
      </c>
      <c r="K1174" s="186">
        <f>IF(B1174="","",VLOOKUP(MID(B1174,1,1),[1]Crt!D:E,2,FALSE))</f>
        <v>2103</v>
      </c>
    </row>
    <row r="1175" spans="1:11" ht="51" customHeight="1">
      <c r="A1175" s="38" t="s">
        <v>27</v>
      </c>
      <c r="B1175" s="135" t="s">
        <v>2922</v>
      </c>
      <c r="C1175" s="402" t="s">
        <v>2923</v>
      </c>
      <c r="D1175" s="403">
        <v>160000</v>
      </c>
      <c r="E1175" s="404" t="s">
        <v>1845</v>
      </c>
      <c r="F1175" s="404" t="s">
        <v>2864</v>
      </c>
      <c r="G1175" s="192" t="s">
        <v>1812</v>
      </c>
      <c r="H1175" s="18" t="str">
        <f>IF(A1175="","",VLOOKUP(A1175,[1]Crt!F:G,2,FALSE))</f>
        <v>අධ්‍යාපන</v>
      </c>
      <c r="I1175" s="19" t="str">
        <f>IF(B1175="","",IF(LEN(B1175)=12,VLOOKUP(MID(B1175,8,2),[1]Crt!A:B,2),VLOOKUP(MID(B1175,7,2),[1]Crt!A:B,2)))</f>
        <v>53 - මිල්ලනිය</v>
      </c>
      <c r="J1175" s="20" t="str">
        <f>IF(B1175="","",VLOOKUP(I1175,[1]Crt!B:C,2))</f>
        <v>කළුතර</v>
      </c>
      <c r="K1175" s="186">
        <f>IF(B1175="","",VLOOKUP(MID(B1175,1,1),[1]Crt!D:E,2,FALSE))</f>
        <v>2103</v>
      </c>
    </row>
    <row r="1176" spans="1:11" ht="51" customHeight="1">
      <c r="A1176" s="38" t="s">
        <v>27</v>
      </c>
      <c r="B1176" s="175" t="s">
        <v>2924</v>
      </c>
      <c r="C1176" s="405" t="s">
        <v>2925</v>
      </c>
      <c r="D1176" s="406">
        <v>80000</v>
      </c>
      <c r="E1176" s="407" t="s">
        <v>1845</v>
      </c>
      <c r="F1176" s="407" t="s">
        <v>2864</v>
      </c>
      <c r="G1176" s="192" t="s">
        <v>1812</v>
      </c>
      <c r="H1176" s="18" t="str">
        <f>IF(A1176="","",VLOOKUP(A1176,[1]Crt!F:G,2,FALSE))</f>
        <v>අධ්‍යාපන</v>
      </c>
      <c r="I1176" s="19" t="str">
        <f>IF(B1176="","",IF(LEN(B1176)=12,VLOOKUP(MID(B1176,8,2),[1]Crt!A:B,2),VLOOKUP(MID(B1176,7,2),[1]Crt!A:B,2)))</f>
        <v>54 - ඉංගිරිය</v>
      </c>
      <c r="J1176" s="20" t="str">
        <f>IF(B1176="","",VLOOKUP(I1176,[1]Crt!B:C,2))</f>
        <v>කළුතර</v>
      </c>
      <c r="K1176" s="186">
        <f>IF(B1176="","",VLOOKUP(MID(B1176,1,1),[1]Crt!D:E,2,FALSE))</f>
        <v>2103</v>
      </c>
    </row>
    <row r="1177" spans="1:11" ht="51" customHeight="1">
      <c r="A1177" s="38" t="s">
        <v>27</v>
      </c>
      <c r="B1177" s="175" t="s">
        <v>2926</v>
      </c>
      <c r="C1177" s="405" t="s">
        <v>2927</v>
      </c>
      <c r="D1177" s="406">
        <v>80000</v>
      </c>
      <c r="E1177" s="407" t="s">
        <v>1845</v>
      </c>
      <c r="F1177" s="407" t="s">
        <v>2864</v>
      </c>
      <c r="G1177" s="192" t="s">
        <v>1812</v>
      </c>
      <c r="H1177" s="18" t="str">
        <f>IF(A1177="","",VLOOKUP(A1177,[1]Crt!F:G,2,FALSE))</f>
        <v>අධ්‍යාපන</v>
      </c>
      <c r="I1177" s="19" t="str">
        <f>IF(B1177="","",IF(LEN(B1177)=12,VLOOKUP(MID(B1177,8,2),[1]Crt!A:B,2),VLOOKUP(MID(B1177,7,2),[1]Crt!A:B,2)))</f>
        <v>54 - ඉංගිරිය</v>
      </c>
      <c r="J1177" s="20" t="str">
        <f>IF(B1177="","",VLOOKUP(I1177,[1]Crt!B:C,2))</f>
        <v>කළුතර</v>
      </c>
      <c r="K1177" s="186">
        <f>IF(B1177="","",VLOOKUP(MID(B1177,1,1),[1]Crt!D:E,2,FALSE))</f>
        <v>2103</v>
      </c>
    </row>
    <row r="1178" spans="1:11" ht="51" customHeight="1">
      <c r="A1178" s="38" t="s">
        <v>27</v>
      </c>
      <c r="B1178" s="175" t="s">
        <v>2928</v>
      </c>
      <c r="C1178" s="408" t="s">
        <v>2929</v>
      </c>
      <c r="D1178" s="406">
        <v>80000</v>
      </c>
      <c r="E1178" s="407" t="s">
        <v>1845</v>
      </c>
      <c r="F1178" s="407" t="s">
        <v>2864</v>
      </c>
      <c r="G1178" s="192" t="s">
        <v>1812</v>
      </c>
      <c r="H1178" s="18" t="str">
        <f>IF(A1178="","",VLOOKUP(A1178,[1]Crt!F:G,2,FALSE))</f>
        <v>අධ්‍යාපන</v>
      </c>
      <c r="I1178" s="19" t="str">
        <f>IF(B1178="","",IF(LEN(B1178)=12,VLOOKUP(MID(B1178,8,2),[1]Crt!A:B,2),VLOOKUP(MID(B1178,7,2),[1]Crt!A:B,2)))</f>
        <v>54 - ඉංගිරිය</v>
      </c>
      <c r="J1178" s="20" t="str">
        <f>IF(B1178="","",VLOOKUP(I1178,[1]Crt!B:C,2))</f>
        <v>කළුතර</v>
      </c>
      <c r="K1178" s="186">
        <f>IF(B1178="","",VLOOKUP(MID(B1178,1,1),[1]Crt!D:E,2,FALSE))</f>
        <v>2103</v>
      </c>
    </row>
    <row r="1179" spans="1:11" ht="51" customHeight="1">
      <c r="A1179" s="38" t="s">
        <v>27</v>
      </c>
      <c r="B1179" s="175" t="s">
        <v>2930</v>
      </c>
      <c r="C1179" s="408" t="s">
        <v>2931</v>
      </c>
      <c r="D1179" s="406">
        <v>80000</v>
      </c>
      <c r="E1179" s="407" t="s">
        <v>1845</v>
      </c>
      <c r="F1179" s="407" t="s">
        <v>2864</v>
      </c>
      <c r="G1179" s="192" t="s">
        <v>1812</v>
      </c>
      <c r="H1179" s="18" t="str">
        <f>IF(A1179="","",VLOOKUP(A1179,[1]Crt!F:G,2,FALSE))</f>
        <v>අධ්‍යාපන</v>
      </c>
      <c r="I1179" s="19" t="str">
        <f>IF(B1179="","",IF(LEN(B1179)=12,VLOOKUP(MID(B1179,8,2),[1]Crt!A:B,2),VLOOKUP(MID(B1179,7,2),[1]Crt!A:B,2)))</f>
        <v>54 - ඉංගිරිය</v>
      </c>
      <c r="J1179" s="20" t="str">
        <f>IF(B1179="","",VLOOKUP(I1179,[1]Crt!B:C,2))</f>
        <v>කළුතර</v>
      </c>
      <c r="K1179" s="186">
        <f>IF(B1179="","",VLOOKUP(MID(B1179,1,1),[1]Crt!D:E,2,FALSE))</f>
        <v>2103</v>
      </c>
    </row>
    <row r="1180" spans="1:11" ht="51" customHeight="1">
      <c r="A1180" s="38" t="s">
        <v>27</v>
      </c>
      <c r="B1180" s="85" t="s">
        <v>2932</v>
      </c>
      <c r="C1180" s="48" t="s">
        <v>2933</v>
      </c>
      <c r="D1180" s="300">
        <v>120000</v>
      </c>
      <c r="E1180" s="108" t="s">
        <v>42</v>
      </c>
      <c r="F1180" s="108" t="s">
        <v>2704</v>
      </c>
      <c r="G1180" s="192" t="s">
        <v>2934</v>
      </c>
      <c r="H1180" s="18" t="str">
        <f>IF(A1180="","",VLOOKUP(A1180,[1]Crt!F:G,2,FALSE))</f>
        <v>අධ්‍යාපන</v>
      </c>
      <c r="I1180" s="19" t="str">
        <f>IF(B1180="","",IF(LEN(B1180)=12,VLOOKUP(MID(B1180,8,2),[1]Crt!A:B,2),VLOOKUP(MID(B1180,7,2),[1]Crt!A:B,2)))</f>
        <v>49 - මතුගම</v>
      </c>
      <c r="J1180" s="20" t="str">
        <f>IF(B1180="","",VLOOKUP(I1180,[1]Crt!B:C,2))</f>
        <v>කළුතර</v>
      </c>
      <c r="K1180" s="186">
        <f>IF(B1180="","",VLOOKUP(MID(B1180,1,1),[1]Crt!D:E,2,FALSE))</f>
        <v>2001</v>
      </c>
    </row>
    <row r="1181" spans="1:11" ht="51" customHeight="1">
      <c r="A1181" s="24" t="s">
        <v>20</v>
      </c>
      <c r="B1181" s="143" t="s">
        <v>2935</v>
      </c>
      <c r="C1181" s="283" t="s">
        <v>2936</v>
      </c>
      <c r="D1181" s="157">
        <v>288000</v>
      </c>
      <c r="E1181" s="146" t="s">
        <v>42</v>
      </c>
      <c r="F1181" s="146" t="s">
        <v>2743</v>
      </c>
      <c r="G1181" s="162" t="s">
        <v>2937</v>
      </c>
      <c r="H1181" s="18" t="str">
        <f>IF(A1181="","",VLOOKUP(A1181,[1]Crt!F:G,2,FALSE))</f>
        <v>අධ්‍යාපන</v>
      </c>
      <c r="I1181" s="19" t="str">
        <f>IF(B1181="","",IF(LEN(B1181)=12,VLOOKUP(MID(B1181,8,2),[1]Crt!A:B,2),VLOOKUP(MID(B1181,7,2),[1]Crt!A:B,2)))</f>
        <v>21 - කොළඹ</v>
      </c>
      <c r="J1181" s="20" t="str">
        <f>IF(B1181="","",VLOOKUP(I1181,[1]Crt!B:C,2))</f>
        <v>කොළඹ</v>
      </c>
      <c r="K1181" s="186">
        <f>IF(B1181="","",VLOOKUP(MID(B1181,1,1),[1]Crt!D:E,2,FALSE))</f>
        <v>2001</v>
      </c>
    </row>
    <row r="1182" spans="1:11" ht="51" customHeight="1">
      <c r="A1182" s="38" t="s">
        <v>27</v>
      </c>
      <c r="B1182" s="85" t="s">
        <v>2938</v>
      </c>
      <c r="C1182" s="48" t="s">
        <v>2939</v>
      </c>
      <c r="D1182" s="50">
        <v>100000</v>
      </c>
      <c r="E1182" s="108" t="s">
        <v>42</v>
      </c>
      <c r="F1182" s="108" t="s">
        <v>2743</v>
      </c>
      <c r="G1182" s="192" t="s">
        <v>2934</v>
      </c>
      <c r="H1182" s="18" t="str">
        <f>IF(A1182="","",VLOOKUP(A1182,[1]Crt!F:G,2,FALSE))</f>
        <v>අධ්‍යාපන</v>
      </c>
      <c r="I1182" s="19" t="str">
        <f>IF(B1182="","",IF(LEN(B1182)=12,VLOOKUP(MID(B1182,8,2),[1]Crt!A:B,2),VLOOKUP(MID(B1182,7,2),[1]Crt!A:B,2)))</f>
        <v>32 - තිඹිරිගස්යාය</v>
      </c>
      <c r="J1182" s="20" t="str">
        <f>IF(B1182="","",VLOOKUP(I1182,[1]Crt!B:C,2))</f>
        <v>කොළඹ</v>
      </c>
      <c r="K1182" s="186">
        <f>IF(B1182="","",VLOOKUP(MID(B1182,1,1),[1]Crt!D:E,2,FALSE))</f>
        <v>2001</v>
      </c>
    </row>
    <row r="1183" spans="1:11" ht="51" customHeight="1">
      <c r="A1183" s="38" t="s">
        <v>27</v>
      </c>
      <c r="B1183" s="87" t="s">
        <v>2940</v>
      </c>
      <c r="C1183" s="48" t="s">
        <v>2941</v>
      </c>
      <c r="D1183" s="50">
        <v>245000</v>
      </c>
      <c r="E1183" s="108" t="s">
        <v>42</v>
      </c>
      <c r="F1183" s="108" t="s">
        <v>2942</v>
      </c>
      <c r="G1183" s="192" t="s">
        <v>2934</v>
      </c>
      <c r="H1183" s="18" t="str">
        <f>IF(A1183="","",VLOOKUP(A1183,[1]Crt!F:G,2,FALSE))</f>
        <v>අධ්‍යාපන</v>
      </c>
      <c r="I1183" s="19" t="str">
        <f>IF(B1183="","",IF(LEN(B1183)=12,VLOOKUP(MID(B1183,8,2),[1]Crt!A:B,2),VLOOKUP(MID(B1183,7,2),[1]Crt!A:B,2)))</f>
        <v>02 - කටාන</v>
      </c>
      <c r="J1183" s="20" t="str">
        <f>IF(B1183="","",VLOOKUP(I1183,[1]Crt!B:C,2))</f>
        <v>ගම්පහ</v>
      </c>
      <c r="K1183" s="186">
        <f>IF(B1183="","",VLOOKUP(MID(B1183,1,1),[1]Crt!D:E,2,FALSE))</f>
        <v>2104</v>
      </c>
    </row>
    <row r="1184" spans="1:11" ht="51" customHeight="1">
      <c r="A1184" s="38" t="s">
        <v>27</v>
      </c>
      <c r="B1184" s="85" t="s">
        <v>2943</v>
      </c>
      <c r="C1184" s="48" t="s">
        <v>2944</v>
      </c>
      <c r="D1184" s="50">
        <v>500000</v>
      </c>
      <c r="E1184" s="295" t="s">
        <v>1948</v>
      </c>
      <c r="F1184" s="295" t="s">
        <v>2945</v>
      </c>
      <c r="G1184" s="192" t="s">
        <v>2934</v>
      </c>
      <c r="H1184" s="18" t="str">
        <f>IF(A1184="","",VLOOKUP(A1184,[1]Crt!F:G,2,FALSE))</f>
        <v>අධ්‍යාපන</v>
      </c>
      <c r="I1184" s="19" t="str">
        <f>IF(B1184="","",IF(LEN(B1184)=12,VLOOKUP(MID(B1184,8,2),[1]Crt!A:B,2),VLOOKUP(MID(B1184,7,2),[1]Crt!A:B,2)))</f>
        <v>10 - මහර</v>
      </c>
      <c r="J1184" s="20" t="str">
        <f>IF(B1184="","",VLOOKUP(I1184,[1]Crt!B:C,2))</f>
        <v>ගම්පහ</v>
      </c>
      <c r="K1184" s="186">
        <f>IF(B1184="","",VLOOKUP(MID(B1184,1,1),[1]Crt!D:E,2,FALSE))</f>
        <v>2401</v>
      </c>
    </row>
    <row r="1185" spans="1:11" ht="51" customHeight="1">
      <c r="A1185" s="38" t="s">
        <v>27</v>
      </c>
      <c r="B1185" s="85" t="s">
        <v>2946</v>
      </c>
      <c r="C1185" s="48" t="s">
        <v>2947</v>
      </c>
      <c r="D1185" s="50">
        <v>121000</v>
      </c>
      <c r="E1185" s="85" t="s">
        <v>1845</v>
      </c>
      <c r="F1185" s="85" t="s">
        <v>1845</v>
      </c>
      <c r="G1185" s="192" t="s">
        <v>1792</v>
      </c>
      <c r="H1185" s="18" t="str">
        <f>IF(A1185="","",VLOOKUP(A1185,[1]Crt!F:G,2,FALSE))</f>
        <v>අධ්‍යාපන</v>
      </c>
      <c r="I1185" s="19" t="str">
        <f>IF(B1185="","",IF(LEN(B1185)=12,VLOOKUP(MID(B1185,8,2),[1]Crt!A:B,2),VLOOKUP(MID(B1185,7,2),[1]Crt!A:B,2)))</f>
        <v>62 - පළාත් පොදු</v>
      </c>
      <c r="J1185" s="20" t="str">
        <f>IF(B1185="","",VLOOKUP(I1185,[1]Crt!B:C,2))</f>
        <v>පළාත් පොදු</v>
      </c>
      <c r="K1185" s="186">
        <f>IF(B1185="","",VLOOKUP(MID(B1185,1,1),[1]Crt!D:E,2,FALSE))</f>
        <v>2103</v>
      </c>
    </row>
    <row r="1186" spans="1:11" ht="51" customHeight="1">
      <c r="A1186" s="38" t="s">
        <v>27</v>
      </c>
      <c r="B1186" s="85" t="s">
        <v>2948</v>
      </c>
      <c r="C1186" s="48" t="s">
        <v>2949</v>
      </c>
      <c r="D1186" s="50">
        <v>2000000</v>
      </c>
      <c r="E1186" s="85" t="s">
        <v>1845</v>
      </c>
      <c r="F1186" s="85" t="s">
        <v>67</v>
      </c>
      <c r="G1186" s="192" t="s">
        <v>1792</v>
      </c>
      <c r="H1186" s="18" t="str">
        <f>IF(A1186="","",VLOOKUP(A1186,[1]Crt!F:G,2,FALSE))</f>
        <v>අධ්‍යාපන</v>
      </c>
      <c r="I1186" s="19" t="str">
        <f>IF(B1186="","",IF(LEN(B1186)=12,VLOOKUP(MID(B1186,8,2),[1]Crt!A:B,2),VLOOKUP(MID(B1186,7,2),[1]Crt!A:B,2)))</f>
        <v>04 - මිනුවන්ගොඩ</v>
      </c>
      <c r="J1186" s="20" t="str">
        <f>IF(B1186="","",VLOOKUP(I1186,[1]Crt!B:C,2))</f>
        <v>ගම්පහ</v>
      </c>
      <c r="K1186" s="186">
        <f>IF(B1186="","",VLOOKUP(MID(B1186,1,1),[1]Crt!D:E,2,FALSE))</f>
        <v>2103</v>
      </c>
    </row>
    <row r="1187" spans="1:11" ht="51" customHeight="1">
      <c r="A1187" s="38" t="s">
        <v>27</v>
      </c>
      <c r="B1187" s="85" t="s">
        <v>2950</v>
      </c>
      <c r="C1187" s="48" t="s">
        <v>2951</v>
      </c>
      <c r="D1187" s="50">
        <v>1500000</v>
      </c>
      <c r="E1187" s="85" t="s">
        <v>1845</v>
      </c>
      <c r="F1187" s="85" t="s">
        <v>67</v>
      </c>
      <c r="G1187" s="192" t="s">
        <v>1792</v>
      </c>
      <c r="H1187" s="18" t="str">
        <f>IF(A1187="","",VLOOKUP(A1187,[1]Crt!F:G,2,FALSE))</f>
        <v>අධ්‍යාපන</v>
      </c>
      <c r="I1187" s="19" t="str">
        <f>IF(B1187="","",IF(LEN(B1187)=12,VLOOKUP(MID(B1187,8,2),[1]Crt!A:B,2),VLOOKUP(MID(B1187,7,2),[1]Crt!A:B,2)))</f>
        <v>29 - කැස්බෑව</v>
      </c>
      <c r="J1187" s="20" t="str">
        <f>IF(B1187="","",VLOOKUP(I1187,[1]Crt!B:C,2))</f>
        <v>කොළඹ</v>
      </c>
      <c r="K1187" s="186">
        <f>IF(B1187="","",VLOOKUP(MID(B1187,1,1),[1]Crt!D:E,2,FALSE))</f>
        <v>2103</v>
      </c>
    </row>
    <row r="1188" spans="1:11" ht="51" customHeight="1">
      <c r="A1188" s="38" t="s">
        <v>698</v>
      </c>
      <c r="B1188" s="135" t="s">
        <v>2952</v>
      </c>
      <c r="C1188" s="136" t="s">
        <v>2953</v>
      </c>
      <c r="D1188" s="161">
        <v>721000</v>
      </c>
      <c r="E1188" s="135" t="s">
        <v>904</v>
      </c>
      <c r="F1188" s="135" t="s">
        <v>2954</v>
      </c>
      <c r="G1188" s="269" t="s">
        <v>2955</v>
      </c>
      <c r="H1188" s="18" t="str">
        <f>IF(A1188="","",VLOOKUP(A1188,[1]Crt!F:G,2,FALSE))</f>
        <v>පළාත් පාලන මාර්ග</v>
      </c>
      <c r="I1188" s="19" t="str">
        <f>IF(B1188="","",IF(LEN(B1188)=12,VLOOKUP(MID(B1188,8,2),[1]Crt!A:B,2),VLOOKUP(MID(B1188,7,2),[1]Crt!A:B,2)))</f>
        <v>44 - හොරණ</v>
      </c>
      <c r="J1188" s="20" t="str">
        <f>IF(B1188="","",VLOOKUP(I1188,[1]Crt!B:C,2))</f>
        <v>කළුතර</v>
      </c>
      <c r="K1188" s="186">
        <f>IF(B1188="","",VLOOKUP(MID(B1188,1,1),[1]Crt!D:E,2,FALSE))</f>
        <v>2004</v>
      </c>
    </row>
    <row r="1189" spans="1:11" ht="51" customHeight="1">
      <c r="A1189" s="38" t="s">
        <v>27</v>
      </c>
      <c r="B1189" s="85" t="s">
        <v>2956</v>
      </c>
      <c r="C1189" s="48" t="s">
        <v>2957</v>
      </c>
      <c r="D1189" s="161">
        <v>500000</v>
      </c>
      <c r="E1189" s="85" t="s">
        <v>1845</v>
      </c>
      <c r="F1189" s="85" t="s">
        <v>67</v>
      </c>
      <c r="G1189" s="192" t="s">
        <v>1792</v>
      </c>
      <c r="H1189" s="18" t="str">
        <f>IF(A1189="","",VLOOKUP(A1189,[1]Crt!F:G,2,FALSE))</f>
        <v>අධ්‍යාපන</v>
      </c>
      <c r="I1189" s="19" t="str">
        <f>IF(B1189="","",IF(LEN(B1189)=12,VLOOKUP(MID(B1189,8,2),[1]Crt!A:B,2),VLOOKUP(MID(B1189,7,2),[1]Crt!A:B,2)))</f>
        <v>44 - හොරණ</v>
      </c>
      <c r="J1189" s="20" t="str">
        <f>IF(B1189="","",VLOOKUP(I1189,[1]Crt!B:C,2))</f>
        <v>කළුතර</v>
      </c>
      <c r="K1189" s="186">
        <f>IF(B1189="","",VLOOKUP(MID(B1189,1,1),[1]Crt!D:E,2,FALSE))</f>
        <v>2103</v>
      </c>
    </row>
    <row r="1190" spans="1:11" ht="51" customHeight="1">
      <c r="A1190" s="38" t="s">
        <v>27</v>
      </c>
      <c r="B1190" s="85" t="s">
        <v>2958</v>
      </c>
      <c r="C1190" s="48" t="s">
        <v>2959</v>
      </c>
      <c r="D1190" s="161">
        <v>500000</v>
      </c>
      <c r="E1190" s="85" t="s">
        <v>1845</v>
      </c>
      <c r="F1190" s="85" t="s">
        <v>67</v>
      </c>
      <c r="G1190" s="192" t="s">
        <v>1792</v>
      </c>
      <c r="H1190" s="18" t="str">
        <f>IF(A1190="","",VLOOKUP(A1190,[1]Crt!F:G,2,FALSE))</f>
        <v>අධ්‍යාපන</v>
      </c>
      <c r="I1190" s="19" t="str">
        <f>IF(B1190="","",IF(LEN(B1190)=12,VLOOKUP(MID(B1190,8,2),[1]Crt!A:B,2),VLOOKUP(MID(B1190,7,2),[1]Crt!A:B,2)))</f>
        <v>49 - මතුගම</v>
      </c>
      <c r="J1190" s="20" t="str">
        <f>IF(B1190="","",VLOOKUP(I1190,[1]Crt!B:C,2))</f>
        <v>කළුතර</v>
      </c>
      <c r="K1190" s="186">
        <f>IF(B1190="","",VLOOKUP(MID(B1190,1,1),[1]Crt!D:E,2,FALSE))</f>
        <v>2103</v>
      </c>
    </row>
    <row r="1191" spans="1:11" ht="51" customHeight="1">
      <c r="A1191" s="38" t="s">
        <v>27</v>
      </c>
      <c r="B1191" s="85" t="s">
        <v>2960</v>
      </c>
      <c r="C1191" s="48" t="s">
        <v>2961</v>
      </c>
      <c r="D1191" s="161">
        <v>200000</v>
      </c>
      <c r="E1191" s="85" t="s">
        <v>2962</v>
      </c>
      <c r="F1191" s="85" t="s">
        <v>2963</v>
      </c>
      <c r="G1191" s="192" t="s">
        <v>1792</v>
      </c>
      <c r="H1191" s="18" t="str">
        <f>IF(A1191="","",VLOOKUP(A1191,[1]Crt!F:G,2,FALSE))</f>
        <v>අධ්‍යාපන</v>
      </c>
      <c r="I1191" s="19" t="str">
        <f>IF(B1191="","",IF(LEN(B1191)=12,VLOOKUP(MID(B1191,8,2),[1]Crt!A:B,2),VLOOKUP(MID(B1191,7,2),[1]Crt!A:B,2)))</f>
        <v>41 - පානදුර</v>
      </c>
      <c r="J1191" s="20" t="str">
        <f>IF(B1191="","",VLOOKUP(I1191,[1]Crt!B:C,2))</f>
        <v>කළුතර</v>
      </c>
      <c r="K1191" s="186">
        <f>IF(B1191="","",VLOOKUP(MID(B1191,1,1),[1]Crt!D:E,2,FALSE))</f>
        <v>2103</v>
      </c>
    </row>
    <row r="1192" spans="1:11" ht="51" customHeight="1">
      <c r="A1192" s="38" t="s">
        <v>27</v>
      </c>
      <c r="B1192" s="85" t="s">
        <v>2964</v>
      </c>
      <c r="C1192" s="48" t="s">
        <v>2965</v>
      </c>
      <c r="D1192" s="161">
        <v>200000</v>
      </c>
      <c r="E1192" s="85" t="s">
        <v>2962</v>
      </c>
      <c r="F1192" s="85" t="s">
        <v>2966</v>
      </c>
      <c r="G1192" s="192" t="s">
        <v>1792</v>
      </c>
      <c r="H1192" s="18" t="str">
        <f>IF(A1192="","",VLOOKUP(A1192,[1]Crt!F:G,2,FALSE))</f>
        <v>අධ්‍යාපන</v>
      </c>
      <c r="I1192" s="19" t="str">
        <f>IF(B1192="","",IF(LEN(B1192)=12,VLOOKUP(MID(B1192,8,2),[1]Crt!A:B,2),VLOOKUP(MID(B1192,7,2),[1]Crt!A:B,2)))</f>
        <v>50 - අගලවත්ත</v>
      </c>
      <c r="J1192" s="20" t="str">
        <f>IF(B1192="","",VLOOKUP(I1192,[1]Crt!B:C,2))</f>
        <v>කළුතර</v>
      </c>
      <c r="K1192" s="186">
        <f>IF(B1192="","",VLOOKUP(MID(B1192,1,1),[1]Crt!D:E,2,FALSE))</f>
        <v>2103</v>
      </c>
    </row>
    <row r="1193" spans="1:11" ht="51" customHeight="1">
      <c r="A1193" s="38" t="s">
        <v>27</v>
      </c>
      <c r="B1193" s="85" t="s">
        <v>2967</v>
      </c>
      <c r="C1193" s="48" t="s">
        <v>2968</v>
      </c>
      <c r="D1193" s="50">
        <v>98500</v>
      </c>
      <c r="E1193" s="85" t="s">
        <v>1845</v>
      </c>
      <c r="F1193" s="85" t="s">
        <v>67</v>
      </c>
      <c r="G1193" s="192" t="s">
        <v>1792</v>
      </c>
      <c r="H1193" s="18" t="str">
        <f>IF(A1193="","",VLOOKUP(A1193,[1]Crt!F:G,2,FALSE))</f>
        <v>අධ්‍යාපන</v>
      </c>
      <c r="I1193" s="19" t="str">
        <f>IF(B1193="","",IF(LEN(B1193)=12,VLOOKUP(MID(B1193,8,2),[1]Crt!A:B,2),VLOOKUP(MID(B1193,7,2),[1]Crt!A:B,2)))</f>
        <v>52 - පාලින්දනුවර</v>
      </c>
      <c r="J1193" s="20" t="str">
        <f>IF(B1193="","",VLOOKUP(I1193,[1]Crt!B:C,2))</f>
        <v>කළුතර</v>
      </c>
      <c r="K1193" s="186">
        <f>IF(B1193="","",VLOOKUP(MID(B1193,1,1),[1]Crt!D:E,2,FALSE))</f>
        <v>2002</v>
      </c>
    </row>
    <row r="1194" spans="1:11" ht="51" customHeight="1">
      <c r="A1194" s="38" t="s">
        <v>27</v>
      </c>
      <c r="B1194" s="85" t="s">
        <v>2969</v>
      </c>
      <c r="C1194" s="136" t="s">
        <v>2970</v>
      </c>
      <c r="D1194" s="50">
        <v>98500</v>
      </c>
      <c r="E1194" s="85" t="s">
        <v>1845</v>
      </c>
      <c r="F1194" s="85" t="s">
        <v>67</v>
      </c>
      <c r="G1194" s="192" t="s">
        <v>1792</v>
      </c>
      <c r="H1194" s="18" t="str">
        <f>IF(A1194="","",VLOOKUP(A1194,[1]Crt!F:G,2,FALSE))</f>
        <v>අධ්‍යාපන</v>
      </c>
      <c r="I1194" s="19" t="str">
        <f>IF(B1194="","",IF(LEN(B1194)=12,VLOOKUP(MID(B1194,8,2),[1]Crt!A:B,2),VLOOKUP(MID(B1194,7,2),[1]Crt!A:B,2)))</f>
        <v>50 - අගලවත්ත</v>
      </c>
      <c r="J1194" s="20" t="str">
        <f>IF(B1194="","",VLOOKUP(I1194,[1]Crt!B:C,2))</f>
        <v>කළුතර</v>
      </c>
      <c r="K1194" s="186">
        <f>IF(B1194="","",VLOOKUP(MID(B1194,1,1),[1]Crt!D:E,2,FALSE))</f>
        <v>2002</v>
      </c>
    </row>
    <row r="1195" spans="1:11" ht="51" customHeight="1">
      <c r="A1195" s="38" t="s">
        <v>27</v>
      </c>
      <c r="B1195" s="85" t="s">
        <v>2971</v>
      </c>
      <c r="C1195" s="136" t="s">
        <v>2972</v>
      </c>
      <c r="D1195" s="50">
        <v>98000</v>
      </c>
      <c r="E1195" s="85" t="s">
        <v>1845</v>
      </c>
      <c r="F1195" s="85" t="s">
        <v>67</v>
      </c>
      <c r="G1195" s="192" t="s">
        <v>1792</v>
      </c>
      <c r="H1195" s="18" t="str">
        <f>IF(A1195="","",VLOOKUP(A1195,[1]Crt!F:G,2,FALSE))</f>
        <v>අධ්‍යාපන</v>
      </c>
      <c r="I1195" s="19" t="str">
        <f>IF(B1195="","",IF(LEN(B1195)=12,VLOOKUP(MID(B1195,8,2),[1]Crt!A:B,2),VLOOKUP(MID(B1195,7,2),[1]Crt!A:B,2)))</f>
        <v>50 - අගලවත්ත</v>
      </c>
      <c r="J1195" s="20" t="str">
        <f>IF(B1195="","",VLOOKUP(I1195,[1]Crt!B:C,2))</f>
        <v>කළුතර</v>
      </c>
      <c r="K1195" s="186">
        <f>IF(B1195="","",VLOOKUP(MID(B1195,1,1),[1]Crt!D:E,2,FALSE))</f>
        <v>2002</v>
      </c>
    </row>
    <row r="1196" spans="1:11" ht="51" customHeight="1">
      <c r="A1196" s="38" t="s">
        <v>27</v>
      </c>
      <c r="B1196" s="85" t="s">
        <v>2973</v>
      </c>
      <c r="C1196" s="48" t="s">
        <v>2974</v>
      </c>
      <c r="D1196" s="50">
        <v>84000</v>
      </c>
      <c r="E1196" s="85" t="s">
        <v>1845</v>
      </c>
      <c r="F1196" s="85" t="s">
        <v>67</v>
      </c>
      <c r="G1196" s="192" t="s">
        <v>1792</v>
      </c>
      <c r="H1196" s="18" t="str">
        <f>IF(A1196="","",VLOOKUP(A1196,[1]Crt!F:G,2,FALSE))</f>
        <v>අධ්‍යාපන</v>
      </c>
      <c r="I1196" s="19" t="str">
        <f>IF(B1196="","",IF(LEN(B1196)=12,VLOOKUP(MID(B1196,8,2),[1]Crt!A:B,2),VLOOKUP(MID(B1196,7,2),[1]Crt!A:B,2)))</f>
        <v>42 - කළුතර</v>
      </c>
      <c r="J1196" s="20" t="str">
        <f>IF(B1196="","",VLOOKUP(I1196,[1]Crt!B:C,2))</f>
        <v>කළුතර</v>
      </c>
      <c r="K1196" s="186">
        <f>IF(B1196="","",VLOOKUP(MID(B1196,1,1),[1]Crt!D:E,2,FALSE))</f>
        <v>2102</v>
      </c>
    </row>
    <row r="1197" spans="1:11" ht="51" customHeight="1">
      <c r="A1197" s="38" t="s">
        <v>27</v>
      </c>
      <c r="B1197" s="85" t="s">
        <v>2975</v>
      </c>
      <c r="C1197" s="48" t="s">
        <v>2976</v>
      </c>
      <c r="D1197" s="50">
        <v>84000</v>
      </c>
      <c r="E1197" s="85" t="s">
        <v>1845</v>
      </c>
      <c r="F1197" s="85" t="s">
        <v>67</v>
      </c>
      <c r="G1197" s="192" t="s">
        <v>1792</v>
      </c>
      <c r="H1197" s="18" t="str">
        <f>IF(A1197="","",VLOOKUP(A1197,[1]Crt!F:G,2,FALSE))</f>
        <v>අධ්‍යාපන</v>
      </c>
      <c r="I1197" s="19" t="str">
        <f>IF(B1197="","",IF(LEN(B1197)=12,VLOOKUP(MID(B1197,8,2),[1]Crt!A:B,2),VLOOKUP(MID(B1197,7,2),[1]Crt!A:B,2)))</f>
        <v>42 - කළුතර</v>
      </c>
      <c r="J1197" s="20" t="str">
        <f>IF(B1197="","",VLOOKUP(I1197,[1]Crt!B:C,2))</f>
        <v>කළුතර</v>
      </c>
      <c r="K1197" s="186">
        <f>IF(B1197="","",VLOOKUP(MID(B1197,1,1),[1]Crt!D:E,2,FALSE))</f>
        <v>2102</v>
      </c>
    </row>
    <row r="1198" spans="1:11" ht="51" customHeight="1">
      <c r="A1198" s="38" t="s">
        <v>27</v>
      </c>
      <c r="B1198" s="135" t="s">
        <v>2977</v>
      </c>
      <c r="C1198" s="136" t="s">
        <v>2978</v>
      </c>
      <c r="D1198" s="161">
        <v>248500</v>
      </c>
      <c r="E1198" s="108" t="s">
        <v>42</v>
      </c>
      <c r="F1198" s="108" t="s">
        <v>2743</v>
      </c>
      <c r="G1198" s="192" t="s">
        <v>1792</v>
      </c>
      <c r="H1198" s="18" t="str">
        <f>IF(A1198="","",VLOOKUP(A1198,[1]Crt!F:G,2,FALSE))</f>
        <v>අධ්‍යාපන</v>
      </c>
      <c r="I1198" s="19" t="str">
        <f>IF(B1198="","",IF(LEN(B1198)=12,VLOOKUP(MID(B1198,8,2),[1]Crt!A:B,2),VLOOKUP(MID(B1198,7,2),[1]Crt!A:B,2)))</f>
        <v>25 - මහරගම</v>
      </c>
      <c r="J1198" s="20" t="str">
        <f>IF(B1198="","",VLOOKUP(I1198,[1]Crt!B:C,2))</f>
        <v>කොළඹ</v>
      </c>
      <c r="K1198" s="186">
        <f>IF(B1198="","",VLOOKUP(MID(B1198,1,1),[1]Crt!D:E,2,FALSE))</f>
        <v>2001</v>
      </c>
    </row>
    <row r="1199" spans="1:11" ht="51" customHeight="1">
      <c r="A1199" s="38" t="s">
        <v>27</v>
      </c>
      <c r="B1199" s="85" t="s">
        <v>2979</v>
      </c>
      <c r="C1199" s="48" t="s">
        <v>2980</v>
      </c>
      <c r="D1199" s="50">
        <v>350000</v>
      </c>
      <c r="E1199" s="108" t="s">
        <v>42</v>
      </c>
      <c r="F1199" s="108" t="s">
        <v>2743</v>
      </c>
      <c r="G1199" s="192" t="s">
        <v>2981</v>
      </c>
      <c r="H1199" s="18" t="str">
        <f>IF(A1199="","",VLOOKUP(A1199,[1]Crt!F:G,2,FALSE))</f>
        <v>අධ්‍යාපන</v>
      </c>
      <c r="I1199" s="19" t="str">
        <f>IF(B1199="","",IF(LEN(B1199)=12,VLOOKUP(MID(B1199,8,2),[1]Crt!A:B,2),VLOOKUP(MID(B1199,7,2),[1]Crt!A:B,2)))</f>
        <v>52 - පාලින්දනුවර</v>
      </c>
      <c r="J1199" s="20" t="str">
        <f>IF(B1199="","",VLOOKUP(I1199,[1]Crt!B:C,2))</f>
        <v>කළුතර</v>
      </c>
      <c r="K1199" s="186">
        <f>IF(B1199="","",VLOOKUP(MID(B1199,1,1),[1]Crt!D:E,2,FALSE))</f>
        <v>2001</v>
      </c>
    </row>
    <row r="1200" spans="1:11" ht="51" customHeight="1">
      <c r="A1200" s="38" t="s">
        <v>27</v>
      </c>
      <c r="B1200" s="85" t="s">
        <v>2982</v>
      </c>
      <c r="C1200" s="87" t="s">
        <v>2983</v>
      </c>
      <c r="D1200" s="50">
        <v>500000</v>
      </c>
      <c r="E1200" s="108" t="s">
        <v>42</v>
      </c>
      <c r="F1200" s="108" t="s">
        <v>2984</v>
      </c>
      <c r="G1200" s="192" t="s">
        <v>2981</v>
      </c>
      <c r="H1200" s="18" t="str">
        <f>IF(A1200="","",VLOOKUP(A1200,[1]Crt!F:G,2,FALSE))</f>
        <v>අධ්‍යාපන</v>
      </c>
      <c r="I1200" s="19" t="str">
        <f>IF(B1200="","",IF(LEN(B1200)=12,VLOOKUP(MID(B1200,8,2),[1]Crt!A:B,2),VLOOKUP(MID(B1200,7,2),[1]Crt!A:B,2)))</f>
        <v>53 - මිල්ලනිය</v>
      </c>
      <c r="J1200" s="20" t="str">
        <f>IF(B1200="","",VLOOKUP(I1200,[1]Crt!B:C,2))</f>
        <v>කළුතර</v>
      </c>
      <c r="K1200" s="186">
        <f>IF(B1200="","",VLOOKUP(MID(B1200,1,1),[1]Crt!D:E,2,FALSE))</f>
        <v>2001</v>
      </c>
    </row>
    <row r="1201" spans="1:11" ht="51" customHeight="1">
      <c r="A1201" s="38" t="s">
        <v>27</v>
      </c>
      <c r="B1201" s="85" t="s">
        <v>2985</v>
      </c>
      <c r="C1201" s="48" t="s">
        <v>2986</v>
      </c>
      <c r="D1201" s="50">
        <v>500000</v>
      </c>
      <c r="E1201" s="108" t="s">
        <v>2962</v>
      </c>
      <c r="F1201" s="85" t="s">
        <v>2987</v>
      </c>
      <c r="G1201" s="192" t="s">
        <v>2981</v>
      </c>
      <c r="H1201" s="18" t="str">
        <f>IF(A1201="","",VLOOKUP(A1201,[1]Crt!F:G,2,FALSE))</f>
        <v>අධ්‍යාපන</v>
      </c>
      <c r="I1201" s="19" t="str">
        <f>IF(B1201="","",IF(LEN(B1201)=12,VLOOKUP(MID(B1201,8,2),[1]Crt!A:B,2),VLOOKUP(MID(B1201,7,2),[1]Crt!A:B,2)))</f>
        <v>50 - අගලවත්ත</v>
      </c>
      <c r="J1201" s="20" t="str">
        <f>IF(B1201="","",VLOOKUP(I1201,[1]Crt!B:C,2))</f>
        <v>කළුතර</v>
      </c>
      <c r="K1201" s="186">
        <f>IF(B1201="","",VLOOKUP(MID(B1201,1,1),[1]Crt!D:E,2,FALSE))</f>
        <v>2104</v>
      </c>
    </row>
    <row r="1202" spans="1:11" ht="51" customHeight="1">
      <c r="A1202" s="38" t="s">
        <v>698</v>
      </c>
      <c r="B1202" s="135" t="s">
        <v>2988</v>
      </c>
      <c r="C1202" s="48" t="s">
        <v>2989</v>
      </c>
      <c r="D1202" s="161">
        <v>200000</v>
      </c>
      <c r="E1202" s="295" t="s">
        <v>1584</v>
      </c>
      <c r="F1202" s="85" t="s">
        <v>2990</v>
      </c>
      <c r="G1202" s="192" t="s">
        <v>2981</v>
      </c>
      <c r="H1202" s="18" t="str">
        <f>IF(A1202="","",VLOOKUP(A1202,[1]Crt!F:G,2,FALSE))</f>
        <v>පළාත් පාලන මාර්ග</v>
      </c>
      <c r="I1202" s="19" t="str">
        <f>IF(B1202="","",IF(LEN(B1202)=12,VLOOKUP(MID(B1202,8,2),[1]Crt!A:B,2),VLOOKUP(MID(B1202,7,2),[1]Crt!A:B,2)))</f>
        <v>41 - පානදුර</v>
      </c>
      <c r="J1202" s="20" t="str">
        <f>IF(B1202="","",VLOOKUP(I1202,[1]Crt!B:C,2))</f>
        <v>කළුතර</v>
      </c>
      <c r="K1202" s="186">
        <f>IF(B1202="","",VLOOKUP(MID(B1202,1,1),[1]Crt!D:E,2,FALSE))</f>
        <v>2004</v>
      </c>
    </row>
    <row r="1203" spans="1:11" ht="51" customHeight="1">
      <c r="A1203" s="38" t="s">
        <v>698</v>
      </c>
      <c r="B1203" s="135" t="s">
        <v>2991</v>
      </c>
      <c r="C1203" s="48" t="s">
        <v>2992</v>
      </c>
      <c r="D1203" s="409">
        <v>723000</v>
      </c>
      <c r="E1203" s="135" t="s">
        <v>701</v>
      </c>
      <c r="F1203" s="85" t="s">
        <v>1653</v>
      </c>
      <c r="G1203" s="192" t="s">
        <v>2981</v>
      </c>
      <c r="H1203" s="18" t="str">
        <f>IF(A1203="","",VLOOKUP(A1203,[1]Crt!F:G,2,FALSE))</f>
        <v>පළාත් පාලන මාර්ග</v>
      </c>
      <c r="I1203" s="19" t="str">
        <f>IF(B1203="","",IF(LEN(B1203)=12,VLOOKUP(MID(B1203,8,2),[1]Crt!A:B,2),VLOOKUP(MID(B1203,7,2),[1]Crt!A:B,2)))</f>
        <v>11 - දොම්පෙ</v>
      </c>
      <c r="J1203" s="20" t="str">
        <f>IF(B1203="","",VLOOKUP(I1203,[1]Crt!B:C,2))</f>
        <v>ගම්පහ</v>
      </c>
      <c r="K1203" s="186">
        <f>IF(B1203="","",VLOOKUP(MID(B1203,1,1),[1]Crt!D:E,2,FALSE))</f>
        <v>2004</v>
      </c>
    </row>
    <row r="1204" spans="1:11" ht="51" customHeight="1">
      <c r="A1204" s="38" t="s">
        <v>1502</v>
      </c>
      <c r="B1204" s="275" t="s">
        <v>2993</v>
      </c>
      <c r="C1204" s="276" t="s">
        <v>2994</v>
      </c>
      <c r="D1204" s="410">
        <v>197570</v>
      </c>
      <c r="E1204" s="275" t="s">
        <v>895</v>
      </c>
      <c r="F1204" s="275" t="s">
        <v>2093</v>
      </c>
      <c r="G1204" s="192" t="s">
        <v>1830</v>
      </c>
      <c r="H1204" s="18" t="str">
        <f>IF(A1204="","",VLOOKUP(A1204,[1]Crt!F:G,2,FALSE))</f>
        <v>විකල්ප බලශක්ති</v>
      </c>
      <c r="I1204" s="19" t="str">
        <f>IF(B1204="","",IF(LEN(B1204)=12,VLOOKUP(MID(B1204,8,2),[1]Crt!A:B,2),VLOOKUP(MID(B1204,7,2),[1]Crt!A:B,2)))</f>
        <v>24 - කඩුවෙල</v>
      </c>
      <c r="J1204" s="20" t="str">
        <f>IF(B1204="","",VLOOKUP(I1204,[1]Crt!B:C,2))</f>
        <v>කොළඹ</v>
      </c>
      <c r="K1204" s="186">
        <f>IF(B1204="","",VLOOKUP(MID(B1204,1,1),[1]Crt!D:E,2,FALSE))</f>
        <v>2104</v>
      </c>
    </row>
    <row r="1205" spans="1:11" ht="51" customHeight="1">
      <c r="A1205" s="411" t="s">
        <v>1237</v>
      </c>
      <c r="B1205" s="143" t="s">
        <v>2995</v>
      </c>
      <c r="C1205" s="144" t="s">
        <v>2996</v>
      </c>
      <c r="D1205" s="157">
        <v>500000</v>
      </c>
      <c r="E1205" s="143" t="s">
        <v>2997</v>
      </c>
      <c r="F1205" s="146" t="s">
        <v>2998</v>
      </c>
      <c r="G1205" s="176" t="s">
        <v>2999</v>
      </c>
      <c r="H1205" s="18" t="str">
        <f>IF(A1205="","",VLOOKUP(A1205,[1]Crt!F:G,2,FALSE))</f>
        <v>අපද්‍රව්‍ය කළමනාකරණ</v>
      </c>
      <c r="I1205" s="19" t="str">
        <f>IF(B1205="","",IF(LEN(B1205)=12,VLOOKUP(MID(B1205,8,2),[1]Crt!A:B,2),VLOOKUP(MID(B1205,7,2),[1]Crt!A:B,2)))</f>
        <v>28 - මොරටුව</v>
      </c>
      <c r="J1205" s="20" t="str">
        <f>IF(B1205="","",VLOOKUP(I1205,[1]Crt!B:C,2))</f>
        <v>කොළඹ</v>
      </c>
      <c r="K1205" s="186">
        <f>IF(B1205="","",VLOOKUP(MID(B1205,1,1),[1]Crt!D:E,2,FALSE))</f>
        <v>2103</v>
      </c>
    </row>
    <row r="1206" spans="1:11" ht="51" customHeight="1">
      <c r="A1206" s="174" t="s">
        <v>1228</v>
      </c>
      <c r="B1206" s="87" t="s">
        <v>3000</v>
      </c>
      <c r="C1206" s="48" t="s">
        <v>3001</v>
      </c>
      <c r="D1206" s="50">
        <v>478755</v>
      </c>
      <c r="E1206" s="85" t="s">
        <v>1584</v>
      </c>
      <c r="F1206" s="85" t="s">
        <v>2997</v>
      </c>
      <c r="G1206" s="192" t="s">
        <v>1895</v>
      </c>
      <c r="H1206" s="18" t="str">
        <f>IF(A1206="","",VLOOKUP(A1206,[1]Crt!F:G,2,FALSE))</f>
        <v>අපද්‍රව්‍ය කළමනාකරණ</v>
      </c>
      <c r="I1206" s="19" t="str">
        <f>IF(B1206="","",IF(LEN(B1206)=12,VLOOKUP(MID(B1206,8,2),[1]Crt!A:B,2),VLOOKUP(MID(B1206,7,2),[1]Crt!A:B,2)))</f>
        <v>62 - පළාත් පොදු</v>
      </c>
      <c r="J1206" s="20" t="str">
        <f>IF(B1206="","",VLOOKUP(I1206,[1]Crt!B:C,2))</f>
        <v>පළාත් පොදු</v>
      </c>
      <c r="K1206" s="186">
        <f>IF(B1206="","",VLOOKUP(MID(B1206,1,1),[1]Crt!D:E,2,FALSE))</f>
        <v>2104</v>
      </c>
    </row>
    <row r="1207" spans="1:11" ht="51" customHeight="1">
      <c r="A1207" s="174" t="s">
        <v>1228</v>
      </c>
      <c r="B1207" s="85" t="s">
        <v>3002</v>
      </c>
      <c r="C1207" s="48" t="s">
        <v>3003</v>
      </c>
      <c r="D1207" s="300">
        <v>500000</v>
      </c>
      <c r="E1207" s="85" t="s">
        <v>2962</v>
      </c>
      <c r="F1207" s="85" t="s">
        <v>3004</v>
      </c>
      <c r="G1207" s="192" t="s">
        <v>2934</v>
      </c>
      <c r="H1207" s="18" t="str">
        <f>IF(A1207="","",VLOOKUP(A1207,[1]Crt!F:G,2,FALSE))</f>
        <v>අපද්‍රව්‍ය කළමනාකරණ</v>
      </c>
      <c r="I1207" s="19" t="str">
        <f>IF(B1207="","",IF(LEN(B1207)=12,VLOOKUP(MID(B1207,8,2),[1]Crt!A:B,2),VLOOKUP(MID(B1207,7,2),[1]Crt!A:B,2)))</f>
        <v>45 - මදුරාවල</v>
      </c>
      <c r="J1207" s="20" t="str">
        <f>IF(B1207="","",VLOOKUP(I1207,[1]Crt!B:C,2))</f>
        <v>කළුතර</v>
      </c>
      <c r="K1207" s="186">
        <f>IF(B1207="","",VLOOKUP(MID(B1207,1,1),[1]Crt!D:E,2,FALSE))</f>
        <v>2104</v>
      </c>
    </row>
    <row r="1208" spans="1:11" ht="51" customHeight="1">
      <c r="A1208" s="38" t="s">
        <v>27</v>
      </c>
      <c r="B1208" s="85" t="s">
        <v>3005</v>
      </c>
      <c r="C1208" s="48" t="s">
        <v>3006</v>
      </c>
      <c r="D1208" s="50">
        <v>248000</v>
      </c>
      <c r="E1208" s="412" t="s">
        <v>1954</v>
      </c>
      <c r="F1208" s="412" t="s">
        <v>52</v>
      </c>
      <c r="G1208" s="192" t="s">
        <v>1923</v>
      </c>
      <c r="H1208" s="18" t="str">
        <f>IF(A1208="","",VLOOKUP(A1208,[1]Crt!F:G,2,FALSE))</f>
        <v>අධ්‍යාපන</v>
      </c>
      <c r="I1208" s="19" t="str">
        <f>IF(B1208="","",IF(LEN(B1208)=12,VLOOKUP(MID(B1208,8,2),[1]Crt!A:B,2),VLOOKUP(MID(B1208,7,2),[1]Crt!A:B,2)))</f>
        <v>30 - හෝමාගම</v>
      </c>
      <c r="J1208" s="20" t="str">
        <f>IF(B1208="","",VLOOKUP(I1208,[1]Crt!B:C,2))</f>
        <v>කොළඹ</v>
      </c>
      <c r="K1208" s="186">
        <f>IF(B1208="","",VLOOKUP(MID(B1208,1,1),[1]Crt!D:E,2,FALSE))</f>
        <v>2001</v>
      </c>
    </row>
    <row r="1209" spans="1:11" ht="51" customHeight="1">
      <c r="A1209" s="38" t="s">
        <v>27</v>
      </c>
      <c r="B1209" s="85" t="s">
        <v>3007</v>
      </c>
      <c r="C1209" s="48" t="s">
        <v>3008</v>
      </c>
      <c r="D1209" s="50">
        <v>200000</v>
      </c>
      <c r="E1209" s="108" t="s">
        <v>2029</v>
      </c>
      <c r="F1209" s="108" t="s">
        <v>3009</v>
      </c>
      <c r="G1209" s="192" t="s">
        <v>1923</v>
      </c>
      <c r="H1209" s="18" t="str">
        <f>IF(A1209="","",VLOOKUP(A1209,[1]Crt!F:G,2,FALSE))</f>
        <v>අධ්‍යාපන</v>
      </c>
      <c r="I1209" s="19" t="str">
        <f>IF(B1209="","",IF(LEN(B1209)=12,VLOOKUP(MID(B1209,8,2),[1]Crt!A:B,2),VLOOKUP(MID(B1209,7,2),[1]Crt!A:B,2)))</f>
        <v>07 - ගම්පහ</v>
      </c>
      <c r="J1209" s="20" t="str">
        <f>IF(B1209="","",VLOOKUP(I1209,[1]Crt!B:C,2))</f>
        <v>ගම්පහ</v>
      </c>
      <c r="K1209" s="186">
        <f>IF(B1209="","",VLOOKUP(MID(B1209,1,1),[1]Crt!D:E,2,FALSE))</f>
        <v>2001</v>
      </c>
    </row>
    <row r="1210" spans="1:11" ht="51" customHeight="1">
      <c r="A1210" s="38" t="s">
        <v>27</v>
      </c>
      <c r="B1210" s="85" t="s">
        <v>3010</v>
      </c>
      <c r="C1210" s="48" t="s">
        <v>3011</v>
      </c>
      <c r="D1210" s="50">
        <v>284750</v>
      </c>
      <c r="E1210" s="180" t="s">
        <v>42</v>
      </c>
      <c r="F1210" s="180" t="s">
        <v>2465</v>
      </c>
      <c r="G1210" s="192" t="s">
        <v>1926</v>
      </c>
      <c r="H1210" s="18" t="str">
        <f>IF(A1210="","",VLOOKUP(A1210,[1]Crt!F:G,2,FALSE))</f>
        <v>අධ්‍යාපන</v>
      </c>
      <c r="I1210" s="19" t="str">
        <f>IF(B1210="","",IF(LEN(B1210)=12,VLOOKUP(MID(B1210,8,2),[1]Crt!A:B,2),VLOOKUP(MID(B1210,7,2),[1]Crt!A:B,2)))</f>
        <v>07 - ගම්පහ</v>
      </c>
      <c r="J1210" s="20" t="str">
        <f>IF(B1210="","",VLOOKUP(I1210,[1]Crt!B:C,2))</f>
        <v>ගම්පහ</v>
      </c>
      <c r="K1210" s="186">
        <f>IF(B1210="","",VLOOKUP(MID(B1210,1,1),[1]Crt!D:E,2,FALSE))</f>
        <v>2104</v>
      </c>
    </row>
    <row r="1211" spans="1:11" ht="51" customHeight="1">
      <c r="A1211" s="38" t="s">
        <v>27</v>
      </c>
      <c r="B1211" s="85" t="s">
        <v>3012</v>
      </c>
      <c r="C1211" s="48" t="s">
        <v>3013</v>
      </c>
      <c r="D1211" s="50">
        <v>70400</v>
      </c>
      <c r="E1211" s="180" t="s">
        <v>42</v>
      </c>
      <c r="F1211" s="180" t="s">
        <v>2529</v>
      </c>
      <c r="G1211" s="192" t="s">
        <v>1926</v>
      </c>
      <c r="H1211" s="18" t="str">
        <f>IF(A1211="","",VLOOKUP(A1211,[1]Crt!F:G,2,FALSE))</f>
        <v>අධ්‍යාපන</v>
      </c>
      <c r="I1211" s="19" t="str">
        <f>IF(B1211="","",IF(LEN(B1211)=12,VLOOKUP(MID(B1211,8,2),[1]Crt!A:B,2),VLOOKUP(MID(B1211,7,2),[1]Crt!A:B,2)))</f>
        <v>44 - හොරණ</v>
      </c>
      <c r="J1211" s="20" t="str">
        <f>IF(B1211="","",VLOOKUP(I1211,[1]Crt!B:C,2))</f>
        <v>කළුතර</v>
      </c>
      <c r="K1211" s="186">
        <f>IF(B1211="","",VLOOKUP(MID(B1211,1,1),[1]Crt!D:E,2,FALSE))</f>
        <v>2104</v>
      </c>
    </row>
    <row r="1212" spans="1:11" ht="51" customHeight="1">
      <c r="A1212" s="38" t="s">
        <v>27</v>
      </c>
      <c r="B1212" s="135" t="s">
        <v>3014</v>
      </c>
      <c r="C1212" s="48" t="s">
        <v>3015</v>
      </c>
      <c r="D1212" s="50">
        <v>90000</v>
      </c>
      <c r="E1212" s="180" t="s">
        <v>42</v>
      </c>
      <c r="F1212" s="180" t="s">
        <v>2529</v>
      </c>
      <c r="G1212" s="192" t="s">
        <v>1926</v>
      </c>
      <c r="H1212" s="18" t="str">
        <f>IF(A1212="","",VLOOKUP(A1212,[1]Crt!F:G,2,FALSE))</f>
        <v>අධ්‍යාපන</v>
      </c>
      <c r="I1212" s="19" t="str">
        <f>IF(B1212="","",IF(LEN(B1212)=12,VLOOKUP(MID(B1212,8,2),[1]Crt!A:B,2),VLOOKUP(MID(B1212,7,2),[1]Crt!A:B,2)))</f>
        <v>45 - මදුරාවල</v>
      </c>
      <c r="J1212" s="20" t="str">
        <f>IF(B1212="","",VLOOKUP(I1212,[1]Crt!B:C,2))</f>
        <v>කළුතර</v>
      </c>
      <c r="K1212" s="186">
        <f>IF(B1212="","",VLOOKUP(MID(B1212,1,1),[1]Crt!D:E,2,FALSE))</f>
        <v>2104</v>
      </c>
    </row>
    <row r="1213" spans="1:11" ht="51" customHeight="1">
      <c r="A1213" s="38" t="s">
        <v>27</v>
      </c>
      <c r="B1213" s="135" t="s">
        <v>3016</v>
      </c>
      <c r="C1213" s="48" t="s">
        <v>3017</v>
      </c>
      <c r="D1213" s="50">
        <v>210000</v>
      </c>
      <c r="E1213" s="180" t="s">
        <v>42</v>
      </c>
      <c r="F1213" s="180" t="s">
        <v>2529</v>
      </c>
      <c r="G1213" s="192" t="s">
        <v>1926</v>
      </c>
      <c r="H1213" s="18" t="str">
        <f>IF(A1213="","",VLOOKUP(A1213,[1]Crt!F:G,2,FALSE))</f>
        <v>අධ්‍යාපන</v>
      </c>
      <c r="I1213" s="19" t="str">
        <f>IF(B1213="","",IF(LEN(B1213)=12,VLOOKUP(MID(B1213,8,2),[1]Crt!A:B,2),VLOOKUP(MID(B1213,7,2),[1]Crt!A:B,2)))</f>
        <v>45 - මදුරාවල</v>
      </c>
      <c r="J1213" s="20" t="str">
        <f>IF(B1213="","",VLOOKUP(I1213,[1]Crt!B:C,2))</f>
        <v>කළුතර</v>
      </c>
      <c r="K1213" s="186">
        <f>IF(B1213="","",VLOOKUP(MID(B1213,1,1),[1]Crt!D:E,2,FALSE))</f>
        <v>2104</v>
      </c>
    </row>
    <row r="1214" spans="1:11" ht="51" customHeight="1">
      <c r="A1214" s="38" t="s">
        <v>27</v>
      </c>
      <c r="B1214" s="85" t="s">
        <v>3018</v>
      </c>
      <c r="C1214" s="136" t="s">
        <v>3019</v>
      </c>
      <c r="D1214" s="50">
        <v>129800</v>
      </c>
      <c r="E1214" s="413" t="s">
        <v>66</v>
      </c>
      <c r="F1214" s="413" t="s">
        <v>67</v>
      </c>
      <c r="G1214" s="192" t="s">
        <v>1926</v>
      </c>
      <c r="H1214" s="18" t="str">
        <f>IF(A1214="","",VLOOKUP(A1214,[1]Crt!F:G,2,FALSE))</f>
        <v>අධ්‍යාපන</v>
      </c>
      <c r="I1214" s="19" t="str">
        <f>IF(B1214="","",IF(LEN(B1214)=12,VLOOKUP(MID(B1214,8,2),[1]Crt!A:B,2),VLOOKUP(MID(B1214,7,2),[1]Crt!A:B,2)))</f>
        <v>04 - මිනුවන්ගොඩ</v>
      </c>
      <c r="J1214" s="20" t="str">
        <f>IF(B1214="","",VLOOKUP(I1214,[1]Crt!B:C,2))</f>
        <v>ගම්පහ</v>
      </c>
      <c r="K1214" s="186">
        <f>IF(B1214="","",VLOOKUP(MID(B1214,1,1),[1]Crt!D:E,2,FALSE))</f>
        <v>2103</v>
      </c>
    </row>
    <row r="1215" spans="1:11" ht="51" customHeight="1">
      <c r="A1215" s="38" t="s">
        <v>27</v>
      </c>
      <c r="B1215" s="85" t="s">
        <v>3020</v>
      </c>
      <c r="C1215" s="136" t="s">
        <v>3021</v>
      </c>
      <c r="D1215" s="50">
        <v>342704</v>
      </c>
      <c r="E1215" s="413" t="s">
        <v>66</v>
      </c>
      <c r="F1215" s="413" t="s">
        <v>67</v>
      </c>
      <c r="G1215" s="192" t="s">
        <v>1926</v>
      </c>
      <c r="H1215" s="18" t="str">
        <f>IF(A1215="","",VLOOKUP(A1215,[1]Crt!F:G,2,FALSE))</f>
        <v>අධ්‍යාපන</v>
      </c>
      <c r="I1215" s="19" t="str">
        <f>IF(B1215="","",IF(LEN(B1215)=12,VLOOKUP(MID(B1215,8,2),[1]Crt!A:B,2),VLOOKUP(MID(B1215,7,2),[1]Crt!A:B,2)))</f>
        <v>04 - මිනුවන්ගොඩ</v>
      </c>
      <c r="J1215" s="20" t="str">
        <f>IF(B1215="","",VLOOKUP(I1215,[1]Crt!B:C,2))</f>
        <v>ගම්පහ</v>
      </c>
      <c r="K1215" s="186">
        <f>IF(B1215="","",VLOOKUP(MID(B1215,1,1),[1]Crt!D:E,2,FALSE))</f>
        <v>2102</v>
      </c>
    </row>
    <row r="1216" spans="1:11" ht="51" customHeight="1">
      <c r="A1216" s="38" t="s">
        <v>27</v>
      </c>
      <c r="B1216" s="85" t="s">
        <v>3022</v>
      </c>
      <c r="C1216" s="414" t="s">
        <v>3023</v>
      </c>
      <c r="D1216" s="50">
        <v>100000</v>
      </c>
      <c r="E1216" s="413" t="s">
        <v>66</v>
      </c>
      <c r="F1216" s="413" t="s">
        <v>67</v>
      </c>
      <c r="G1216" s="192" t="s">
        <v>1926</v>
      </c>
      <c r="H1216" s="18" t="str">
        <f>IF(A1216="","",VLOOKUP(A1216,[1]Crt!F:G,2,FALSE))</f>
        <v>අධ්‍යාපන</v>
      </c>
      <c r="I1216" s="19" t="str">
        <f>IF(B1216="","",IF(LEN(B1216)=12,VLOOKUP(MID(B1216,8,2),[1]Crt!A:B,2),VLOOKUP(MID(B1216,7,2),[1]Crt!A:B,2)))</f>
        <v>04 - මිනුවන්ගොඩ</v>
      </c>
      <c r="J1216" s="20" t="str">
        <f>IF(B1216="","",VLOOKUP(I1216,[1]Crt!B:C,2))</f>
        <v>ගම්පහ</v>
      </c>
      <c r="K1216" s="186">
        <f>IF(B1216="","",VLOOKUP(MID(B1216,1,1),[1]Crt!D:E,2,FALSE))</f>
        <v>2102</v>
      </c>
    </row>
    <row r="1217" spans="1:11" ht="51" customHeight="1">
      <c r="A1217" s="38" t="s">
        <v>27</v>
      </c>
      <c r="B1217" s="135" t="s">
        <v>3024</v>
      </c>
      <c r="C1217" s="48" t="s">
        <v>3025</v>
      </c>
      <c r="D1217" s="50">
        <v>153959</v>
      </c>
      <c r="E1217" s="413" t="s">
        <v>66</v>
      </c>
      <c r="F1217" s="413" t="s">
        <v>67</v>
      </c>
      <c r="G1217" s="192" t="s">
        <v>1926</v>
      </c>
      <c r="H1217" s="18" t="str">
        <f>IF(A1217="","",VLOOKUP(A1217,[1]Crt!F:G,2,FALSE))</f>
        <v>අධ්‍යාපන</v>
      </c>
      <c r="I1217" s="19" t="str">
        <f>IF(B1217="","",IF(LEN(B1217)=12,VLOOKUP(MID(B1217,8,2),[1]Crt!A:B,2),VLOOKUP(MID(B1217,7,2),[1]Crt!A:B,2)))</f>
        <v>06 - අත්තනගල්ල</v>
      </c>
      <c r="J1217" s="20" t="str">
        <f>IF(B1217="","",VLOOKUP(I1217,[1]Crt!B:C,2))</f>
        <v>ගම්පහ</v>
      </c>
      <c r="K1217" s="186">
        <f>IF(B1217="","",VLOOKUP(MID(B1217,1,1),[1]Crt!D:E,2,FALSE))</f>
        <v>2102</v>
      </c>
    </row>
    <row r="1218" spans="1:11" ht="51" customHeight="1">
      <c r="A1218" s="38" t="s">
        <v>27</v>
      </c>
      <c r="B1218" s="85" t="s">
        <v>3026</v>
      </c>
      <c r="C1218" s="48" t="s">
        <v>3027</v>
      </c>
      <c r="D1218" s="50">
        <v>132385</v>
      </c>
      <c r="E1218" s="413" t="s">
        <v>66</v>
      </c>
      <c r="F1218" s="413" t="s">
        <v>67</v>
      </c>
      <c r="G1218" s="192" t="s">
        <v>1926</v>
      </c>
      <c r="H1218" s="18" t="str">
        <f>IF(A1218="","",VLOOKUP(A1218,[1]Crt!F:G,2,FALSE))</f>
        <v>අධ්‍යාපන</v>
      </c>
      <c r="I1218" s="19" t="str">
        <f>IF(B1218="","",IF(LEN(B1218)=12,VLOOKUP(MID(B1218,8,2),[1]Crt!A:B,2),VLOOKUP(MID(B1218,7,2),[1]Crt!A:B,2)))</f>
        <v>04 - මිනුවන්ගොඩ</v>
      </c>
      <c r="J1218" s="20" t="str">
        <f>IF(B1218="","",VLOOKUP(I1218,[1]Crt!B:C,2))</f>
        <v>ගම්පහ</v>
      </c>
      <c r="K1218" s="186">
        <f>IF(B1218="","",VLOOKUP(MID(B1218,1,1),[1]Crt!D:E,2,FALSE))</f>
        <v>2401</v>
      </c>
    </row>
    <row r="1219" spans="1:11" ht="51" customHeight="1">
      <c r="A1219" s="38" t="s">
        <v>1482</v>
      </c>
      <c r="B1219" s="87" t="s">
        <v>3028</v>
      </c>
      <c r="C1219" s="48" t="s">
        <v>3029</v>
      </c>
      <c r="D1219" s="300">
        <v>300000</v>
      </c>
      <c r="E1219" s="108" t="s">
        <v>3030</v>
      </c>
      <c r="F1219" s="85" t="s">
        <v>2493</v>
      </c>
      <c r="G1219" s="192" t="s">
        <v>1926</v>
      </c>
      <c r="H1219" s="18" t="str">
        <f>IF(A1219="","",VLOOKUP(A1219,[1]Crt!F:G,2,FALSE))</f>
        <v>ඉඩම්</v>
      </c>
      <c r="I1219" s="19" t="str">
        <f>IF(B1219="","",IF(LEN(B1219)=12,VLOOKUP(MID(B1219,8,2),[1]Crt!A:B,2),VLOOKUP(MID(B1219,7,2),[1]Crt!A:B,2)))</f>
        <v>07 - ගම්පහ</v>
      </c>
      <c r="J1219" s="20" t="str">
        <f>IF(B1219="","",VLOOKUP(I1219,[1]Crt!B:C,2))</f>
        <v>ගම්පහ</v>
      </c>
      <c r="K1219" s="186">
        <f>IF(B1219="","",VLOOKUP(MID(B1219,1,1),[1]Crt!D:E,2,FALSE))</f>
        <v>2104</v>
      </c>
    </row>
    <row r="1220" spans="1:11" ht="51" customHeight="1">
      <c r="A1220" s="38" t="s">
        <v>1502</v>
      </c>
      <c r="B1220" s="108" t="s">
        <v>3031</v>
      </c>
      <c r="C1220" s="48" t="s">
        <v>3032</v>
      </c>
      <c r="D1220" s="274">
        <v>15000</v>
      </c>
      <c r="E1220" s="108" t="s">
        <v>895</v>
      </c>
      <c r="F1220" s="108" t="s">
        <v>2093</v>
      </c>
      <c r="G1220" s="192" t="s">
        <v>1917</v>
      </c>
      <c r="H1220" s="18" t="str">
        <f>IF(A1220="","",VLOOKUP(A1220,[1]Crt!F:G,2,FALSE))</f>
        <v>විකල්ප බලශක්ති</v>
      </c>
      <c r="I1220" s="19" t="str">
        <f>IF(B1220="","",IF(LEN(B1220)=12,VLOOKUP(MID(B1220,8,2),[1]Crt!A:B,2),VLOOKUP(MID(B1220,7,2),[1]Crt!A:B,2)))</f>
        <v>24 - කඩුවෙල</v>
      </c>
      <c r="J1220" s="20" t="str">
        <f>IF(B1220="","",VLOOKUP(I1220,[1]Crt!B:C,2))</f>
        <v>කොළඹ</v>
      </c>
      <c r="K1220" s="186">
        <f>IF(B1220="","",VLOOKUP(MID(B1220,1,1),[1]Crt!D:E,2,FALSE))</f>
        <v>2104</v>
      </c>
    </row>
    <row r="1221" spans="1:11" ht="51" customHeight="1">
      <c r="A1221" s="38" t="s">
        <v>1502</v>
      </c>
      <c r="B1221" s="108" t="s">
        <v>3033</v>
      </c>
      <c r="C1221" s="48" t="s">
        <v>3034</v>
      </c>
      <c r="D1221" s="274">
        <v>30000</v>
      </c>
      <c r="E1221" s="108" t="s">
        <v>895</v>
      </c>
      <c r="F1221" s="108" t="s">
        <v>2093</v>
      </c>
      <c r="G1221" s="192" t="s">
        <v>1917</v>
      </c>
      <c r="H1221" s="18" t="str">
        <f>IF(A1221="","",VLOOKUP(A1221,[1]Crt!F:G,2,FALSE))</f>
        <v>විකල්ප බලශක්ති</v>
      </c>
      <c r="I1221" s="19" t="str">
        <f>IF(B1221="","",IF(LEN(B1221)=12,VLOOKUP(MID(B1221,8,2),[1]Crt!A:B,2),VLOOKUP(MID(B1221,7,2),[1]Crt!A:B,2)))</f>
        <v>24 - කඩුවෙල</v>
      </c>
      <c r="J1221" s="20" t="str">
        <f>IF(B1221="","",VLOOKUP(I1221,[1]Crt!B:C,2))</f>
        <v>කොළඹ</v>
      </c>
      <c r="K1221" s="186">
        <f>IF(B1221="","",VLOOKUP(MID(B1221,1,1),[1]Crt!D:E,2,FALSE))</f>
        <v>2104</v>
      </c>
    </row>
    <row r="1222" spans="1:11" ht="51" customHeight="1">
      <c r="A1222" s="38" t="s">
        <v>1502</v>
      </c>
      <c r="B1222" s="108" t="s">
        <v>3035</v>
      </c>
      <c r="C1222" s="48" t="s">
        <v>3036</v>
      </c>
      <c r="D1222" s="274">
        <v>20000</v>
      </c>
      <c r="E1222" s="108" t="s">
        <v>895</v>
      </c>
      <c r="F1222" s="108" t="s">
        <v>2093</v>
      </c>
      <c r="G1222" s="192" t="s">
        <v>1917</v>
      </c>
      <c r="H1222" s="18" t="str">
        <f>IF(A1222="","",VLOOKUP(A1222,[1]Crt!F:G,2,FALSE))</f>
        <v>විකල්ප බලශක්ති</v>
      </c>
      <c r="I1222" s="19" t="str">
        <f>IF(B1222="","",IF(LEN(B1222)=12,VLOOKUP(MID(B1222,8,2),[1]Crt!A:B,2),VLOOKUP(MID(B1222,7,2),[1]Crt!A:B,2)))</f>
        <v>24 - කඩුවෙල</v>
      </c>
      <c r="J1222" s="20" t="str">
        <f>IF(B1222="","",VLOOKUP(I1222,[1]Crt!B:C,2))</f>
        <v>කොළඹ</v>
      </c>
      <c r="K1222" s="186">
        <f>IF(B1222="","",VLOOKUP(MID(B1222,1,1),[1]Crt!D:E,2,FALSE))</f>
        <v>2104</v>
      </c>
    </row>
    <row r="1223" spans="1:11" ht="51" customHeight="1">
      <c r="A1223" s="38" t="s">
        <v>27</v>
      </c>
      <c r="B1223" s="87" t="s">
        <v>3037</v>
      </c>
      <c r="C1223" s="48" t="s">
        <v>3038</v>
      </c>
      <c r="D1223" s="50">
        <v>200000</v>
      </c>
      <c r="E1223" s="108" t="s">
        <v>1845</v>
      </c>
      <c r="F1223" s="108" t="s">
        <v>67</v>
      </c>
      <c r="G1223" s="192" t="s">
        <v>1926</v>
      </c>
      <c r="H1223" s="18" t="str">
        <f>IF(A1223="","",VLOOKUP(A1223,[1]Crt!F:G,2,FALSE))</f>
        <v>අධ්‍යාපන</v>
      </c>
      <c r="I1223" s="19" t="str">
        <f>IF(B1223="","",IF(LEN(B1223)=12,VLOOKUP(MID(B1223,8,2),[1]Crt!A:B,2),VLOOKUP(MID(B1223,7,2),[1]Crt!A:B,2)))</f>
        <v>04 - මිනුවන්ගොඩ</v>
      </c>
      <c r="J1223" s="20" t="str">
        <f>IF(B1223="","",VLOOKUP(I1223,[1]Crt!B:C,2))</f>
        <v>ගම්පහ</v>
      </c>
      <c r="K1223" s="186">
        <f>IF(B1223="","",VLOOKUP(MID(B1223,1,1),[1]Crt!D:E,2,FALSE))</f>
        <v>2102</v>
      </c>
    </row>
    <row r="1224" spans="1:11" ht="51" customHeight="1">
      <c r="A1224" s="38" t="s">
        <v>27</v>
      </c>
      <c r="B1224" s="85" t="s">
        <v>3039</v>
      </c>
      <c r="C1224" s="87" t="s">
        <v>2936</v>
      </c>
      <c r="D1224" s="50">
        <v>288000</v>
      </c>
      <c r="E1224" s="108" t="s">
        <v>42</v>
      </c>
      <c r="F1224" s="108" t="s">
        <v>2743</v>
      </c>
      <c r="G1224" s="192" t="s">
        <v>1926</v>
      </c>
      <c r="H1224" s="18" t="str">
        <f>IF(A1224="","",VLOOKUP(A1224,[1]Crt!F:G,2,FALSE))</f>
        <v>අධ්‍යාපන</v>
      </c>
      <c r="I1224" s="19" t="str">
        <f>IF(B1224="","",IF(LEN(B1224)=12,VLOOKUP(MID(B1224,8,2),[1]Crt!A:B,2),VLOOKUP(MID(B1224,7,2),[1]Crt!A:B,2)))</f>
        <v>32 - තිඹිරිගස්යාය</v>
      </c>
      <c r="J1224" s="20" t="str">
        <f>IF(B1224="","",VLOOKUP(I1224,[1]Crt!B:C,2))</f>
        <v>කොළඹ</v>
      </c>
      <c r="K1224" s="186">
        <f>IF(B1224="","",VLOOKUP(MID(B1224,1,1),[1]Crt!D:E,2,FALSE))</f>
        <v>2001</v>
      </c>
    </row>
    <row r="1225" spans="1:11" ht="51" customHeight="1">
      <c r="A1225" s="415" t="s">
        <v>1502</v>
      </c>
      <c r="B1225" s="416" t="s">
        <v>3040</v>
      </c>
      <c r="C1225" s="417" t="s">
        <v>3041</v>
      </c>
      <c r="D1225" s="300">
        <v>101100</v>
      </c>
      <c r="E1225" s="85" t="s">
        <v>895</v>
      </c>
      <c r="F1225" s="85" t="s">
        <v>2093</v>
      </c>
      <c r="G1225" s="192" t="s">
        <v>1926</v>
      </c>
      <c r="H1225" s="18" t="str">
        <f>IF(A1225="","",VLOOKUP(A1225,[1]Crt!F:G,2,FALSE))</f>
        <v>විකල්ප බලශක්ති</v>
      </c>
      <c r="I1225" s="19" t="str">
        <f>IF(B1225="","",IF(LEN(B1225)=12,VLOOKUP(MID(B1225,8,2),[1]Crt!A:B,2),VLOOKUP(MID(B1225,7,2),[1]Crt!A:B,2)))</f>
        <v>50 - අගලවත්ත</v>
      </c>
      <c r="J1225" s="20" t="str">
        <f>IF(B1225="","",VLOOKUP(I1225,[1]Crt!B:C,2))</f>
        <v>කළුතර</v>
      </c>
      <c r="K1225" s="186">
        <f>IF(B1225="","",VLOOKUP(MID(B1225,1,1),[1]Crt!D:E,2,FALSE))</f>
        <v>2104</v>
      </c>
    </row>
    <row r="1226" spans="1:11" ht="51" customHeight="1">
      <c r="A1226" s="415" t="s">
        <v>27</v>
      </c>
      <c r="B1226" s="418" t="s">
        <v>3042</v>
      </c>
      <c r="C1226" s="417" t="s">
        <v>3043</v>
      </c>
      <c r="D1226" s="50">
        <v>1000000</v>
      </c>
      <c r="E1226" s="108" t="s">
        <v>1845</v>
      </c>
      <c r="F1226" s="108" t="s">
        <v>67</v>
      </c>
      <c r="G1226" s="192" t="s">
        <v>3044</v>
      </c>
      <c r="H1226" s="18" t="str">
        <f>IF(A1226="","",VLOOKUP(A1226,[1]Crt!F:G,2,FALSE))</f>
        <v>අධ්‍යාපන</v>
      </c>
      <c r="I1226" s="19" t="str">
        <f>IF(B1226="","",IF(LEN(B1226)=12,VLOOKUP(MID(B1226,8,2),[1]Crt!A:B,2),VLOOKUP(MID(B1226,7,2),[1]Crt!A:B,2)))</f>
        <v>04 - මිනුවන්ගොඩ</v>
      </c>
      <c r="J1226" s="20" t="str">
        <f>IF(B1226="","",VLOOKUP(I1226,[1]Crt!B:C,2))</f>
        <v>ගම්පහ</v>
      </c>
      <c r="K1226" s="186">
        <f>IF(B1226="","",VLOOKUP(MID(B1226,1,1),[1]Crt!D:E,2,FALSE))</f>
        <v>2104</v>
      </c>
    </row>
    <row r="1227" spans="1:11" ht="51" customHeight="1">
      <c r="A1227" s="415" t="s">
        <v>27</v>
      </c>
      <c r="B1227" s="418" t="s">
        <v>3045</v>
      </c>
      <c r="C1227" s="417" t="s">
        <v>3046</v>
      </c>
      <c r="D1227" s="50">
        <v>125000</v>
      </c>
      <c r="E1227" s="108" t="s">
        <v>42</v>
      </c>
      <c r="F1227" s="108" t="s">
        <v>2743</v>
      </c>
      <c r="G1227" s="192" t="s">
        <v>3044</v>
      </c>
      <c r="H1227" s="18" t="str">
        <f>IF(A1227="","",VLOOKUP(A1227,[1]Crt!F:G,2,FALSE))</f>
        <v>අධ්‍යාපන</v>
      </c>
      <c r="I1227" s="19" t="str">
        <f>IF(B1227="","",IF(LEN(B1227)=12,VLOOKUP(MID(B1227,8,2),[1]Crt!A:B,2),VLOOKUP(MID(B1227,7,2),[1]Crt!A:B,2)))</f>
        <v>07 - ගම්පහ</v>
      </c>
      <c r="J1227" s="20" t="str">
        <f>IF(B1227="","",VLOOKUP(I1227,[1]Crt!B:C,2))</f>
        <v>ගම්පහ</v>
      </c>
      <c r="K1227" s="186">
        <f>IF(B1227="","",VLOOKUP(MID(B1227,1,1),[1]Crt!D:E,2,FALSE))</f>
        <v>2001</v>
      </c>
    </row>
    <row r="1228" spans="1:11" ht="51" customHeight="1">
      <c r="A1228" s="415" t="s">
        <v>27</v>
      </c>
      <c r="B1228" s="419" t="s">
        <v>3047</v>
      </c>
      <c r="C1228" s="420" t="s">
        <v>3048</v>
      </c>
      <c r="D1228" s="421">
        <v>300000</v>
      </c>
      <c r="E1228" s="422" t="s">
        <v>1948</v>
      </c>
      <c r="F1228" s="422" t="s">
        <v>1871</v>
      </c>
      <c r="G1228" s="201" t="s">
        <v>118</v>
      </c>
      <c r="H1228" s="18" t="str">
        <f>IF(A1228="","",VLOOKUP(A1228,[1]Crt!F:G,2,FALSE))</f>
        <v>අධ්‍යාපන</v>
      </c>
      <c r="I1228" s="19" t="str">
        <f>IF(B1228="","",IF(LEN(B1228)=12,VLOOKUP(MID(B1228,8,2),[1]Crt!A:B,2),VLOOKUP(MID(B1228,7,2),[1]Crt!A:B,2)))</f>
        <v>10 - මහර</v>
      </c>
      <c r="J1228" s="20" t="str">
        <f>IF(B1228="","",VLOOKUP(I1228,[1]Crt!B:C,2))</f>
        <v>ගම්පහ</v>
      </c>
      <c r="K1228" s="186">
        <f>IF(B1228="","",VLOOKUP(MID(B1228,1,1),[1]Crt!D:E,2,FALSE))</f>
        <v>2401</v>
      </c>
    </row>
    <row r="1229" spans="1:11" ht="51" customHeight="1">
      <c r="A1229" s="415" t="s">
        <v>27</v>
      </c>
      <c r="B1229" s="419" t="s">
        <v>2497</v>
      </c>
      <c r="C1229" s="420" t="s">
        <v>3049</v>
      </c>
      <c r="D1229" s="421">
        <v>1000000</v>
      </c>
      <c r="E1229" s="422" t="s">
        <v>1954</v>
      </c>
      <c r="F1229" s="422" t="s">
        <v>3050</v>
      </c>
      <c r="G1229" s="201" t="s">
        <v>449</v>
      </c>
      <c r="H1229" s="18" t="str">
        <f>IF(A1229="","",VLOOKUP(A1229,[1]Crt!F:G,2,FALSE))</f>
        <v>අධ්‍යාපන</v>
      </c>
      <c r="I1229" s="19" t="str">
        <f>IF(B1229="","",IF(LEN(B1229)=12,VLOOKUP(MID(B1229,8,2),[1]Crt!A:B,2),VLOOKUP(MID(B1229,7,2),[1]Crt!A:B,2)))</f>
        <v>22 -කොලොන්නාව</v>
      </c>
      <c r="J1229" s="20" t="str">
        <f>IF(B1229="","",VLOOKUP(I1229,[1]Crt!B:C,2))</f>
        <v>කොළඹ</v>
      </c>
      <c r="K1229" s="186">
        <f>IF(B1229="","",VLOOKUP(MID(B1229,1,1),[1]Crt!D:E,2,FALSE))</f>
        <v>2104</v>
      </c>
    </row>
    <row r="1230" spans="1:11" ht="51" customHeight="1">
      <c r="A1230" s="186"/>
      <c r="B1230" s="190"/>
      <c r="C1230" s="79"/>
      <c r="D1230" s="191"/>
      <c r="E1230" s="64"/>
      <c r="F1230" s="64"/>
      <c r="G1230" s="423"/>
      <c r="H1230" s="18" t="str">
        <f>IF(A1230="","",VLOOKUP(A1230,[1]Crt!F:G,2,FALSE))</f>
        <v/>
      </c>
      <c r="I1230" s="19" t="str">
        <f>IF(B1230="","",IF(LEN(B1230)=12,VLOOKUP(MID(B1230,8,2),[1]Crt!A:B,2),VLOOKUP(MID(B1230,7,2),[1]Crt!A:B,2)))</f>
        <v/>
      </c>
      <c r="J1230" s="20" t="str">
        <f>IF(B1230="","",VLOOKUP(I1230,[1]Crt!B:C,2))</f>
        <v/>
      </c>
      <c r="K1230" s="186" t="str">
        <f>IF(B1230="","",VLOOKUP(MID(B1230,1,1),[1]Crt!D:E,2,FALSE))</f>
        <v/>
      </c>
    </row>
    <row r="1231" spans="1:11" ht="51" customHeight="1">
      <c r="A1231" s="1735" t="s">
        <v>3642</v>
      </c>
      <c r="B1231" s="1735"/>
      <c r="C1231" s="1735"/>
      <c r="D1231" s="1735"/>
      <c r="E1231" s="1735"/>
      <c r="F1231" s="64"/>
      <c r="G1231" s="423"/>
      <c r="H1231" s="18"/>
      <c r="I1231" s="19" t="str">
        <f>IF(B1231="","",IF(LEN(B1231)=12,VLOOKUP(MID(B1231,8,2),[1]Crt!A:B,2),VLOOKUP(MID(B1231,7,2),[1]Crt!A:B,2)))</f>
        <v/>
      </c>
      <c r="J1231" s="20" t="str">
        <f>IF(B1231="","",VLOOKUP(I1231,[1]Crt!B:C,2))</f>
        <v/>
      </c>
      <c r="K1231" s="186" t="str">
        <f>IF(B1231="","",VLOOKUP(MID(B1231,1,1),[1]Crt!D:E,2,FALSE))</f>
        <v/>
      </c>
    </row>
    <row r="1232" spans="1:11" ht="51" customHeight="1">
      <c r="A1232" s="1" t="s">
        <v>0</v>
      </c>
      <c r="B1232" s="2" t="s">
        <v>1</v>
      </c>
      <c r="C1232" s="3" t="s">
        <v>2</v>
      </c>
      <c r="D1232" s="4" t="s">
        <v>3</v>
      </c>
      <c r="E1232" s="5" t="s">
        <v>4</v>
      </c>
      <c r="F1232" s="6" t="s">
        <v>5</v>
      </c>
      <c r="G1232" s="7" t="s">
        <v>6</v>
      </c>
      <c r="H1232" s="8" t="s">
        <v>7</v>
      </c>
      <c r="I1232" s="9" t="s">
        <v>8</v>
      </c>
      <c r="J1232" s="1" t="s">
        <v>9</v>
      </c>
      <c r="K1232" s="1" t="s">
        <v>10</v>
      </c>
    </row>
    <row r="1233" spans="1:11" ht="51" customHeight="1">
      <c r="A1233" s="38" t="s">
        <v>3052</v>
      </c>
      <c r="B1233" s="424" t="s">
        <v>3053</v>
      </c>
      <c r="C1233" s="425" t="s">
        <v>3054</v>
      </c>
      <c r="D1233" s="426">
        <v>600000</v>
      </c>
      <c r="E1233" s="427" t="s">
        <v>1508</v>
      </c>
      <c r="F1233" s="427" t="s">
        <v>15</v>
      </c>
      <c r="G1233" s="428" t="s">
        <v>3055</v>
      </c>
      <c r="H1233" s="18" t="str">
        <f>IF(A1233="","",VLOOKUP(A1233,[1]Crt!F:G,2,FALSE))</f>
        <v>ලෝක බැංකු ව්‍යාපෘති</v>
      </c>
      <c r="I1233" s="19" t="str">
        <f>IF(B1233="","",IF(LEN(B1233)=12,VLOOKUP(MID(B1233,8,2),[1]Crt!A:B,2),VLOOKUP(MID(B1233,7,2),[1]Crt!A:B,2)))</f>
        <v>01 - දිවුලපිටිය</v>
      </c>
      <c r="J1233" s="20" t="str">
        <f>IF(B1233="","",VLOOKUP(I1233,[1]Crt!B:C,2))</f>
        <v>ගම්පහ</v>
      </c>
      <c r="K1233" s="186">
        <f>IF(B1233="","",VLOOKUP(MID(B1233,1,1),[1]Crt!D:E,2,FALSE))</f>
        <v>2001</v>
      </c>
    </row>
    <row r="1234" spans="1:11" ht="51" customHeight="1">
      <c r="A1234" s="38" t="s">
        <v>3052</v>
      </c>
      <c r="B1234" s="424" t="s">
        <v>3056</v>
      </c>
      <c r="C1234" s="429" t="s">
        <v>3057</v>
      </c>
      <c r="D1234" s="426">
        <v>600000</v>
      </c>
      <c r="E1234" s="427" t="s">
        <v>1508</v>
      </c>
      <c r="F1234" s="427" t="s">
        <v>15</v>
      </c>
      <c r="G1234" s="428" t="s">
        <v>3055</v>
      </c>
      <c r="H1234" s="18" t="str">
        <f>IF(A1234="","",VLOOKUP(A1234,[1]Crt!F:G,2,FALSE))</f>
        <v>ලෝක බැංකු ව්‍යාපෘති</v>
      </c>
      <c r="I1234" s="19" t="str">
        <f>IF(B1234="","",IF(LEN(B1234)=12,VLOOKUP(MID(B1234,8,2),[1]Crt!A:B,2),VLOOKUP(MID(B1234,7,2),[1]Crt!A:B,2)))</f>
        <v>01 - දිවුලපිටිය</v>
      </c>
      <c r="J1234" s="20" t="str">
        <f>IF(B1234="","",VLOOKUP(I1234,[1]Crt!B:C,2))</f>
        <v>ගම්පහ</v>
      </c>
      <c r="K1234" s="186">
        <f>IF(B1234="","",VLOOKUP(MID(B1234,1,1),[1]Crt!D:E,2,FALSE))</f>
        <v>2001</v>
      </c>
    </row>
    <row r="1235" spans="1:11" ht="45.75" customHeight="1">
      <c r="A1235" s="38" t="s">
        <v>3052</v>
      </c>
      <c r="B1235" s="430" t="s">
        <v>3058</v>
      </c>
      <c r="C1235" s="425" t="s">
        <v>3059</v>
      </c>
      <c r="D1235" s="431">
        <v>200000</v>
      </c>
      <c r="E1235" s="432" t="s">
        <v>3060</v>
      </c>
      <c r="F1235" s="433" t="s">
        <v>43</v>
      </c>
      <c r="G1235" s="428" t="s">
        <v>436</v>
      </c>
      <c r="H1235" s="18" t="str">
        <f>IF(A1235="","",VLOOKUP(A1235,[1]Crt!F:G,2,FALSE))</f>
        <v>ලෝක බැංකු ව්‍යාපෘති</v>
      </c>
      <c r="I1235" s="19" t="str">
        <f>IF(B1235="","",IF(LEN(B1235)=12,VLOOKUP(MID(B1235,8,2),[1]Crt!A:B,2),VLOOKUP(MID(B1235,7,2),[1]Crt!A:B,2)))</f>
        <v>01 - දිවුලපිටිය</v>
      </c>
      <c r="J1235" s="20" t="str">
        <f>IF(B1235="","",VLOOKUP(I1235,[1]Crt!B:C,2))</f>
        <v>ගම්පහ</v>
      </c>
      <c r="K1235" s="186">
        <f>IF(B1235="","",VLOOKUP(MID(B1235,1,1),[1]Crt!D:E,2,FALSE))</f>
        <v>2001</v>
      </c>
    </row>
    <row r="1236" spans="1:11" ht="51" customHeight="1">
      <c r="A1236" s="38" t="s">
        <v>3061</v>
      </c>
      <c r="B1236" s="424" t="s">
        <v>3062</v>
      </c>
      <c r="C1236" s="434" t="s">
        <v>3063</v>
      </c>
      <c r="D1236" s="435">
        <v>431900</v>
      </c>
      <c r="E1236" s="427" t="s">
        <v>1508</v>
      </c>
      <c r="F1236" s="427" t="s">
        <v>15</v>
      </c>
      <c r="G1236" s="436" t="s">
        <v>3064</v>
      </c>
      <c r="H1236" s="18" t="str">
        <f>IF(A1236="","",VLOOKUP(A1236,[1]Crt!F:G,2,FALSE))</f>
        <v>ලෝක බැංකු ව්‍යාපෘති</v>
      </c>
      <c r="I1236" s="19" t="str">
        <f>IF(B1236="","",IF(LEN(B1236)=12,VLOOKUP(MID(B1236,8,2),[1]Crt!A:B,2),VLOOKUP(MID(B1236,7,2),[1]Crt!A:B,2)))</f>
        <v>02 - කටාන</v>
      </c>
      <c r="J1236" s="20" t="str">
        <f>IF(B1236="","",VLOOKUP(I1236,[1]Crt!B:C,2))</f>
        <v>ගම්පහ</v>
      </c>
      <c r="K1236" s="186">
        <f>IF(B1236="","",VLOOKUP(MID(B1236,1,1),[1]Crt!D:E,2,FALSE))</f>
        <v>2001</v>
      </c>
    </row>
    <row r="1237" spans="1:11" ht="51" customHeight="1">
      <c r="A1237" s="38" t="s">
        <v>3052</v>
      </c>
      <c r="B1237" s="424" t="s">
        <v>3065</v>
      </c>
      <c r="C1237" s="437" t="s">
        <v>3066</v>
      </c>
      <c r="D1237" s="438">
        <v>10600000</v>
      </c>
      <c r="E1237" s="427" t="s">
        <v>1508</v>
      </c>
      <c r="F1237" s="427" t="s">
        <v>15</v>
      </c>
      <c r="G1237" s="428" t="s">
        <v>3055</v>
      </c>
      <c r="H1237" s="18" t="str">
        <f>IF(A1237="","",VLOOKUP(A1237,[1]Crt!F:G,2,FALSE))</f>
        <v>ලෝක බැංකු ව්‍යාපෘති</v>
      </c>
      <c r="I1237" s="19" t="str">
        <f>IF(B1237="","",IF(LEN(B1237)=12,VLOOKUP(MID(B1237,8,2),[1]Crt!A:B,2),VLOOKUP(MID(B1237,7,2),[1]Crt!A:B,2)))</f>
        <v>03 - මීගමුව</v>
      </c>
      <c r="J1237" s="20" t="str">
        <f>IF(B1237="","",VLOOKUP(I1237,[1]Crt!B:C,2))</f>
        <v>ගම්පහ</v>
      </c>
      <c r="K1237" s="186">
        <f>IF(B1237="","",VLOOKUP(MID(B1237,1,1),[1]Crt!D:E,2,FALSE))</f>
        <v>2104</v>
      </c>
    </row>
    <row r="1238" spans="1:11" ht="51" customHeight="1">
      <c r="A1238" s="38" t="s">
        <v>3052</v>
      </c>
      <c r="B1238" s="424" t="s">
        <v>3067</v>
      </c>
      <c r="C1238" s="429" t="s">
        <v>3068</v>
      </c>
      <c r="D1238" s="439">
        <v>400000</v>
      </c>
      <c r="E1238" s="427" t="s">
        <v>1508</v>
      </c>
      <c r="F1238" s="427" t="s">
        <v>15</v>
      </c>
      <c r="G1238" s="428" t="s">
        <v>3055</v>
      </c>
      <c r="H1238" s="18" t="str">
        <f>IF(A1238="","",VLOOKUP(A1238,[1]Crt!F:G,2,FALSE))</f>
        <v>ලෝක බැංකු ව්‍යාපෘති</v>
      </c>
      <c r="I1238" s="19" t="str">
        <f>IF(B1238="","",IF(LEN(B1238)=12,VLOOKUP(MID(B1238,8,2),[1]Crt!A:B,2),VLOOKUP(MID(B1238,7,2),[1]Crt!A:B,2)))</f>
        <v>04 - මිනුවන්ගොඩ</v>
      </c>
      <c r="J1238" s="20" t="str">
        <f>IF(B1238="","",VLOOKUP(I1238,[1]Crt!B:C,2))</f>
        <v>ගම්පහ</v>
      </c>
      <c r="K1238" s="186">
        <f>IF(B1238="","",VLOOKUP(MID(B1238,1,1),[1]Crt!D:E,2,FALSE))</f>
        <v>2001</v>
      </c>
    </row>
    <row r="1239" spans="1:11" ht="51" customHeight="1">
      <c r="A1239" s="24" t="s">
        <v>3069</v>
      </c>
      <c r="B1239" s="440" t="s">
        <v>3070</v>
      </c>
      <c r="C1239" s="441" t="s">
        <v>3071</v>
      </c>
      <c r="D1239" s="442">
        <v>200000</v>
      </c>
      <c r="E1239" s="443" t="s">
        <v>1508</v>
      </c>
      <c r="F1239" s="443" t="s">
        <v>15</v>
      </c>
      <c r="G1239" s="444" t="s">
        <v>3072</v>
      </c>
      <c r="H1239" s="18" t="str">
        <f>IF(A1239="","",VLOOKUP(A1239,[1]Crt!F:G,2,FALSE))</f>
        <v>ලෝක බැංකු ව්‍යාපෘති</v>
      </c>
      <c r="I1239" s="19" t="str">
        <f>IF(B1239="","",IF(LEN(B1239)=12,VLOOKUP(MID(B1239,8,2),[1]Crt!A:B,2),VLOOKUP(MID(B1239,7,2),[1]Crt!A:B,2)))</f>
        <v>04 - මිනුවන්ගොඩ</v>
      </c>
      <c r="J1239" s="20" t="str">
        <f>IF(B1239="","",VLOOKUP(I1239,[1]Crt!B:C,2))</f>
        <v>ගම්පහ</v>
      </c>
      <c r="K1239" s="186">
        <f>IF(B1239="","",VLOOKUP(MID(B1239,1,1),[1]Crt!D:E,2,FALSE))</f>
        <v>2001</v>
      </c>
    </row>
    <row r="1240" spans="1:11" ht="51" customHeight="1">
      <c r="A1240" s="38" t="s">
        <v>3052</v>
      </c>
      <c r="B1240" s="424" t="s">
        <v>3073</v>
      </c>
      <c r="C1240" s="429" t="s">
        <v>3074</v>
      </c>
      <c r="D1240" s="445">
        <v>200000</v>
      </c>
      <c r="E1240" s="427" t="s">
        <v>1508</v>
      </c>
      <c r="F1240" s="427" t="s">
        <v>15</v>
      </c>
      <c r="G1240" s="428" t="s">
        <v>3055</v>
      </c>
      <c r="H1240" s="18" t="str">
        <f>IF(A1240="","",VLOOKUP(A1240,[1]Crt!F:G,2,FALSE))</f>
        <v>ලෝක බැංකු ව්‍යාපෘති</v>
      </c>
      <c r="I1240" s="19" t="str">
        <f>IF(B1240="","",IF(LEN(B1240)=12,VLOOKUP(MID(B1240,8,2),[1]Crt!A:B,2),VLOOKUP(MID(B1240,7,2),[1]Crt!A:B,2)))</f>
        <v>04 - මිනුවන්ගොඩ</v>
      </c>
      <c r="J1240" s="20" t="str">
        <f>IF(B1240="","",VLOOKUP(I1240,[1]Crt!B:C,2))</f>
        <v>ගම්පහ</v>
      </c>
      <c r="K1240" s="186">
        <f>IF(B1240="","",VLOOKUP(MID(B1240,1,1),[1]Crt!D:E,2,FALSE))</f>
        <v>2001</v>
      </c>
    </row>
    <row r="1241" spans="1:11" ht="51" customHeight="1">
      <c r="A1241" s="38" t="s">
        <v>3052</v>
      </c>
      <c r="B1241" s="430" t="s">
        <v>3075</v>
      </c>
      <c r="C1241" s="446" t="s">
        <v>3076</v>
      </c>
      <c r="D1241" s="447">
        <v>1210000</v>
      </c>
      <c r="E1241" s="430" t="s">
        <v>3060</v>
      </c>
      <c r="F1241" s="430" t="s">
        <v>43</v>
      </c>
      <c r="G1241" s="428"/>
      <c r="H1241" s="18" t="str">
        <f>IF(A1241="","",VLOOKUP(A1241,[1]Crt!F:G,2,FALSE))</f>
        <v>ලෝක බැංකු ව්‍යාපෘති</v>
      </c>
      <c r="I1241" s="19" t="str">
        <f>IF(B1241="","",IF(LEN(B1241)=12,VLOOKUP(MID(B1241,8,2),[1]Crt!A:B,2),VLOOKUP(MID(B1241,7,2),[1]Crt!A:B,2)))</f>
        <v>04 - මිනුවන්ගොඩ</v>
      </c>
      <c r="J1241" s="20" t="str">
        <f>IF(B1241="","",VLOOKUP(I1241,[1]Crt!B:C,2))</f>
        <v>ගම්පහ</v>
      </c>
      <c r="K1241" s="186">
        <f>IF(B1241="","",VLOOKUP(MID(B1241,1,1),[1]Crt!D:E,2,FALSE))</f>
        <v>2001</v>
      </c>
    </row>
    <row r="1242" spans="1:11" ht="51" customHeight="1">
      <c r="A1242" s="24" t="s">
        <v>3069</v>
      </c>
      <c r="B1242" s="440" t="s">
        <v>3077</v>
      </c>
      <c r="C1242" s="441" t="s">
        <v>3078</v>
      </c>
      <c r="D1242" s="442">
        <v>1210000</v>
      </c>
      <c r="E1242" s="443" t="s">
        <v>1508</v>
      </c>
      <c r="F1242" s="443" t="s">
        <v>15</v>
      </c>
      <c r="G1242" s="444" t="s">
        <v>3079</v>
      </c>
      <c r="H1242" s="18" t="str">
        <f>IF(A1242="","",VLOOKUP(A1242,[1]Crt!F:G,2,FALSE))</f>
        <v>ලෝක බැංකු ව්‍යාපෘති</v>
      </c>
      <c r="I1242" s="19" t="str">
        <f>IF(B1242="","",IF(LEN(B1242)=12,VLOOKUP(MID(B1242,8,2),[1]Crt!A:B,2),VLOOKUP(MID(B1242,7,2),[1]Crt!A:B,2)))</f>
        <v>05 - මීරිගම</v>
      </c>
      <c r="J1242" s="20" t="str">
        <f>IF(B1242="","",VLOOKUP(I1242,[1]Crt!B:C,2))</f>
        <v>ගම්පහ</v>
      </c>
      <c r="K1242" s="186">
        <f>IF(B1242="","",VLOOKUP(MID(B1242,1,1),[1]Crt!D:E,2,FALSE))</f>
        <v>2001</v>
      </c>
    </row>
    <row r="1243" spans="1:11" ht="51" customHeight="1">
      <c r="A1243" s="38" t="s">
        <v>3052</v>
      </c>
      <c r="B1243" s="424" t="s">
        <v>3080</v>
      </c>
      <c r="C1243" s="434" t="s">
        <v>3081</v>
      </c>
      <c r="D1243" s="448">
        <v>800000</v>
      </c>
      <c r="E1243" s="427" t="s">
        <v>1508</v>
      </c>
      <c r="F1243" s="427" t="s">
        <v>15</v>
      </c>
      <c r="G1243" s="428" t="s">
        <v>3055</v>
      </c>
      <c r="H1243" s="18" t="str">
        <f>IF(A1243="","",VLOOKUP(A1243,[1]Crt!F:G,2,FALSE))</f>
        <v>ලෝක බැංකු ව්‍යාපෘති</v>
      </c>
      <c r="I1243" s="19" t="str">
        <f>IF(B1243="","",IF(LEN(B1243)=12,VLOOKUP(MID(B1243,8,2),[1]Crt!A:B,2),VLOOKUP(MID(B1243,7,2),[1]Crt!A:B,2)))</f>
        <v>06 - අත්තනගල්ල</v>
      </c>
      <c r="J1243" s="20" t="str">
        <f>IF(B1243="","",VLOOKUP(I1243,[1]Crt!B:C,2))</f>
        <v>ගම්පහ</v>
      </c>
      <c r="K1243" s="186">
        <f>IF(B1243="","",VLOOKUP(MID(B1243,1,1),[1]Crt!D:E,2,FALSE))</f>
        <v>2001</v>
      </c>
    </row>
    <row r="1244" spans="1:11" ht="51" customHeight="1">
      <c r="A1244" s="38" t="s">
        <v>3052</v>
      </c>
      <c r="B1244" s="424" t="s">
        <v>3082</v>
      </c>
      <c r="C1244" s="434" t="s">
        <v>3083</v>
      </c>
      <c r="D1244" s="448">
        <v>300000</v>
      </c>
      <c r="E1244" s="427" t="s">
        <v>1508</v>
      </c>
      <c r="F1244" s="427" t="s">
        <v>15</v>
      </c>
      <c r="G1244" s="428" t="s">
        <v>3055</v>
      </c>
      <c r="H1244" s="18" t="str">
        <f>IF(A1244="","",VLOOKUP(A1244,[1]Crt!F:G,2,FALSE))</f>
        <v>ලෝක බැංකු ව්‍යාපෘති</v>
      </c>
      <c r="I1244" s="19" t="str">
        <f>IF(B1244="","",IF(LEN(B1244)=12,VLOOKUP(MID(B1244,8,2),[1]Crt!A:B,2),VLOOKUP(MID(B1244,7,2),[1]Crt!A:B,2)))</f>
        <v>06 - අත්තනගල්ල</v>
      </c>
      <c r="J1244" s="20" t="str">
        <f>IF(B1244="","",VLOOKUP(I1244,[1]Crt!B:C,2))</f>
        <v>ගම්පහ</v>
      </c>
      <c r="K1244" s="186">
        <f>IF(B1244="","",VLOOKUP(MID(B1244,1,1),[1]Crt!D:E,2,FALSE))</f>
        <v>2001</v>
      </c>
    </row>
    <row r="1245" spans="1:11" ht="51" customHeight="1">
      <c r="A1245" s="38" t="s">
        <v>3052</v>
      </c>
      <c r="B1245" s="424" t="s">
        <v>3084</v>
      </c>
      <c r="C1245" s="434" t="s">
        <v>3085</v>
      </c>
      <c r="D1245" s="448">
        <v>750000</v>
      </c>
      <c r="E1245" s="427" t="s">
        <v>1508</v>
      </c>
      <c r="F1245" s="427" t="s">
        <v>15</v>
      </c>
      <c r="G1245" s="428" t="s">
        <v>3055</v>
      </c>
      <c r="H1245" s="18" t="str">
        <f>IF(A1245="","",VLOOKUP(A1245,[1]Crt!F:G,2,FALSE))</f>
        <v>ලෝක බැංකු ව්‍යාපෘති</v>
      </c>
      <c r="I1245" s="19" t="str">
        <f>IF(B1245="","",IF(LEN(B1245)=12,VLOOKUP(MID(B1245,8,2),[1]Crt!A:B,2),VLOOKUP(MID(B1245,7,2),[1]Crt!A:B,2)))</f>
        <v>07 - ගම්පහ</v>
      </c>
      <c r="J1245" s="20" t="str">
        <f>IF(B1245="","",VLOOKUP(I1245,[1]Crt!B:C,2))</f>
        <v>ගම්පහ</v>
      </c>
      <c r="K1245" s="186">
        <f>IF(B1245="","",VLOOKUP(MID(B1245,1,1),[1]Crt!D:E,2,FALSE))</f>
        <v>2001</v>
      </c>
    </row>
    <row r="1246" spans="1:11" ht="51" customHeight="1">
      <c r="A1246" s="38" t="s">
        <v>3052</v>
      </c>
      <c r="B1246" s="424" t="s">
        <v>3086</v>
      </c>
      <c r="C1246" s="449" t="s">
        <v>3087</v>
      </c>
      <c r="D1246" s="448">
        <v>700000</v>
      </c>
      <c r="E1246" s="450" t="s">
        <v>1508</v>
      </c>
      <c r="F1246" s="450" t="s">
        <v>15</v>
      </c>
      <c r="G1246" s="428" t="s">
        <v>3055</v>
      </c>
      <c r="H1246" s="18" t="str">
        <f>IF(A1246="","",VLOOKUP(A1246,[1]Crt!F:G,2,FALSE))</f>
        <v>ලෝක බැංකු ව්‍යාපෘති</v>
      </c>
      <c r="I1246" s="19" t="str">
        <f>IF(B1246="","",IF(LEN(B1246)=12,VLOOKUP(MID(B1246,8,2),[1]Crt!A:B,2),VLOOKUP(MID(B1246,7,2),[1]Crt!A:B,2)))</f>
        <v>07 - ගම්පහ</v>
      </c>
      <c r="J1246" s="20" t="str">
        <f>IF(B1246="","",VLOOKUP(I1246,[1]Crt!B:C,2))</f>
        <v>ගම්පහ</v>
      </c>
      <c r="K1246" s="186">
        <f>IF(B1246="","",VLOOKUP(MID(B1246,1,1),[1]Crt!D:E,2,FALSE))</f>
        <v>2001</v>
      </c>
    </row>
    <row r="1247" spans="1:11" ht="45" customHeight="1">
      <c r="A1247" s="38" t="s">
        <v>3061</v>
      </c>
      <c r="B1247" s="424" t="s">
        <v>3088</v>
      </c>
      <c r="C1247" s="434" t="s">
        <v>3089</v>
      </c>
      <c r="D1247" s="451">
        <v>450000</v>
      </c>
      <c r="E1247" s="427" t="s">
        <v>1508</v>
      </c>
      <c r="F1247" s="427" t="s">
        <v>15</v>
      </c>
      <c r="G1247" s="436" t="s">
        <v>3090</v>
      </c>
      <c r="H1247" s="18" t="str">
        <f>IF(A1247="","",VLOOKUP(A1247,[1]Crt!F:G,2,FALSE))</f>
        <v>ලෝක බැංකු ව්‍යාපෘති</v>
      </c>
      <c r="I1247" s="19" t="str">
        <f>IF(B1247="","",IF(LEN(B1247)=12,VLOOKUP(MID(B1247,8,2),[1]Crt!A:B,2),VLOOKUP(MID(B1247,7,2),[1]Crt!A:B,2)))</f>
        <v>07 - ගම්පහ</v>
      </c>
      <c r="J1247" s="20" t="str">
        <f>IF(B1247="","",VLOOKUP(I1247,[1]Crt!B:C,2))</f>
        <v>ගම්පහ</v>
      </c>
      <c r="K1247" s="186">
        <f>IF(B1247="","",VLOOKUP(MID(B1247,1,1),[1]Crt!D:E,2,FALSE))</f>
        <v>2001</v>
      </c>
    </row>
    <row r="1248" spans="1:11" ht="51" customHeight="1">
      <c r="A1248" s="38" t="s">
        <v>3052</v>
      </c>
      <c r="B1248" s="424" t="s">
        <v>3091</v>
      </c>
      <c r="C1248" s="452" t="s">
        <v>3092</v>
      </c>
      <c r="D1248" s="448">
        <v>500000</v>
      </c>
      <c r="E1248" s="453" t="s">
        <v>1508</v>
      </c>
      <c r="F1248" s="453" t="s">
        <v>15</v>
      </c>
      <c r="G1248" s="428" t="s">
        <v>3055</v>
      </c>
      <c r="H1248" s="18" t="str">
        <f>IF(A1248="","",VLOOKUP(A1248,[1]Crt!F:G,2,FALSE))</f>
        <v>ලෝක බැංකු ව්‍යාපෘති</v>
      </c>
      <c r="I1248" s="19" t="str">
        <f>IF(B1248="","",IF(LEN(B1248)=12,VLOOKUP(MID(B1248,8,2),[1]Crt!A:B,2),VLOOKUP(MID(B1248,7,2),[1]Crt!A:B,2)))</f>
        <v>07 - ගම්පහ</v>
      </c>
      <c r="J1248" s="20" t="str">
        <f>IF(B1248="","",VLOOKUP(I1248,[1]Crt!B:C,2))</f>
        <v>ගම්පහ</v>
      </c>
      <c r="K1248" s="186">
        <f>IF(B1248="","",VLOOKUP(MID(B1248,1,1),[1]Crt!D:E,2,FALSE))</f>
        <v>2001</v>
      </c>
    </row>
    <row r="1249" spans="1:11" ht="44.25" customHeight="1">
      <c r="A1249" s="38" t="s">
        <v>3061</v>
      </c>
      <c r="B1249" s="424" t="s">
        <v>3093</v>
      </c>
      <c r="C1249" s="454" t="s">
        <v>3094</v>
      </c>
      <c r="D1249" s="426">
        <v>1200000</v>
      </c>
      <c r="E1249" s="427" t="s">
        <v>1508</v>
      </c>
      <c r="F1249" s="427" t="s">
        <v>15</v>
      </c>
      <c r="G1249" s="436" t="s">
        <v>3095</v>
      </c>
      <c r="H1249" s="18" t="str">
        <f>IF(A1249="","",VLOOKUP(A1249,[1]Crt!F:G,2,FALSE))</f>
        <v>ලෝක බැංකු ව්‍යාපෘති</v>
      </c>
      <c r="I1249" s="19" t="str">
        <f>IF(B1249="","",IF(LEN(B1249)=12,VLOOKUP(MID(B1249,8,2),[1]Crt!A:B,2),VLOOKUP(MID(B1249,7,2),[1]Crt!A:B,2)))</f>
        <v>08 - ජා ඇල</v>
      </c>
      <c r="J1249" s="20" t="str">
        <f>IF(B1249="","",VLOOKUP(I1249,[1]Crt!B:C,2))</f>
        <v>ගම්පහ</v>
      </c>
      <c r="K1249" s="186">
        <f>IF(B1249="","",VLOOKUP(MID(B1249,1,1),[1]Crt!D:E,2,FALSE))</f>
        <v>2001</v>
      </c>
    </row>
    <row r="1250" spans="1:11" ht="51" customHeight="1">
      <c r="A1250" s="38" t="s">
        <v>3052</v>
      </c>
      <c r="B1250" s="424" t="s">
        <v>3096</v>
      </c>
      <c r="C1250" s="425" t="s">
        <v>3097</v>
      </c>
      <c r="D1250" s="426">
        <v>500000</v>
      </c>
      <c r="E1250" s="427" t="s">
        <v>1508</v>
      </c>
      <c r="F1250" s="427" t="s">
        <v>15</v>
      </c>
      <c r="G1250" s="428" t="s">
        <v>3055</v>
      </c>
      <c r="H1250" s="18" t="str">
        <f>IF(A1250="","",VLOOKUP(A1250,[1]Crt!F:G,2,FALSE))</f>
        <v>ලෝක බැංකු ව්‍යාපෘති</v>
      </c>
      <c r="I1250" s="19" t="str">
        <f>IF(B1250="","",IF(LEN(B1250)=12,VLOOKUP(MID(B1250,8,2),[1]Crt!A:B,2),VLOOKUP(MID(B1250,7,2),[1]Crt!A:B,2)))</f>
        <v>08 - ජා ඇල</v>
      </c>
      <c r="J1250" s="20" t="str">
        <f>IF(B1250="","",VLOOKUP(I1250,[1]Crt!B:C,2))</f>
        <v>ගම්පහ</v>
      </c>
      <c r="K1250" s="186">
        <f>IF(B1250="","",VLOOKUP(MID(B1250,1,1),[1]Crt!D:E,2,FALSE))</f>
        <v>2001</v>
      </c>
    </row>
    <row r="1251" spans="1:11" ht="51" customHeight="1">
      <c r="A1251" s="38" t="s">
        <v>3061</v>
      </c>
      <c r="B1251" s="424" t="s">
        <v>3098</v>
      </c>
      <c r="C1251" s="425" t="s">
        <v>3099</v>
      </c>
      <c r="D1251" s="426">
        <v>200000</v>
      </c>
      <c r="E1251" s="427" t="s">
        <v>1508</v>
      </c>
      <c r="F1251" s="427" t="s">
        <v>15</v>
      </c>
      <c r="G1251" s="436" t="s">
        <v>3100</v>
      </c>
      <c r="H1251" s="18" t="str">
        <f>IF(A1251="","",VLOOKUP(A1251,[1]Crt!F:G,2,FALSE))</f>
        <v>ලෝක බැංකු ව්‍යාපෘති</v>
      </c>
      <c r="I1251" s="19" t="str">
        <f>IF(B1251="","",IF(LEN(B1251)=12,VLOOKUP(MID(B1251,8,2),[1]Crt!A:B,2),VLOOKUP(MID(B1251,7,2),[1]Crt!A:B,2)))</f>
        <v>08 - ජා ඇල</v>
      </c>
      <c r="J1251" s="20" t="str">
        <f>IF(B1251="","",VLOOKUP(I1251,[1]Crt!B:C,2))</f>
        <v>ගම්පහ</v>
      </c>
      <c r="K1251" s="186">
        <f>IF(B1251="","",VLOOKUP(MID(B1251,1,1),[1]Crt!D:E,2,FALSE))</f>
        <v>2001</v>
      </c>
    </row>
    <row r="1252" spans="1:11" ht="51" customHeight="1">
      <c r="A1252" s="38" t="s">
        <v>3061</v>
      </c>
      <c r="B1252" s="424" t="s">
        <v>3101</v>
      </c>
      <c r="C1252" s="454" t="s">
        <v>3102</v>
      </c>
      <c r="D1252" s="426">
        <v>1310000</v>
      </c>
      <c r="E1252" s="427" t="s">
        <v>1508</v>
      </c>
      <c r="F1252" s="427" t="s">
        <v>15</v>
      </c>
      <c r="G1252" s="436" t="s">
        <v>3103</v>
      </c>
      <c r="H1252" s="18" t="str">
        <f>IF(A1252="","",VLOOKUP(A1252,[1]Crt!F:G,2,FALSE))</f>
        <v>ලෝක බැංකු ව්‍යාපෘති</v>
      </c>
      <c r="I1252" s="19" t="str">
        <f>IF(B1252="","",IF(LEN(B1252)=12,VLOOKUP(MID(B1252,8,2),[1]Crt!A:B,2),VLOOKUP(MID(B1252,7,2),[1]Crt!A:B,2)))</f>
        <v>08 - ජා ඇල</v>
      </c>
      <c r="J1252" s="20" t="str">
        <f>IF(B1252="","",VLOOKUP(I1252,[1]Crt!B:C,2))</f>
        <v>ගම්පහ</v>
      </c>
      <c r="K1252" s="186">
        <f>IF(B1252="","",VLOOKUP(MID(B1252,1,1),[1]Crt!D:E,2,FALSE))</f>
        <v>2104</v>
      </c>
    </row>
    <row r="1253" spans="1:11" ht="51" customHeight="1">
      <c r="A1253" s="38" t="s">
        <v>3052</v>
      </c>
      <c r="B1253" s="424" t="s">
        <v>3104</v>
      </c>
      <c r="C1253" s="437" t="s">
        <v>3105</v>
      </c>
      <c r="D1253" s="455">
        <v>10600000</v>
      </c>
      <c r="E1253" s="427" t="s">
        <v>1508</v>
      </c>
      <c r="F1253" s="427" t="s">
        <v>15</v>
      </c>
      <c r="G1253" s="428" t="s">
        <v>3055</v>
      </c>
      <c r="H1253" s="18" t="str">
        <f>IF(A1253="","",VLOOKUP(A1253,[1]Crt!F:G,2,FALSE))</f>
        <v>ලෝක බැංකු ව්‍යාපෘති</v>
      </c>
      <c r="I1253" s="19" t="str">
        <f>IF(B1253="","",IF(LEN(B1253)=12,VLOOKUP(MID(B1253,8,2),[1]Crt!A:B,2),VLOOKUP(MID(B1253,7,2),[1]Crt!A:B,2)))</f>
        <v>09 - වත්තල</v>
      </c>
      <c r="J1253" s="20" t="str">
        <f>IF(B1253="","",VLOOKUP(I1253,[1]Crt!B:C,2))</f>
        <v>ගම්පහ</v>
      </c>
      <c r="K1253" s="186">
        <f>IF(B1253="","",VLOOKUP(MID(B1253,1,1),[1]Crt!D:E,2,FALSE))</f>
        <v>2104</v>
      </c>
    </row>
    <row r="1254" spans="1:11" ht="51" customHeight="1">
      <c r="A1254" s="38" t="s">
        <v>3052</v>
      </c>
      <c r="B1254" s="424" t="s">
        <v>3106</v>
      </c>
      <c r="C1254" s="429" t="s">
        <v>3107</v>
      </c>
      <c r="D1254" s="456">
        <v>1000000</v>
      </c>
      <c r="E1254" s="427" t="s">
        <v>1508</v>
      </c>
      <c r="F1254" s="427" t="s">
        <v>15</v>
      </c>
      <c r="G1254" s="428" t="s">
        <v>3055</v>
      </c>
      <c r="H1254" s="18" t="str">
        <f>IF(A1254="","",VLOOKUP(A1254,[1]Crt!F:G,2,FALSE))</f>
        <v>ලෝක බැංකු ව්‍යාපෘති</v>
      </c>
      <c r="I1254" s="19" t="str">
        <f>IF(B1254="","",IF(LEN(B1254)=12,VLOOKUP(MID(B1254,8,2),[1]Crt!A:B,2),VLOOKUP(MID(B1254,7,2),[1]Crt!A:B,2)))</f>
        <v>10 - මහර</v>
      </c>
      <c r="J1254" s="20" t="str">
        <f>IF(B1254="","",VLOOKUP(I1254,[1]Crt!B:C,2))</f>
        <v>ගම්පහ</v>
      </c>
      <c r="K1254" s="186">
        <f>IF(B1254="","",VLOOKUP(MID(B1254,1,1),[1]Crt!D:E,2,FALSE))</f>
        <v>2001</v>
      </c>
    </row>
    <row r="1255" spans="1:11" ht="51" customHeight="1">
      <c r="A1255" s="38" t="s">
        <v>3052</v>
      </c>
      <c r="B1255" s="424" t="s">
        <v>3108</v>
      </c>
      <c r="C1255" s="457" t="s">
        <v>3109</v>
      </c>
      <c r="D1255" s="426">
        <v>400000</v>
      </c>
      <c r="E1255" s="427" t="s">
        <v>1508</v>
      </c>
      <c r="F1255" s="427" t="s">
        <v>15</v>
      </c>
      <c r="G1255" s="428" t="s">
        <v>3055</v>
      </c>
      <c r="H1255" s="18" t="str">
        <f>IF(A1255="","",VLOOKUP(A1255,[1]Crt!F:G,2,FALSE))</f>
        <v>ලෝක බැංකු ව්‍යාපෘති</v>
      </c>
      <c r="I1255" s="19" t="str">
        <f>IF(B1255="","",IF(LEN(B1255)=12,VLOOKUP(MID(B1255,8,2),[1]Crt!A:B,2),VLOOKUP(MID(B1255,7,2),[1]Crt!A:B,2)))</f>
        <v>10 - මහර</v>
      </c>
      <c r="J1255" s="20" t="str">
        <f>IF(B1255="","",VLOOKUP(I1255,[1]Crt!B:C,2))</f>
        <v>ගම්පහ</v>
      </c>
      <c r="K1255" s="186">
        <f>IF(B1255="","",VLOOKUP(MID(B1255,1,1),[1]Crt!D:E,2,FALSE))</f>
        <v>2001</v>
      </c>
    </row>
    <row r="1256" spans="1:11" ht="51" customHeight="1">
      <c r="A1256" s="38" t="s">
        <v>3052</v>
      </c>
      <c r="B1256" s="424" t="s">
        <v>3110</v>
      </c>
      <c r="C1256" s="434" t="s">
        <v>3111</v>
      </c>
      <c r="D1256" s="448">
        <v>50000</v>
      </c>
      <c r="E1256" s="427" t="s">
        <v>1508</v>
      </c>
      <c r="F1256" s="427" t="s">
        <v>15</v>
      </c>
      <c r="G1256" s="428" t="s">
        <v>3055</v>
      </c>
      <c r="H1256" s="18" t="str">
        <f>IF(A1256="","",VLOOKUP(A1256,[1]Crt!F:G,2,FALSE))</f>
        <v>ලෝක බැංකු ව්‍යාපෘති</v>
      </c>
      <c r="I1256" s="19" t="str">
        <f>IF(B1256="","",IF(LEN(B1256)=12,VLOOKUP(MID(B1256,8,2),[1]Crt!A:B,2),VLOOKUP(MID(B1256,7,2),[1]Crt!A:B,2)))</f>
        <v>11 - දොම්පෙ</v>
      </c>
      <c r="J1256" s="20" t="str">
        <f>IF(B1256="","",VLOOKUP(I1256,[1]Crt!B:C,2))</f>
        <v>ගම්පහ</v>
      </c>
      <c r="K1256" s="186">
        <f>IF(B1256="","",VLOOKUP(MID(B1256,1,1),[1]Crt!D:E,2,FALSE))</f>
        <v>2001</v>
      </c>
    </row>
    <row r="1257" spans="1:11" ht="51" customHeight="1">
      <c r="A1257" s="38" t="s">
        <v>3061</v>
      </c>
      <c r="B1257" s="424" t="s">
        <v>3112</v>
      </c>
      <c r="C1257" s="454" t="s">
        <v>286</v>
      </c>
      <c r="D1257" s="448">
        <v>250000</v>
      </c>
      <c r="E1257" s="427" t="s">
        <v>1508</v>
      </c>
      <c r="F1257" s="427" t="s">
        <v>15</v>
      </c>
      <c r="G1257" s="436" t="s">
        <v>3113</v>
      </c>
      <c r="H1257" s="18" t="str">
        <f>IF(A1257="","",VLOOKUP(A1257,[1]Crt!F:G,2,FALSE))</f>
        <v>ලෝක බැංකු ව්‍යාපෘති</v>
      </c>
      <c r="I1257" s="19" t="str">
        <f>IF(B1257="","",IF(LEN(B1257)=12,VLOOKUP(MID(B1257,8,2),[1]Crt!A:B,2),VLOOKUP(MID(B1257,7,2),[1]Crt!A:B,2)))</f>
        <v>11 - දොම්පෙ</v>
      </c>
      <c r="J1257" s="20" t="str">
        <f>IF(B1257="","",VLOOKUP(I1257,[1]Crt!B:C,2))</f>
        <v>ගම්පහ</v>
      </c>
      <c r="K1257" s="186">
        <f>IF(B1257="","",VLOOKUP(MID(B1257,1,1),[1]Crt!D:E,2,FALSE))</f>
        <v>2001</v>
      </c>
    </row>
    <row r="1258" spans="1:11" ht="47.25" customHeight="1">
      <c r="A1258" s="38" t="s">
        <v>3061</v>
      </c>
      <c r="B1258" s="424" t="s">
        <v>3114</v>
      </c>
      <c r="C1258" s="454" t="s">
        <v>3115</v>
      </c>
      <c r="D1258" s="451">
        <v>100000</v>
      </c>
      <c r="E1258" s="427" t="s">
        <v>1508</v>
      </c>
      <c r="F1258" s="427" t="s">
        <v>15</v>
      </c>
      <c r="G1258" s="436" t="s">
        <v>3116</v>
      </c>
      <c r="H1258" s="18" t="str">
        <f>IF(A1258="","",VLOOKUP(A1258,[1]Crt!F:G,2,FALSE))</f>
        <v>ලෝක බැංකු ව්‍යාපෘති</v>
      </c>
      <c r="I1258" s="19" t="str">
        <f>IF(B1258="","",IF(LEN(B1258)=12,VLOOKUP(MID(B1258,8,2),[1]Crt!A:B,2),VLOOKUP(MID(B1258,7,2),[1]Crt!A:B,2)))</f>
        <v>11 - දොම්පෙ</v>
      </c>
      <c r="J1258" s="20" t="str">
        <f>IF(B1258="","",VLOOKUP(I1258,[1]Crt!B:C,2))</f>
        <v>ගම්පහ</v>
      </c>
      <c r="K1258" s="186">
        <f>IF(B1258="","",VLOOKUP(MID(B1258,1,1),[1]Crt!D:E,2,FALSE))</f>
        <v>2001</v>
      </c>
    </row>
    <row r="1259" spans="1:11" ht="51" customHeight="1">
      <c r="A1259" s="38" t="s">
        <v>3052</v>
      </c>
      <c r="B1259" s="424" t="s">
        <v>3117</v>
      </c>
      <c r="C1259" s="434" t="s">
        <v>3118</v>
      </c>
      <c r="D1259" s="451">
        <v>200000</v>
      </c>
      <c r="E1259" s="427" t="s">
        <v>1508</v>
      </c>
      <c r="F1259" s="427" t="s">
        <v>15</v>
      </c>
      <c r="G1259" s="428" t="s">
        <v>3055</v>
      </c>
      <c r="H1259" s="18" t="str">
        <f>IF(A1259="","",VLOOKUP(A1259,[1]Crt!F:G,2,FALSE))</f>
        <v>ලෝක බැංකු ව්‍යාපෘති</v>
      </c>
      <c r="I1259" s="19" t="str">
        <f>IF(B1259="","",IF(LEN(B1259)=12,VLOOKUP(MID(B1259,8,2),[1]Crt!A:B,2),VLOOKUP(MID(B1259,7,2),[1]Crt!A:B,2)))</f>
        <v>11 - දොම්පෙ</v>
      </c>
      <c r="J1259" s="20" t="str">
        <f>IF(B1259="","",VLOOKUP(I1259,[1]Crt!B:C,2))</f>
        <v>ගම්පහ</v>
      </c>
      <c r="K1259" s="186">
        <f>IF(B1259="","",VLOOKUP(MID(B1259,1,1),[1]Crt!D:E,2,FALSE))</f>
        <v>2001</v>
      </c>
    </row>
    <row r="1260" spans="1:11" ht="51" customHeight="1">
      <c r="A1260" s="38" t="s">
        <v>3052</v>
      </c>
      <c r="B1260" s="424" t="s">
        <v>3119</v>
      </c>
      <c r="C1260" s="429" t="s">
        <v>3120</v>
      </c>
      <c r="D1260" s="439">
        <v>500000</v>
      </c>
      <c r="E1260" s="427" t="s">
        <v>1508</v>
      </c>
      <c r="F1260" s="427" t="s">
        <v>15</v>
      </c>
      <c r="G1260" s="428" t="s">
        <v>3055</v>
      </c>
      <c r="H1260" s="18" t="str">
        <f>IF(A1260="","",VLOOKUP(A1260,[1]Crt!F:G,2,FALSE))</f>
        <v>ලෝක බැංකු ව්‍යාපෘති</v>
      </c>
      <c r="I1260" s="19" t="str">
        <f>IF(B1260="","",IF(LEN(B1260)=12,VLOOKUP(MID(B1260,8,2),[1]Crt!A:B,2),VLOOKUP(MID(B1260,7,2),[1]Crt!A:B,2)))</f>
        <v>12 - බියගම</v>
      </c>
      <c r="J1260" s="20" t="str">
        <f>IF(B1260="","",VLOOKUP(I1260,[1]Crt!B:C,2))</f>
        <v>ගම්පහ</v>
      </c>
      <c r="K1260" s="186">
        <f>IF(B1260="","",VLOOKUP(MID(B1260,1,1),[1]Crt!D:E,2,FALSE))</f>
        <v>2001</v>
      </c>
    </row>
    <row r="1261" spans="1:11" ht="51" customHeight="1">
      <c r="A1261" s="38" t="s">
        <v>3052</v>
      </c>
      <c r="B1261" s="424" t="s">
        <v>3121</v>
      </c>
      <c r="C1261" s="429" t="s">
        <v>3122</v>
      </c>
      <c r="D1261" s="426">
        <v>400000</v>
      </c>
      <c r="E1261" s="427" t="s">
        <v>1508</v>
      </c>
      <c r="F1261" s="427" t="s">
        <v>15</v>
      </c>
      <c r="G1261" s="428" t="s">
        <v>3055</v>
      </c>
      <c r="H1261" s="18" t="str">
        <f>IF(A1261="","",VLOOKUP(A1261,[1]Crt!F:G,2,FALSE))</f>
        <v>ලෝක බැංකු ව්‍යාපෘති</v>
      </c>
      <c r="I1261" s="19" t="str">
        <f>IF(B1261="","",IF(LEN(B1261)=12,VLOOKUP(MID(B1261,8,2),[1]Crt!A:B,2),VLOOKUP(MID(B1261,7,2),[1]Crt!A:B,2)))</f>
        <v>12 - බියගම</v>
      </c>
      <c r="J1261" s="20" t="str">
        <f>IF(B1261="","",VLOOKUP(I1261,[1]Crt!B:C,2))</f>
        <v>ගම්පහ</v>
      </c>
      <c r="K1261" s="186">
        <f>IF(B1261="","",VLOOKUP(MID(B1261,1,1),[1]Crt!D:E,2,FALSE))</f>
        <v>2001</v>
      </c>
    </row>
    <row r="1262" spans="1:11" ht="51" customHeight="1">
      <c r="A1262" s="38" t="s">
        <v>3052</v>
      </c>
      <c r="B1262" s="424" t="s">
        <v>3123</v>
      </c>
      <c r="C1262" s="425" t="s">
        <v>3124</v>
      </c>
      <c r="D1262" s="426">
        <v>800000</v>
      </c>
      <c r="E1262" s="427" t="s">
        <v>1508</v>
      </c>
      <c r="F1262" s="427" t="s">
        <v>15</v>
      </c>
      <c r="G1262" s="428" t="s">
        <v>3055</v>
      </c>
      <c r="H1262" s="18" t="str">
        <f>IF(A1262="","",VLOOKUP(A1262,[1]Crt!F:G,2,FALSE))</f>
        <v>ලෝක බැංකු ව්‍යාපෘති</v>
      </c>
      <c r="I1262" s="19" t="str">
        <f>IF(B1262="","",IF(LEN(B1262)=12,VLOOKUP(MID(B1262,8,2),[1]Crt!A:B,2),VLOOKUP(MID(B1262,7,2),[1]Crt!A:B,2)))</f>
        <v>12 - බියගම</v>
      </c>
      <c r="J1262" s="20" t="str">
        <f>IF(B1262="","",VLOOKUP(I1262,[1]Crt!B:C,2))</f>
        <v>ගම්පහ</v>
      </c>
      <c r="K1262" s="186">
        <f>IF(B1262="","",VLOOKUP(MID(B1262,1,1),[1]Crt!D:E,2,FALSE))</f>
        <v>2001</v>
      </c>
    </row>
    <row r="1263" spans="1:11" ht="51" customHeight="1">
      <c r="A1263" s="38" t="s">
        <v>3052</v>
      </c>
      <c r="B1263" s="424" t="s">
        <v>3125</v>
      </c>
      <c r="C1263" s="429" t="s">
        <v>3126</v>
      </c>
      <c r="D1263" s="426">
        <v>500000</v>
      </c>
      <c r="E1263" s="427" t="s">
        <v>1508</v>
      </c>
      <c r="F1263" s="427" t="s">
        <v>15</v>
      </c>
      <c r="G1263" s="428" t="s">
        <v>3055</v>
      </c>
      <c r="H1263" s="18" t="str">
        <f>IF(A1263="","",VLOOKUP(A1263,[1]Crt!F:G,2,FALSE))</f>
        <v>ලෝක බැංකු ව්‍යාපෘති</v>
      </c>
      <c r="I1263" s="19" t="str">
        <f>IF(B1263="","",IF(LEN(B1263)=12,VLOOKUP(MID(B1263,8,2),[1]Crt!A:B,2),VLOOKUP(MID(B1263,7,2),[1]Crt!A:B,2)))</f>
        <v>13 - කැළණිය</v>
      </c>
      <c r="J1263" s="20" t="str">
        <f>IF(B1263="","",VLOOKUP(I1263,[1]Crt!B:C,2))</f>
        <v>ගම්පහ</v>
      </c>
      <c r="K1263" s="186">
        <f>IF(B1263="","",VLOOKUP(MID(B1263,1,1),[1]Crt!D:E,2,FALSE))</f>
        <v>2001</v>
      </c>
    </row>
    <row r="1264" spans="1:11" ht="51" customHeight="1">
      <c r="A1264" s="38" t="s">
        <v>3052</v>
      </c>
      <c r="B1264" s="424" t="s">
        <v>3127</v>
      </c>
      <c r="C1264" s="425" t="s">
        <v>3128</v>
      </c>
      <c r="D1264" s="426">
        <v>430000</v>
      </c>
      <c r="E1264" s="427" t="s">
        <v>1508</v>
      </c>
      <c r="F1264" s="427" t="s">
        <v>15</v>
      </c>
      <c r="G1264" s="428" t="s">
        <v>3055</v>
      </c>
      <c r="H1264" s="18" t="str">
        <f>IF(A1264="","",VLOOKUP(A1264,[1]Crt!F:G,2,FALSE))</f>
        <v>ලෝක බැංකු ව්‍යාපෘති</v>
      </c>
      <c r="I1264" s="19" t="str">
        <f>IF(B1264="","",IF(LEN(B1264)=12,VLOOKUP(MID(B1264,8,2),[1]Crt!A:B,2),VLOOKUP(MID(B1264,7,2),[1]Crt!A:B,2)))</f>
        <v>13 - කැළණිය</v>
      </c>
      <c r="J1264" s="20" t="str">
        <f>IF(B1264="","",VLOOKUP(I1264,[1]Crt!B:C,2))</f>
        <v>ගම්පහ</v>
      </c>
      <c r="K1264" s="186">
        <f>IF(B1264="","",VLOOKUP(MID(B1264,1,1),[1]Crt!D:E,2,FALSE))</f>
        <v>2001</v>
      </c>
    </row>
    <row r="1265" spans="1:11" ht="51" customHeight="1">
      <c r="A1265" s="38" t="s">
        <v>3052</v>
      </c>
      <c r="B1265" s="424" t="s">
        <v>3129</v>
      </c>
      <c r="C1265" s="458" t="s">
        <v>3130</v>
      </c>
      <c r="D1265" s="459">
        <v>1000000</v>
      </c>
      <c r="E1265" s="427" t="s">
        <v>1508</v>
      </c>
      <c r="F1265" s="427" t="s">
        <v>15</v>
      </c>
      <c r="G1265" s="428" t="s">
        <v>3055</v>
      </c>
      <c r="H1265" s="18" t="str">
        <f>IF(A1265="","",VLOOKUP(A1265,[1]Crt!F:G,2,FALSE))</f>
        <v>ලෝක බැංකු ව්‍යාපෘති</v>
      </c>
      <c r="I1265" s="19" t="str">
        <f>IF(B1265="","",IF(LEN(B1265)=12,VLOOKUP(MID(B1265,8,2),[1]Crt!A:B,2),VLOOKUP(MID(B1265,7,2),[1]Crt!A:B,2)))</f>
        <v>21 - කොළඹ</v>
      </c>
      <c r="J1265" s="20" t="str">
        <f>IF(B1265="","",VLOOKUP(I1265,[1]Crt!B:C,2))</f>
        <v>කොළඹ</v>
      </c>
      <c r="K1265" s="186">
        <f>IF(B1265="","",VLOOKUP(MID(B1265,1,1),[1]Crt!D:E,2,FALSE))</f>
        <v>2001</v>
      </c>
    </row>
    <row r="1266" spans="1:11" ht="51" customHeight="1">
      <c r="A1266" s="38" t="s">
        <v>3052</v>
      </c>
      <c r="B1266" s="460" t="s">
        <v>3131</v>
      </c>
      <c r="C1266" s="425" t="s">
        <v>3132</v>
      </c>
      <c r="D1266" s="426">
        <v>800000</v>
      </c>
      <c r="E1266" s="427" t="s">
        <v>1508</v>
      </c>
      <c r="F1266" s="427" t="s">
        <v>15</v>
      </c>
      <c r="G1266" s="428" t="s">
        <v>3055</v>
      </c>
      <c r="H1266" s="18" t="str">
        <f>IF(A1266="","",VLOOKUP(A1266,[1]Crt!F:G,2,FALSE))</f>
        <v>ලෝක බැංකු ව්‍යාපෘති</v>
      </c>
      <c r="I1266" s="19" t="str">
        <f>IF(B1266="","",IF(LEN(B1266)=12,VLOOKUP(MID(B1266,8,2),[1]Crt!A:B,2),VLOOKUP(MID(B1266,7,2),[1]Crt!A:B,2)))</f>
        <v>22 -කොලොන්නාව</v>
      </c>
      <c r="J1266" s="20" t="str">
        <f>IF(B1266="","",VLOOKUP(I1266,[1]Crt!B:C,2))</f>
        <v>කොළඹ</v>
      </c>
      <c r="K1266" s="186">
        <f>IF(B1266="","",VLOOKUP(MID(B1266,1,1),[1]Crt!D:E,2,FALSE))</f>
        <v>2001</v>
      </c>
    </row>
    <row r="1267" spans="1:11" ht="51" customHeight="1">
      <c r="A1267" s="38" t="s">
        <v>3052</v>
      </c>
      <c r="B1267" s="460" t="s">
        <v>3133</v>
      </c>
      <c r="C1267" s="429" t="s">
        <v>3134</v>
      </c>
      <c r="D1267" s="456">
        <v>1890000</v>
      </c>
      <c r="E1267" s="427" t="s">
        <v>1508</v>
      </c>
      <c r="F1267" s="427" t="s">
        <v>15</v>
      </c>
      <c r="G1267" s="428" t="s">
        <v>3055</v>
      </c>
      <c r="H1267" s="18" t="str">
        <f>IF(A1267="","",VLOOKUP(A1267,[1]Crt!F:G,2,FALSE))</f>
        <v>ලෝක බැංකු ව්‍යාපෘති</v>
      </c>
      <c r="I1267" s="19" t="str">
        <f>IF(B1267="","",IF(LEN(B1267)=12,VLOOKUP(MID(B1267,8,2),[1]Crt!A:B,2),VLOOKUP(MID(B1267,7,2),[1]Crt!A:B,2)))</f>
        <v>24 - කඩුවෙල</v>
      </c>
      <c r="J1267" s="20" t="str">
        <f>IF(B1267="","",VLOOKUP(I1267,[1]Crt!B:C,2))</f>
        <v>කොළඹ</v>
      </c>
      <c r="K1267" s="186">
        <f>IF(B1267="","",VLOOKUP(MID(B1267,1,1),[1]Crt!D:E,2,FALSE))</f>
        <v>2001</v>
      </c>
    </row>
    <row r="1268" spans="1:11" ht="51" customHeight="1">
      <c r="A1268" s="38" t="s">
        <v>3052</v>
      </c>
      <c r="B1268" s="460" t="s">
        <v>3135</v>
      </c>
      <c r="C1268" s="461" t="s">
        <v>3136</v>
      </c>
      <c r="D1268" s="426">
        <v>747000</v>
      </c>
      <c r="E1268" s="427" t="s">
        <v>1508</v>
      </c>
      <c r="F1268" s="427" t="s">
        <v>15</v>
      </c>
      <c r="G1268" s="436" t="s">
        <v>3064</v>
      </c>
      <c r="H1268" s="18" t="str">
        <f>IF(A1268="","",VLOOKUP(A1268,[1]Crt!F:G,2,FALSE))</f>
        <v>ලෝක බැංකු ව්‍යාපෘති</v>
      </c>
      <c r="I1268" s="19" t="str">
        <f>IF(B1268="","",IF(LEN(B1268)=12,VLOOKUP(MID(B1268,8,2),[1]Crt!A:B,2),VLOOKUP(MID(B1268,7,2),[1]Crt!A:B,2)))</f>
        <v>25 - මහරගම</v>
      </c>
      <c r="J1268" s="20" t="str">
        <f>IF(B1268="","",VLOOKUP(I1268,[1]Crt!B:C,2))</f>
        <v>කොළඹ</v>
      </c>
      <c r="K1268" s="186">
        <f>IF(B1268="","",VLOOKUP(MID(B1268,1,1),[1]Crt!D:E,2,FALSE))</f>
        <v>2001</v>
      </c>
    </row>
    <row r="1269" spans="1:11" ht="51" customHeight="1">
      <c r="A1269" s="38" t="s">
        <v>3052</v>
      </c>
      <c r="B1269" s="424" t="s">
        <v>3137</v>
      </c>
      <c r="C1269" s="461" t="s">
        <v>3138</v>
      </c>
      <c r="D1269" s="426">
        <v>600000</v>
      </c>
      <c r="E1269" s="427" t="s">
        <v>1508</v>
      </c>
      <c r="F1269" s="427" t="s">
        <v>15</v>
      </c>
      <c r="G1269" s="428" t="s">
        <v>3055</v>
      </c>
      <c r="H1269" s="18" t="str">
        <f>IF(A1269="","",VLOOKUP(A1269,[1]Crt!F:G,2,FALSE))</f>
        <v>ලෝක බැංකු ව්‍යාපෘති</v>
      </c>
      <c r="I1269" s="19" t="str">
        <f>IF(B1269="","",IF(LEN(B1269)=12,VLOOKUP(MID(B1269,8,2),[1]Crt!A:B,2),VLOOKUP(MID(B1269,7,2),[1]Crt!A:B,2)))</f>
        <v>27 - දෙහිවල</v>
      </c>
      <c r="J1269" s="20" t="str">
        <f>IF(B1269="","",VLOOKUP(I1269,[1]Crt!B:C,2))</f>
        <v>කොළඹ</v>
      </c>
      <c r="K1269" s="186">
        <f>IF(B1269="","",VLOOKUP(MID(B1269,1,1),[1]Crt!D:E,2,FALSE))</f>
        <v>2001</v>
      </c>
    </row>
    <row r="1270" spans="1:11" ht="51" customHeight="1">
      <c r="A1270" s="38" t="s">
        <v>3052</v>
      </c>
      <c r="B1270" s="460" t="s">
        <v>3139</v>
      </c>
      <c r="C1270" s="425" t="s">
        <v>3140</v>
      </c>
      <c r="D1270" s="426">
        <v>600000</v>
      </c>
      <c r="E1270" s="427" t="s">
        <v>1508</v>
      </c>
      <c r="F1270" s="427" t="s">
        <v>15</v>
      </c>
      <c r="G1270" s="428" t="s">
        <v>3055</v>
      </c>
      <c r="H1270" s="18" t="str">
        <f>IF(A1270="","",VLOOKUP(A1270,[1]Crt!F:G,2,FALSE))</f>
        <v>ලෝක බැංකු ව්‍යාපෘති</v>
      </c>
      <c r="I1270" s="19" t="str">
        <f>IF(B1270="","",IF(LEN(B1270)=12,VLOOKUP(MID(B1270,8,2),[1]Crt!A:B,2),VLOOKUP(MID(B1270,7,2),[1]Crt!A:B,2)))</f>
        <v>28 - මොරටුව</v>
      </c>
      <c r="J1270" s="20" t="str">
        <f>IF(B1270="","",VLOOKUP(I1270,[1]Crt!B:C,2))</f>
        <v>කොළඹ</v>
      </c>
      <c r="K1270" s="186">
        <f>IF(B1270="","",VLOOKUP(MID(B1270,1,1),[1]Crt!D:E,2,FALSE))</f>
        <v>2001</v>
      </c>
    </row>
    <row r="1271" spans="1:11" ht="51" customHeight="1">
      <c r="A1271" s="38" t="s">
        <v>3052</v>
      </c>
      <c r="B1271" s="460" t="s">
        <v>3141</v>
      </c>
      <c r="C1271" s="425" t="s">
        <v>3142</v>
      </c>
      <c r="D1271" s="426">
        <v>1000000</v>
      </c>
      <c r="E1271" s="427" t="s">
        <v>1508</v>
      </c>
      <c r="F1271" s="427" t="s">
        <v>15</v>
      </c>
      <c r="G1271" s="428" t="s">
        <v>3055</v>
      </c>
      <c r="H1271" s="18" t="str">
        <f>IF(A1271="","",VLOOKUP(A1271,[1]Crt!F:G,2,FALSE))</f>
        <v>ලෝක බැංකු ව්‍යාපෘති</v>
      </c>
      <c r="I1271" s="19" t="str">
        <f>IF(B1271="","",IF(LEN(B1271)=12,VLOOKUP(MID(B1271,8,2),[1]Crt!A:B,2),VLOOKUP(MID(B1271,7,2),[1]Crt!A:B,2)))</f>
        <v>28 - මොරටුව</v>
      </c>
      <c r="J1271" s="20" t="str">
        <f>IF(B1271="","",VLOOKUP(I1271,[1]Crt!B:C,2))</f>
        <v>කොළඹ</v>
      </c>
      <c r="K1271" s="186">
        <f>IF(B1271="","",VLOOKUP(MID(B1271,1,1),[1]Crt!D:E,2,FALSE))</f>
        <v>2001</v>
      </c>
    </row>
    <row r="1272" spans="1:11" ht="51" customHeight="1">
      <c r="A1272" s="38" t="s">
        <v>3052</v>
      </c>
      <c r="B1272" s="460" t="s">
        <v>3143</v>
      </c>
      <c r="C1272" s="425" t="s">
        <v>3144</v>
      </c>
      <c r="D1272" s="426">
        <v>1070000</v>
      </c>
      <c r="E1272" s="427" t="s">
        <v>1508</v>
      </c>
      <c r="F1272" s="427" t="s">
        <v>15</v>
      </c>
      <c r="G1272" s="428" t="s">
        <v>3055</v>
      </c>
      <c r="H1272" s="18" t="str">
        <f>IF(A1272="","",VLOOKUP(A1272,[1]Crt!F:G,2,FALSE))</f>
        <v>ලෝක බැංකු ව්‍යාපෘති</v>
      </c>
      <c r="I1272" s="19" t="str">
        <f>IF(B1272="","",IF(LEN(B1272)=12,VLOOKUP(MID(B1272,8,2),[1]Crt!A:B,2),VLOOKUP(MID(B1272,7,2),[1]Crt!A:B,2)))</f>
        <v>30 - හෝමාගම</v>
      </c>
      <c r="J1272" s="20" t="str">
        <f>IF(B1272="","",VLOOKUP(I1272,[1]Crt!B:C,2))</f>
        <v>කොළඹ</v>
      </c>
      <c r="K1272" s="186">
        <f>IF(B1272="","",VLOOKUP(MID(B1272,1,1),[1]Crt!D:E,2,FALSE))</f>
        <v>2001</v>
      </c>
    </row>
    <row r="1273" spans="1:11" ht="51" customHeight="1">
      <c r="A1273" s="38" t="s">
        <v>3052</v>
      </c>
      <c r="B1273" s="424" t="s">
        <v>3145</v>
      </c>
      <c r="C1273" s="425" t="s">
        <v>3146</v>
      </c>
      <c r="D1273" s="462">
        <v>700000</v>
      </c>
      <c r="E1273" s="427" t="s">
        <v>1508</v>
      </c>
      <c r="F1273" s="427" t="s">
        <v>15</v>
      </c>
      <c r="G1273" s="428" t="s">
        <v>3055</v>
      </c>
      <c r="H1273" s="18" t="str">
        <f>IF(A1273="","",VLOOKUP(A1273,[1]Crt!F:G,2,FALSE))</f>
        <v>ලෝක බැංකු ව්‍යාපෘති</v>
      </c>
      <c r="I1273" s="19" t="str">
        <f>IF(B1273="","",IF(LEN(B1273)=12,VLOOKUP(MID(B1273,8,2),[1]Crt!A:B,2),VLOOKUP(MID(B1273,7,2),[1]Crt!A:B,2)))</f>
        <v>31 - හංවැල්ල</v>
      </c>
      <c r="J1273" s="20" t="str">
        <f>IF(B1273="","",VLOOKUP(I1273,[1]Crt!B:C,2))</f>
        <v>කොළඹ</v>
      </c>
      <c r="K1273" s="186">
        <f>IF(B1273="","",VLOOKUP(MID(B1273,1,1),[1]Crt!D:E,2,FALSE))</f>
        <v>2001</v>
      </c>
    </row>
    <row r="1274" spans="1:11" ht="51" customHeight="1">
      <c r="A1274" s="38" t="s">
        <v>3052</v>
      </c>
      <c r="B1274" s="460" t="s">
        <v>3147</v>
      </c>
      <c r="C1274" s="458" t="s">
        <v>3148</v>
      </c>
      <c r="D1274" s="459">
        <v>1730000</v>
      </c>
      <c r="E1274" s="427" t="s">
        <v>1508</v>
      </c>
      <c r="F1274" s="427" t="s">
        <v>15</v>
      </c>
      <c r="G1274" s="428" t="s">
        <v>3055</v>
      </c>
      <c r="H1274" s="18" t="str">
        <f>IF(A1274="","",VLOOKUP(A1274,[1]Crt!F:G,2,FALSE))</f>
        <v>ලෝක බැංකු ව්‍යාපෘති</v>
      </c>
      <c r="I1274" s="19" t="str">
        <f>IF(B1274="","",IF(LEN(B1274)=12,VLOOKUP(MID(B1274,8,2),[1]Crt!A:B,2),VLOOKUP(MID(B1274,7,2),[1]Crt!A:B,2)))</f>
        <v>32 - තිඹිරිගස්යාය</v>
      </c>
      <c r="J1274" s="20" t="str">
        <f>IF(B1274="","",VLOOKUP(I1274,[1]Crt!B:C,2))</f>
        <v>කොළඹ</v>
      </c>
      <c r="K1274" s="186">
        <f>IF(B1274="","",VLOOKUP(MID(B1274,1,1),[1]Crt!D:E,2,FALSE))</f>
        <v>2001</v>
      </c>
    </row>
    <row r="1275" spans="1:11" ht="51" customHeight="1">
      <c r="A1275" s="38" t="s">
        <v>3052</v>
      </c>
      <c r="B1275" s="460" t="s">
        <v>3149</v>
      </c>
      <c r="C1275" s="458" t="s">
        <v>3150</v>
      </c>
      <c r="D1275" s="459">
        <v>1200000</v>
      </c>
      <c r="E1275" s="427" t="s">
        <v>1508</v>
      </c>
      <c r="F1275" s="427" t="s">
        <v>15</v>
      </c>
      <c r="G1275" s="428" t="s">
        <v>3055</v>
      </c>
      <c r="H1275" s="18" t="str">
        <f>IF(A1275="","",VLOOKUP(A1275,[1]Crt!F:G,2,FALSE))</f>
        <v>ලෝක බැංකු ව්‍යාපෘති</v>
      </c>
      <c r="I1275" s="19" t="str">
        <f>IF(B1275="","",IF(LEN(B1275)=12,VLOOKUP(MID(B1275,8,2),[1]Crt!A:B,2),VLOOKUP(MID(B1275,7,2),[1]Crt!A:B,2)))</f>
        <v>32 - තිඹිරිගස්යාය</v>
      </c>
      <c r="J1275" s="20" t="str">
        <f>IF(B1275="","",VLOOKUP(I1275,[1]Crt!B:C,2))</f>
        <v>කොළඹ</v>
      </c>
      <c r="K1275" s="186">
        <f>IF(B1275="","",VLOOKUP(MID(B1275,1,1),[1]Crt!D:E,2,FALSE))</f>
        <v>2001</v>
      </c>
    </row>
    <row r="1276" spans="1:11" ht="51" customHeight="1">
      <c r="A1276" s="38" t="s">
        <v>3052</v>
      </c>
      <c r="B1276" s="460" t="s">
        <v>3151</v>
      </c>
      <c r="C1276" s="429" t="s">
        <v>3152</v>
      </c>
      <c r="D1276" s="456">
        <v>670000</v>
      </c>
      <c r="E1276" s="427" t="s">
        <v>1508</v>
      </c>
      <c r="F1276" s="427" t="s">
        <v>15</v>
      </c>
      <c r="G1276" s="428" t="s">
        <v>3055</v>
      </c>
      <c r="H1276" s="18" t="str">
        <f>IF(A1276="","",VLOOKUP(A1276,[1]Crt!F:G,2,FALSE))</f>
        <v>ලෝක බැංකු ව්‍යාපෘති</v>
      </c>
      <c r="I1276" s="19" t="str">
        <f>IF(B1276="","",IF(LEN(B1276)=12,VLOOKUP(MID(B1276,8,2),[1]Crt!A:B,2),VLOOKUP(MID(B1276,7,2),[1]Crt!A:B,2)))</f>
        <v>33 - පාදුක්ක</v>
      </c>
      <c r="J1276" s="20" t="str">
        <f>IF(B1276="","",VLOOKUP(I1276,[1]Crt!B:C,2))</f>
        <v>කොළඹ</v>
      </c>
      <c r="K1276" s="186">
        <f>IF(B1276="","",VLOOKUP(MID(B1276,1,1),[1]Crt!D:E,2,FALSE))</f>
        <v>2001</v>
      </c>
    </row>
    <row r="1277" spans="1:11" ht="51" customHeight="1">
      <c r="A1277" s="38" t="s">
        <v>3061</v>
      </c>
      <c r="B1277" s="424" t="s">
        <v>3153</v>
      </c>
      <c r="C1277" s="434" t="s">
        <v>3154</v>
      </c>
      <c r="D1277" s="426">
        <v>1000000</v>
      </c>
      <c r="E1277" s="427" t="s">
        <v>1508</v>
      </c>
      <c r="F1277" s="427" t="s">
        <v>15</v>
      </c>
      <c r="G1277" s="436" t="s">
        <v>3090</v>
      </c>
      <c r="H1277" s="18" t="str">
        <f>IF(A1277="","",VLOOKUP(A1277,[1]Crt!F:G,2,FALSE))</f>
        <v>ලෝක බැංකු ව්‍යාපෘති</v>
      </c>
      <c r="I1277" s="19" t="str">
        <f>IF(B1277="","",IF(LEN(B1277)=12,VLOOKUP(MID(B1277,8,2),[1]Crt!A:B,2),VLOOKUP(MID(B1277,7,2),[1]Crt!A:B,2)))</f>
        <v>42 - කළුතර</v>
      </c>
      <c r="J1277" s="20" t="str">
        <f>IF(B1277="","",VLOOKUP(I1277,[1]Crt!B:C,2))</f>
        <v>කළුතර</v>
      </c>
      <c r="K1277" s="186">
        <f>IF(B1277="","",VLOOKUP(MID(B1277,1,1),[1]Crt!D:E,2,FALSE))</f>
        <v>2001</v>
      </c>
    </row>
    <row r="1278" spans="1:11" ht="51" customHeight="1">
      <c r="A1278" s="38" t="s">
        <v>3061</v>
      </c>
      <c r="B1278" s="424" t="s">
        <v>3155</v>
      </c>
      <c r="C1278" s="425" t="s">
        <v>3156</v>
      </c>
      <c r="D1278" s="426">
        <v>1000000</v>
      </c>
      <c r="E1278" s="427" t="s">
        <v>1508</v>
      </c>
      <c r="F1278" s="427" t="s">
        <v>15</v>
      </c>
      <c r="G1278" s="436" t="s">
        <v>3090</v>
      </c>
      <c r="H1278" s="18" t="str">
        <f>IF(A1278="","",VLOOKUP(A1278,[1]Crt!F:G,2,FALSE))</f>
        <v>ලෝක බැංකු ව්‍යාපෘති</v>
      </c>
      <c r="I1278" s="19" t="str">
        <f>IF(B1278="","",IF(LEN(B1278)=12,VLOOKUP(MID(B1278,8,2),[1]Crt!A:B,2),VLOOKUP(MID(B1278,7,2),[1]Crt!A:B,2)))</f>
        <v>42 - කළුතර</v>
      </c>
      <c r="J1278" s="20" t="str">
        <f>IF(B1278="","",VLOOKUP(I1278,[1]Crt!B:C,2))</f>
        <v>කළුතර</v>
      </c>
      <c r="K1278" s="186">
        <f>IF(B1278="","",VLOOKUP(MID(B1278,1,1),[1]Crt!D:E,2,FALSE))</f>
        <v>2001</v>
      </c>
    </row>
    <row r="1279" spans="1:11" ht="51" customHeight="1">
      <c r="A1279" s="38" t="s">
        <v>3052</v>
      </c>
      <c r="B1279" s="424" t="s">
        <v>3157</v>
      </c>
      <c r="C1279" s="429" t="s">
        <v>3158</v>
      </c>
      <c r="D1279" s="439">
        <v>1100000</v>
      </c>
      <c r="E1279" s="427" t="s">
        <v>1508</v>
      </c>
      <c r="F1279" s="427" t="s">
        <v>15</v>
      </c>
      <c r="G1279" s="428" t="s">
        <v>3055</v>
      </c>
      <c r="H1279" s="18" t="str">
        <f>IF(A1279="","",VLOOKUP(A1279,[1]Crt!F:G,2,FALSE))</f>
        <v>ලෝක බැංකු ව්‍යාපෘති</v>
      </c>
      <c r="I1279" s="19" t="str">
        <f>IF(B1279="","",IF(LEN(B1279)=12,VLOOKUP(MID(B1279,8,2),[1]Crt!A:B,2),VLOOKUP(MID(B1279,7,2),[1]Crt!A:B,2)))</f>
        <v>43 - බණ්ඩාරගම</v>
      </c>
      <c r="J1279" s="20" t="str">
        <f>IF(B1279="","",VLOOKUP(I1279,[1]Crt!B:C,2))</f>
        <v>කළුතර</v>
      </c>
      <c r="K1279" s="186">
        <f>IF(B1279="","",VLOOKUP(MID(B1279,1,1),[1]Crt!D:E,2,FALSE))</f>
        <v>2001</v>
      </c>
    </row>
    <row r="1280" spans="1:11" ht="51" customHeight="1">
      <c r="A1280" s="24" t="s">
        <v>3069</v>
      </c>
      <c r="B1280" s="440" t="s">
        <v>3159</v>
      </c>
      <c r="C1280" s="463" t="s">
        <v>3160</v>
      </c>
      <c r="D1280" s="464">
        <v>450000</v>
      </c>
      <c r="E1280" s="443" t="s">
        <v>1508</v>
      </c>
      <c r="F1280" s="443" t="s">
        <v>15</v>
      </c>
      <c r="G1280" s="444" t="s">
        <v>3161</v>
      </c>
      <c r="H1280" s="18" t="str">
        <f>IF(A1280="","",VLOOKUP(A1280,[1]Crt!F:G,2,FALSE))</f>
        <v>ලෝක බැංකු ව්‍යාපෘති</v>
      </c>
      <c r="I1280" s="19" t="str">
        <f>IF(B1280="","",IF(LEN(B1280)=12,VLOOKUP(MID(B1280,8,2),[1]Crt!A:B,2),VLOOKUP(MID(B1280,7,2),[1]Crt!A:B,2)))</f>
        <v>44 - හොරණ</v>
      </c>
      <c r="J1280" s="20" t="str">
        <f>IF(B1280="","",VLOOKUP(I1280,[1]Crt!B:C,2))</f>
        <v>කළුතර</v>
      </c>
      <c r="K1280" s="186">
        <f>IF(B1280="","",VLOOKUP(MID(B1280,1,1),[1]Crt!D:E,2,FALSE))</f>
        <v>2001</v>
      </c>
    </row>
    <row r="1281" spans="1:11" ht="72" customHeight="1">
      <c r="A1281" s="38" t="s">
        <v>3061</v>
      </c>
      <c r="B1281" s="424" t="s">
        <v>3162</v>
      </c>
      <c r="C1281" s="429" t="s">
        <v>3163</v>
      </c>
      <c r="D1281" s="439">
        <v>562800</v>
      </c>
      <c r="E1281" s="427" t="s">
        <v>1508</v>
      </c>
      <c r="F1281" s="427" t="s">
        <v>15</v>
      </c>
      <c r="G1281" s="436" t="s">
        <v>3164</v>
      </c>
      <c r="H1281" s="18" t="str">
        <f>IF(A1281="","",VLOOKUP(A1281,[1]Crt!F:G,2,FALSE))</f>
        <v>ලෝක බැංකු ව්‍යාපෘති</v>
      </c>
      <c r="I1281" s="19" t="str">
        <f>IF(B1281="","",IF(LEN(B1281)=12,VLOOKUP(MID(B1281,8,2),[1]Crt!A:B,2),VLOOKUP(MID(B1281,7,2),[1]Crt!A:B,2)))</f>
        <v>45 - මදුරාවල</v>
      </c>
      <c r="J1281" s="20" t="str">
        <f>IF(B1281="","",VLOOKUP(I1281,[1]Crt!B:C,2))</f>
        <v>කළුතර</v>
      </c>
      <c r="K1281" s="186">
        <f>IF(B1281="","",VLOOKUP(MID(B1281,1,1),[1]Crt!D:E,2,FALSE))</f>
        <v>2001</v>
      </c>
    </row>
    <row r="1282" spans="1:11" ht="51" customHeight="1">
      <c r="A1282" s="24" t="s">
        <v>3069</v>
      </c>
      <c r="B1282" s="440" t="s">
        <v>3165</v>
      </c>
      <c r="C1282" s="463" t="s">
        <v>3166</v>
      </c>
      <c r="D1282" s="464">
        <v>300000</v>
      </c>
      <c r="E1282" s="443" t="s">
        <v>1508</v>
      </c>
      <c r="F1282" s="443" t="s">
        <v>15</v>
      </c>
      <c r="G1282" s="444" t="s">
        <v>3167</v>
      </c>
      <c r="H1282" s="18" t="str">
        <f>IF(A1282="","",VLOOKUP(A1282,[1]Crt!F:G,2,FALSE))</f>
        <v>ලෝක බැංකු ව්‍යාපෘති</v>
      </c>
      <c r="I1282" s="19" t="str">
        <f>IF(B1282="","",IF(LEN(B1282)=12,VLOOKUP(MID(B1282,8,2),[1]Crt!A:B,2),VLOOKUP(MID(B1282,7,2),[1]Crt!A:B,2)))</f>
        <v>45 - මදුරාවල</v>
      </c>
      <c r="J1282" s="20" t="str">
        <f>IF(B1282="","",VLOOKUP(I1282,[1]Crt!B:C,2))</f>
        <v>කළුතර</v>
      </c>
      <c r="K1282" s="186">
        <f>IF(B1282="","",VLOOKUP(MID(B1282,1,1),[1]Crt!D:E,2,FALSE))</f>
        <v>2001</v>
      </c>
    </row>
    <row r="1283" spans="1:11" ht="51" customHeight="1">
      <c r="A1283" s="38" t="s">
        <v>3052</v>
      </c>
      <c r="B1283" s="424" t="s">
        <v>3168</v>
      </c>
      <c r="C1283" s="465" t="s">
        <v>3169</v>
      </c>
      <c r="D1283" s="466">
        <v>10600000</v>
      </c>
      <c r="E1283" s="467" t="s">
        <v>1508</v>
      </c>
      <c r="F1283" s="467" t="s">
        <v>15</v>
      </c>
      <c r="G1283" s="428" t="s">
        <v>3055</v>
      </c>
      <c r="H1283" s="18" t="str">
        <f>IF(A1283="","",VLOOKUP(A1283,[1]Crt!F:G,2,FALSE))</f>
        <v>ලෝක බැංකු ව්‍යාපෘති</v>
      </c>
      <c r="I1283" s="19" t="str">
        <f>IF(B1283="","",IF(LEN(B1283)=12,VLOOKUP(MID(B1283,8,2),[1]Crt!A:B,2),VLOOKUP(MID(B1283,7,2),[1]Crt!A:B,2)))</f>
        <v>47 - දොඩන්ගොඩ</v>
      </c>
      <c r="J1283" s="20" t="str">
        <f>IF(B1283="","",VLOOKUP(I1283,[1]Crt!B:C,2))</f>
        <v>කළුතර</v>
      </c>
      <c r="K1283" s="186">
        <f>IF(B1283="","",VLOOKUP(MID(B1283,1,1),[1]Crt!D:E,2,FALSE))</f>
        <v>2104</v>
      </c>
    </row>
    <row r="1284" spans="1:11" ht="51" customHeight="1">
      <c r="A1284" s="38" t="s">
        <v>3052</v>
      </c>
      <c r="B1284" s="424" t="s">
        <v>3170</v>
      </c>
      <c r="C1284" s="425" t="s">
        <v>3171</v>
      </c>
      <c r="D1284" s="426">
        <v>1040000</v>
      </c>
      <c r="E1284" s="427" t="s">
        <v>1508</v>
      </c>
      <c r="F1284" s="427" t="s">
        <v>15</v>
      </c>
      <c r="G1284" s="428" t="s">
        <v>3055</v>
      </c>
      <c r="H1284" s="18" t="str">
        <f>IF(A1284="","",VLOOKUP(A1284,[1]Crt!F:G,2,FALSE))</f>
        <v>ලෝක බැංකු ව්‍යාපෘති</v>
      </c>
      <c r="I1284" s="19" t="str">
        <f>IF(B1284="","",IF(LEN(B1284)=12,VLOOKUP(MID(B1284,8,2),[1]Crt!A:B,2),VLOOKUP(MID(B1284,7,2),[1]Crt!A:B,2)))</f>
        <v>47 - දොඩන්ගොඩ</v>
      </c>
      <c r="J1284" s="20" t="str">
        <f>IF(B1284="","",VLOOKUP(I1284,[1]Crt!B:C,2))</f>
        <v>කළුතර</v>
      </c>
      <c r="K1284" s="186">
        <f>IF(B1284="","",VLOOKUP(MID(B1284,1,1),[1]Crt!D:E,2,FALSE))</f>
        <v>2001</v>
      </c>
    </row>
    <row r="1285" spans="1:11" ht="51" customHeight="1">
      <c r="A1285" s="38" t="s">
        <v>3052</v>
      </c>
      <c r="B1285" s="424" t="s">
        <v>3172</v>
      </c>
      <c r="C1285" s="425" t="s">
        <v>3173</v>
      </c>
      <c r="D1285" s="426">
        <v>1000000</v>
      </c>
      <c r="E1285" s="427" t="s">
        <v>1508</v>
      </c>
      <c r="F1285" s="427" t="s">
        <v>15</v>
      </c>
      <c r="G1285" s="428" t="s">
        <v>3055</v>
      </c>
      <c r="H1285" s="18" t="str">
        <f>IF(A1285="","",VLOOKUP(A1285,[1]Crt!F:G,2,FALSE))</f>
        <v>ලෝක බැංකු ව්‍යාපෘති</v>
      </c>
      <c r="I1285" s="19" t="str">
        <f>IF(B1285="","",IF(LEN(B1285)=12,VLOOKUP(MID(B1285,8,2),[1]Crt!A:B,2),VLOOKUP(MID(B1285,7,2),[1]Crt!A:B,2)))</f>
        <v>47 - දොඩන්ගොඩ</v>
      </c>
      <c r="J1285" s="20" t="str">
        <f>IF(B1285="","",VLOOKUP(I1285,[1]Crt!B:C,2))</f>
        <v>කළුතර</v>
      </c>
      <c r="K1285" s="186">
        <f>IF(B1285="","",VLOOKUP(MID(B1285,1,1),[1]Crt!D:E,2,FALSE))</f>
        <v>2001</v>
      </c>
    </row>
    <row r="1286" spans="1:11" ht="51" customHeight="1">
      <c r="A1286" s="38" t="s">
        <v>3061</v>
      </c>
      <c r="B1286" s="424" t="s">
        <v>3174</v>
      </c>
      <c r="C1286" s="468" t="s">
        <v>3175</v>
      </c>
      <c r="D1286" s="455">
        <v>1820000</v>
      </c>
      <c r="E1286" s="427" t="s">
        <v>1508</v>
      </c>
      <c r="F1286" s="427" t="s">
        <v>15</v>
      </c>
      <c r="G1286" s="436" t="s">
        <v>3176</v>
      </c>
      <c r="H1286" s="18" t="str">
        <f>IF(A1286="","",VLOOKUP(A1286,[1]Crt!F:G,2,FALSE))</f>
        <v>ලෝක බැංකු ව්‍යාපෘති</v>
      </c>
      <c r="I1286" s="19" t="str">
        <f>IF(B1286="","",IF(LEN(B1286)=12,VLOOKUP(MID(B1286,8,2),[1]Crt!A:B,2),VLOOKUP(MID(B1286,7,2),[1]Crt!A:B,2)))</f>
        <v>49 - මතුගම</v>
      </c>
      <c r="J1286" s="20" t="str">
        <f>IF(B1286="","",VLOOKUP(I1286,[1]Crt!B:C,2))</f>
        <v>කළුතර</v>
      </c>
      <c r="K1286" s="186">
        <f>IF(B1286="","",VLOOKUP(MID(B1286,1,1),[1]Crt!D:E,2,FALSE))</f>
        <v>2001</v>
      </c>
    </row>
    <row r="1287" spans="1:11" ht="59.25" customHeight="1">
      <c r="A1287" s="38" t="s">
        <v>3061</v>
      </c>
      <c r="B1287" s="469" t="s">
        <v>3177</v>
      </c>
      <c r="C1287" s="470" t="s">
        <v>3178</v>
      </c>
      <c r="D1287" s="471">
        <v>67000000</v>
      </c>
      <c r="E1287" s="472" t="s">
        <v>30</v>
      </c>
      <c r="F1287" s="472" t="s">
        <v>30</v>
      </c>
      <c r="G1287" s="436" t="s">
        <v>3179</v>
      </c>
      <c r="H1287" s="18" t="str">
        <f>IF(A1287="","",VLOOKUP(A1287,[1]Crt!F:G,2,FALSE))</f>
        <v>ලෝක බැංකු ව්‍යාපෘති</v>
      </c>
      <c r="I1287" s="19" t="str">
        <f>IF(B1287="","",IF(LEN(B1287)=12,VLOOKUP(MID(B1287,8,2),[1]Crt!A:B,2),VLOOKUP(MID(B1287,7,2),[1]Crt!A:B,2)))</f>
        <v>62 - පළාත් පොදු</v>
      </c>
      <c r="J1287" s="20" t="str">
        <f>IF(B1287="","",VLOOKUP(I1287,[1]Crt!B:C,2))</f>
        <v>පළාත් පොදු</v>
      </c>
      <c r="K1287" s="186">
        <f>IF(B1287="","",VLOOKUP(MID(B1287,1,1),[1]Crt!D:E,2,FALSE))</f>
        <v>2102</v>
      </c>
    </row>
    <row r="1288" spans="1:11" ht="93.75" customHeight="1">
      <c r="A1288" s="38" t="s">
        <v>3061</v>
      </c>
      <c r="B1288" s="469" t="s">
        <v>3180</v>
      </c>
      <c r="C1288" s="468" t="s">
        <v>3181</v>
      </c>
      <c r="D1288" s="471">
        <v>23030000</v>
      </c>
      <c r="E1288" s="472" t="s">
        <v>30</v>
      </c>
      <c r="F1288" s="472" t="s">
        <v>30</v>
      </c>
      <c r="G1288" s="436" t="s">
        <v>3182</v>
      </c>
      <c r="H1288" s="18" t="str">
        <f>IF(A1288="","",VLOOKUP(A1288,[1]Crt!F:G,2,FALSE))</f>
        <v>ලෝක බැංකු ව්‍යාපෘති</v>
      </c>
      <c r="I1288" s="19" t="str">
        <f>IF(B1288="","",IF(LEN(B1288)=12,VLOOKUP(MID(B1288,8,2),[1]Crt!A:B,2),VLOOKUP(MID(B1288,7,2),[1]Crt!A:B,2)))</f>
        <v>62 - පළාත් පොදු</v>
      </c>
      <c r="J1288" s="20" t="str">
        <f>IF(B1288="","",VLOOKUP(I1288,[1]Crt!B:C,2))</f>
        <v>පළාත් පොදු</v>
      </c>
      <c r="K1288" s="186">
        <f>IF(B1288="","",VLOOKUP(MID(B1288,1,1),[1]Crt!D:E,2,FALSE))</f>
        <v>2102</v>
      </c>
    </row>
    <row r="1289" spans="1:11" ht="64.5" customHeight="1">
      <c r="A1289" s="38" t="s">
        <v>3061</v>
      </c>
      <c r="B1289" s="469" t="s">
        <v>3183</v>
      </c>
      <c r="C1289" s="434" t="s">
        <v>3184</v>
      </c>
      <c r="D1289" s="471">
        <v>910000</v>
      </c>
      <c r="E1289" s="472" t="s">
        <v>30</v>
      </c>
      <c r="F1289" s="472" t="s">
        <v>30</v>
      </c>
      <c r="G1289" s="436" t="s">
        <v>3179</v>
      </c>
      <c r="H1289" s="18" t="str">
        <f>IF(A1289="","",VLOOKUP(A1289,[1]Crt!F:G,2,FALSE))</f>
        <v>ලෝක බැංකු ව්‍යාපෘති</v>
      </c>
      <c r="I1289" s="19" t="str">
        <f>IF(B1289="","",IF(LEN(B1289)=12,VLOOKUP(MID(B1289,8,2),[1]Crt!A:B,2),VLOOKUP(MID(B1289,7,2),[1]Crt!A:B,2)))</f>
        <v>62 - පළාත් පොදු</v>
      </c>
      <c r="J1289" s="20" t="str">
        <f>IF(B1289="","",VLOOKUP(I1289,[1]Crt!B:C,2))</f>
        <v>පළාත් පොදු</v>
      </c>
      <c r="K1289" s="186">
        <f>IF(B1289="","",VLOOKUP(MID(B1289,1,1),[1]Crt!D:E,2,FALSE))</f>
        <v>2102</v>
      </c>
    </row>
    <row r="1290" spans="1:11" ht="52.5" customHeight="1">
      <c r="A1290" s="38" t="s">
        <v>3061</v>
      </c>
      <c r="B1290" s="469" t="s">
        <v>3185</v>
      </c>
      <c r="C1290" s="434" t="s">
        <v>3186</v>
      </c>
      <c r="D1290" s="471">
        <v>8690000</v>
      </c>
      <c r="E1290" s="472" t="s">
        <v>30</v>
      </c>
      <c r="F1290" s="472" t="s">
        <v>30</v>
      </c>
      <c r="G1290" s="436" t="s">
        <v>3179</v>
      </c>
      <c r="H1290" s="18" t="str">
        <f>IF(A1290="","",VLOOKUP(A1290,[1]Crt!F:G,2,FALSE))</f>
        <v>ලෝක බැංකු ව්‍යාපෘති</v>
      </c>
      <c r="I1290" s="19" t="str">
        <f>IF(B1290="","",IF(LEN(B1290)=12,VLOOKUP(MID(B1290,8,2),[1]Crt!A:B,2),VLOOKUP(MID(B1290,7,2),[1]Crt!A:B,2)))</f>
        <v>62 - පළාත් පොදු</v>
      </c>
      <c r="J1290" s="20" t="str">
        <f>IF(B1290="","",VLOOKUP(I1290,[1]Crt!B:C,2))</f>
        <v>පළාත් පොදු</v>
      </c>
      <c r="K1290" s="186">
        <f>IF(B1290="","",VLOOKUP(MID(B1290,1,1),[1]Crt!D:E,2,FALSE))</f>
        <v>2102</v>
      </c>
    </row>
    <row r="1291" spans="1:11" ht="51" customHeight="1">
      <c r="A1291" s="38" t="s">
        <v>3061</v>
      </c>
      <c r="B1291" s="469" t="s">
        <v>3187</v>
      </c>
      <c r="C1291" s="434" t="s">
        <v>3188</v>
      </c>
      <c r="D1291" s="471">
        <v>11980000</v>
      </c>
      <c r="E1291" s="472" t="s">
        <v>30</v>
      </c>
      <c r="F1291" s="472" t="s">
        <v>30</v>
      </c>
      <c r="G1291" s="436" t="s">
        <v>3179</v>
      </c>
      <c r="H1291" s="18" t="str">
        <f>IF(A1291="","",VLOOKUP(A1291,[1]Crt!F:G,2,FALSE))</f>
        <v>ලෝක බැංකු ව්‍යාපෘති</v>
      </c>
      <c r="I1291" s="19" t="str">
        <f>IF(B1291="","",IF(LEN(B1291)=12,VLOOKUP(MID(B1291,8,2),[1]Crt!A:B,2),VLOOKUP(MID(B1291,7,2),[1]Crt!A:B,2)))</f>
        <v>62 - පළාත් පොදු</v>
      </c>
      <c r="J1291" s="20" t="str">
        <f>IF(B1291="","",VLOOKUP(I1291,[1]Crt!B:C,2))</f>
        <v>පළාත් පොදු</v>
      </c>
      <c r="K1291" s="186">
        <f>IF(B1291="","",VLOOKUP(MID(B1291,1,1),[1]Crt!D:E,2,FALSE))</f>
        <v>2102</v>
      </c>
    </row>
    <row r="1292" spans="1:11" ht="51" customHeight="1">
      <c r="A1292" s="38" t="s">
        <v>3061</v>
      </c>
      <c r="B1292" s="469" t="s">
        <v>3189</v>
      </c>
      <c r="C1292" s="470" t="s">
        <v>3190</v>
      </c>
      <c r="D1292" s="473">
        <v>770000</v>
      </c>
      <c r="E1292" s="472" t="s">
        <v>30</v>
      </c>
      <c r="F1292" s="472" t="s">
        <v>30</v>
      </c>
      <c r="G1292" s="436" t="s">
        <v>3179</v>
      </c>
      <c r="H1292" s="18" t="str">
        <f>IF(A1292="","",VLOOKUP(A1292,[1]Crt!F:G,2,FALSE))</f>
        <v>ලෝක බැංකු ව්‍යාපෘති</v>
      </c>
      <c r="I1292" s="19" t="str">
        <f>IF(B1292="","",IF(LEN(B1292)=12,VLOOKUP(MID(B1292,8,2),[1]Crt!A:B,2),VLOOKUP(MID(B1292,7,2),[1]Crt!A:B,2)))</f>
        <v>62 - පළාත් පොදු</v>
      </c>
      <c r="J1292" s="20" t="str">
        <f>IF(B1292="","",VLOOKUP(I1292,[1]Crt!B:C,2))</f>
        <v>පළාත් පොදු</v>
      </c>
      <c r="K1292" s="186">
        <f>IF(B1292="","",VLOOKUP(MID(B1292,1,1),[1]Crt!D:E,2,FALSE))</f>
        <v>2102</v>
      </c>
    </row>
    <row r="1293" spans="1:11" ht="51" customHeight="1">
      <c r="A1293" s="38" t="s">
        <v>3061</v>
      </c>
      <c r="B1293" s="469" t="s">
        <v>3191</v>
      </c>
      <c r="C1293" s="470" t="s">
        <v>3192</v>
      </c>
      <c r="D1293" s="471">
        <v>12800000</v>
      </c>
      <c r="E1293" s="472" t="s">
        <v>30</v>
      </c>
      <c r="F1293" s="472" t="s">
        <v>30</v>
      </c>
      <c r="G1293" s="436" t="s">
        <v>3179</v>
      </c>
      <c r="H1293" s="18" t="str">
        <f>IF(A1293="","",VLOOKUP(A1293,[1]Crt!F:G,2,FALSE))</f>
        <v>ලෝක බැංකු ව්‍යාපෘති</v>
      </c>
      <c r="I1293" s="19" t="str">
        <f>IF(B1293="","",IF(LEN(B1293)=12,VLOOKUP(MID(B1293,8,2),[1]Crt!A:B,2),VLOOKUP(MID(B1293,7,2),[1]Crt!A:B,2)))</f>
        <v>62 - පළාත් පොදු</v>
      </c>
      <c r="J1293" s="20" t="str">
        <f>IF(B1293="","",VLOOKUP(I1293,[1]Crt!B:C,2))</f>
        <v>පළාත් පොදු</v>
      </c>
      <c r="K1293" s="186">
        <f>IF(B1293="","",VLOOKUP(MID(B1293,1,1),[1]Crt!D:E,2,FALSE))</f>
        <v>2102</v>
      </c>
    </row>
    <row r="1294" spans="1:11" ht="53.25" customHeight="1">
      <c r="A1294" s="38" t="s">
        <v>3061</v>
      </c>
      <c r="B1294" s="469" t="s">
        <v>3193</v>
      </c>
      <c r="C1294" s="470" t="s">
        <v>3194</v>
      </c>
      <c r="D1294" s="471">
        <v>6000000</v>
      </c>
      <c r="E1294" s="472" t="s">
        <v>30</v>
      </c>
      <c r="F1294" s="472" t="s">
        <v>30</v>
      </c>
      <c r="G1294" s="436" t="s">
        <v>3179</v>
      </c>
      <c r="H1294" s="18" t="str">
        <f>IF(A1294="","",VLOOKUP(A1294,[1]Crt!F:G,2,FALSE))</f>
        <v>ලෝක බැංකු ව්‍යාපෘති</v>
      </c>
      <c r="I1294" s="19" t="str">
        <f>IF(B1294="","",IF(LEN(B1294)=12,VLOOKUP(MID(B1294,8,2),[1]Crt!A:B,2),VLOOKUP(MID(B1294,7,2),[1]Crt!A:B,2)))</f>
        <v>62 - පළාත් පොදු</v>
      </c>
      <c r="J1294" s="20" t="str">
        <f>IF(B1294="","",VLOOKUP(I1294,[1]Crt!B:C,2))</f>
        <v>පළාත් පොදු</v>
      </c>
      <c r="K1294" s="186">
        <f>IF(B1294="","",VLOOKUP(MID(B1294,1,1),[1]Crt!D:E,2,FALSE))</f>
        <v>2102</v>
      </c>
    </row>
    <row r="1295" spans="1:11" ht="51" customHeight="1">
      <c r="A1295" s="38" t="s">
        <v>3061</v>
      </c>
      <c r="B1295" s="469" t="s">
        <v>3195</v>
      </c>
      <c r="C1295" s="470" t="s">
        <v>3196</v>
      </c>
      <c r="D1295" s="474">
        <v>1150000</v>
      </c>
      <c r="E1295" s="472" t="s">
        <v>30</v>
      </c>
      <c r="F1295" s="472" t="s">
        <v>30</v>
      </c>
      <c r="G1295" s="436" t="s">
        <v>3179</v>
      </c>
      <c r="H1295" s="18" t="str">
        <f>IF(A1295="","",VLOOKUP(A1295,[1]Crt!F:G,2,FALSE))</f>
        <v>ලෝක බැංකු ව්‍යාපෘති</v>
      </c>
      <c r="I1295" s="19" t="str">
        <f>IF(B1295="","",IF(LEN(B1295)=12,VLOOKUP(MID(B1295,8,2),[1]Crt!A:B,2),VLOOKUP(MID(B1295,7,2),[1]Crt!A:B,2)))</f>
        <v>62 - පළාත් පොදු</v>
      </c>
      <c r="J1295" s="20" t="str">
        <f>IF(B1295="","",VLOOKUP(I1295,[1]Crt!B:C,2))</f>
        <v>පළාත් පොදු</v>
      </c>
      <c r="K1295" s="186">
        <f>IF(B1295="","",VLOOKUP(MID(B1295,1,1),[1]Crt!D:E,2,FALSE))</f>
        <v>2102</v>
      </c>
    </row>
    <row r="1296" spans="1:11" ht="51" customHeight="1">
      <c r="A1296" s="38" t="s">
        <v>3061</v>
      </c>
      <c r="B1296" s="469" t="s">
        <v>3197</v>
      </c>
      <c r="C1296" s="470" t="s">
        <v>3198</v>
      </c>
      <c r="D1296" s="474">
        <v>3000000</v>
      </c>
      <c r="E1296" s="472" t="s">
        <v>30</v>
      </c>
      <c r="F1296" s="472" t="s">
        <v>30</v>
      </c>
      <c r="G1296" s="436" t="s">
        <v>3179</v>
      </c>
      <c r="H1296" s="18" t="str">
        <f>IF(A1296="","",VLOOKUP(A1296,[1]Crt!F:G,2,FALSE))</f>
        <v>ලෝක බැංකු ව්‍යාපෘති</v>
      </c>
      <c r="I1296" s="19" t="str">
        <f>IF(B1296="","",IF(LEN(B1296)=12,VLOOKUP(MID(B1296,8,2),[1]Crt!A:B,2),VLOOKUP(MID(B1296,7,2),[1]Crt!A:B,2)))</f>
        <v>62 - පළාත් පොදු</v>
      </c>
      <c r="J1296" s="20" t="str">
        <f>IF(B1296="","",VLOOKUP(I1296,[1]Crt!B:C,2))</f>
        <v>පළාත් පොදු</v>
      </c>
      <c r="K1296" s="186">
        <f>IF(B1296="","",VLOOKUP(MID(B1296,1,1),[1]Crt!D:E,2,FALSE))</f>
        <v>2102</v>
      </c>
    </row>
    <row r="1297" spans="1:11" ht="58.5" customHeight="1">
      <c r="A1297" s="38" t="s">
        <v>3061</v>
      </c>
      <c r="B1297" s="469" t="s">
        <v>3199</v>
      </c>
      <c r="C1297" s="470" t="s">
        <v>3200</v>
      </c>
      <c r="D1297" s="475">
        <v>2000000</v>
      </c>
      <c r="E1297" s="472" t="s">
        <v>30</v>
      </c>
      <c r="F1297" s="472" t="s">
        <v>30</v>
      </c>
      <c r="G1297" s="436" t="s">
        <v>3179</v>
      </c>
      <c r="H1297" s="18" t="str">
        <f>IF(A1297="","",VLOOKUP(A1297,[1]Crt!F:G,2,FALSE))</f>
        <v>ලෝක බැංකු ව්‍යාපෘති</v>
      </c>
      <c r="I1297" s="19" t="str">
        <f>IF(B1297="","",IF(LEN(B1297)=12,VLOOKUP(MID(B1297,8,2),[1]Crt!A:B,2),VLOOKUP(MID(B1297,7,2),[1]Crt!A:B,2)))</f>
        <v>62 - පළාත් පොදු</v>
      </c>
      <c r="J1297" s="20" t="str">
        <f>IF(B1297="","",VLOOKUP(I1297,[1]Crt!B:C,2))</f>
        <v>පළාත් පොදු</v>
      </c>
      <c r="K1297" s="186">
        <f>IF(B1297="","",VLOOKUP(MID(B1297,1,1),[1]Crt!D:E,2,FALSE))</f>
        <v>2102</v>
      </c>
    </row>
    <row r="1298" spans="1:11" ht="51" customHeight="1">
      <c r="A1298" s="38" t="s">
        <v>3061</v>
      </c>
      <c r="B1298" s="469" t="s">
        <v>3201</v>
      </c>
      <c r="C1298" s="470" t="s">
        <v>3202</v>
      </c>
      <c r="D1298" s="475">
        <v>1570000</v>
      </c>
      <c r="E1298" s="476" t="s">
        <v>30</v>
      </c>
      <c r="F1298" s="476" t="s">
        <v>30</v>
      </c>
      <c r="G1298" s="477" t="s">
        <v>3203</v>
      </c>
      <c r="H1298" s="18" t="str">
        <f>IF(A1298="","",VLOOKUP(A1298,[1]Crt!F:G,2,FALSE))</f>
        <v>ලෝක බැංකු ව්‍යාපෘති</v>
      </c>
      <c r="I1298" s="19" t="str">
        <f>IF(B1298="","",IF(LEN(B1298)=12,VLOOKUP(MID(B1298,8,2),[1]Crt!A:B,2),VLOOKUP(MID(B1298,7,2),[1]Crt!A:B,2)))</f>
        <v>62 - පළාත් පොදු</v>
      </c>
      <c r="J1298" s="20" t="str">
        <f>IF(B1298="","",VLOOKUP(I1298,[1]Crt!B:C,2))</f>
        <v>පළාත් පොදු</v>
      </c>
      <c r="K1298" s="186">
        <f>IF(B1298="","",VLOOKUP(MID(B1298,1,1),[1]Crt!D:E,2,FALSE))</f>
        <v>2401</v>
      </c>
    </row>
    <row r="1299" spans="1:11" ht="54.75" customHeight="1">
      <c r="A1299" s="38" t="s">
        <v>3061</v>
      </c>
      <c r="B1299" s="469" t="s">
        <v>3204</v>
      </c>
      <c r="C1299" s="470" t="s">
        <v>3205</v>
      </c>
      <c r="D1299" s="478">
        <v>1000000</v>
      </c>
      <c r="E1299" s="472" t="s">
        <v>30</v>
      </c>
      <c r="F1299" s="472" t="s">
        <v>30</v>
      </c>
      <c r="G1299" s="436" t="s">
        <v>3179</v>
      </c>
      <c r="H1299" s="18" t="str">
        <f>IF(A1299="","",VLOOKUP(A1299,[1]Crt!F:G,2,FALSE))</f>
        <v>ලෝක බැංකු ව්‍යාපෘති</v>
      </c>
      <c r="I1299" s="19" t="str">
        <f>IF(B1299="","",IF(LEN(B1299)=12,VLOOKUP(MID(B1299,8,2),[1]Crt!A:B,2),VLOOKUP(MID(B1299,7,2),[1]Crt!A:B,2)))</f>
        <v>62 - පළාත් පොදු</v>
      </c>
      <c r="J1299" s="20" t="str">
        <f>IF(B1299="","",VLOOKUP(I1299,[1]Crt!B:C,2))</f>
        <v>පළාත් පොදු</v>
      </c>
      <c r="K1299" s="186">
        <f>IF(B1299="","",VLOOKUP(MID(B1299,1,1),[1]Crt!D:E,2,FALSE))</f>
        <v>2103</v>
      </c>
    </row>
    <row r="1300" spans="1:11" ht="53.25" customHeight="1">
      <c r="A1300" s="38" t="s">
        <v>3061</v>
      </c>
      <c r="B1300" s="469" t="s">
        <v>3206</v>
      </c>
      <c r="C1300" s="470" t="s">
        <v>3207</v>
      </c>
      <c r="D1300" s="478">
        <v>500000</v>
      </c>
      <c r="E1300" s="472" t="s">
        <v>30</v>
      </c>
      <c r="F1300" s="472" t="s">
        <v>30</v>
      </c>
      <c r="G1300" s="436" t="s">
        <v>3179</v>
      </c>
      <c r="H1300" s="18" t="str">
        <f>IF(A1300="","",VLOOKUP(A1300,[1]Crt!F:G,2,FALSE))</f>
        <v>ලෝක බැංකු ව්‍යාපෘති</v>
      </c>
      <c r="I1300" s="19" t="str">
        <f>IF(B1300="","",IF(LEN(B1300)=12,VLOOKUP(MID(B1300,8,2),[1]Crt!A:B,2),VLOOKUP(MID(B1300,7,2),[1]Crt!A:B,2)))</f>
        <v>62 - පළාත් පොදු</v>
      </c>
      <c r="J1300" s="20" t="str">
        <f>IF(B1300="","",VLOOKUP(I1300,[1]Crt!B:C,2))</f>
        <v>පළාත් පොදු</v>
      </c>
      <c r="K1300" s="186">
        <f>IF(B1300="","",VLOOKUP(MID(B1300,1,1),[1]Crt!D:E,2,FALSE))</f>
        <v>2101</v>
      </c>
    </row>
    <row r="1301" spans="1:11" ht="60.75" customHeight="1">
      <c r="A1301" s="38" t="s">
        <v>3061</v>
      </c>
      <c r="B1301" s="469" t="s">
        <v>3208</v>
      </c>
      <c r="C1301" s="470" t="s">
        <v>3209</v>
      </c>
      <c r="D1301" s="478">
        <v>320000</v>
      </c>
      <c r="E1301" s="472" t="s">
        <v>30</v>
      </c>
      <c r="F1301" s="472" t="s">
        <v>30</v>
      </c>
      <c r="G1301" s="436" t="s">
        <v>3179</v>
      </c>
      <c r="H1301" s="18" t="str">
        <f>IF(A1301="","",VLOOKUP(A1301,[1]Crt!F:G,2,FALSE))</f>
        <v>ලෝක බැංකු ව්‍යාපෘති</v>
      </c>
      <c r="I1301" s="19" t="str">
        <f>IF(B1301="","",IF(LEN(B1301)=12,VLOOKUP(MID(B1301,8,2),[1]Crt!A:B,2),VLOOKUP(MID(B1301,7,2),[1]Crt!A:B,2)))</f>
        <v>62 - පළාත් පොදු</v>
      </c>
      <c r="J1301" s="20" t="str">
        <f>IF(B1301="","",VLOOKUP(I1301,[1]Crt!B:C,2))</f>
        <v>පළාත් පොදු</v>
      </c>
      <c r="K1301" s="186">
        <f>IF(B1301="","",VLOOKUP(MID(B1301,1,1),[1]Crt!D:E,2,FALSE))</f>
        <v>2103</v>
      </c>
    </row>
    <row r="1302" spans="1:11" ht="51" customHeight="1">
      <c r="A1302" s="38" t="s">
        <v>3061</v>
      </c>
      <c r="B1302" s="469" t="s">
        <v>3210</v>
      </c>
      <c r="C1302" s="457" t="s">
        <v>3211</v>
      </c>
      <c r="D1302" s="478">
        <v>100000</v>
      </c>
      <c r="E1302" s="472" t="s">
        <v>30</v>
      </c>
      <c r="F1302" s="472" t="s">
        <v>30</v>
      </c>
      <c r="G1302" s="436" t="s">
        <v>3179</v>
      </c>
      <c r="H1302" s="18" t="str">
        <f>IF(A1302="","",VLOOKUP(A1302,[1]Crt!F:G,2,FALSE))</f>
        <v>ලෝක බැංකු ව්‍යාපෘති</v>
      </c>
      <c r="I1302" s="19" t="str">
        <f>IF(B1302="","",IF(LEN(B1302)=12,VLOOKUP(MID(B1302,8,2),[1]Crt!A:B,2),VLOOKUP(MID(B1302,7,2),[1]Crt!A:B,2)))</f>
        <v>62 - පළාත් පොදු</v>
      </c>
      <c r="J1302" s="20" t="str">
        <f>IF(B1302="","",VLOOKUP(I1302,[1]Crt!B:C,2))</f>
        <v>පළාත් පොදු</v>
      </c>
      <c r="K1302" s="186">
        <f>IF(B1302="","",VLOOKUP(MID(B1302,1,1),[1]Crt!D:E,2,FALSE))</f>
        <v>2103</v>
      </c>
    </row>
    <row r="1303" spans="1:11" ht="51" customHeight="1">
      <c r="A1303" s="38" t="s">
        <v>3061</v>
      </c>
      <c r="B1303" s="479" t="s">
        <v>3212</v>
      </c>
      <c r="C1303" s="468" t="s">
        <v>3213</v>
      </c>
      <c r="D1303" s="426">
        <v>6000000</v>
      </c>
      <c r="E1303" s="427" t="s">
        <v>1508</v>
      </c>
      <c r="F1303" s="427" t="s">
        <v>15</v>
      </c>
      <c r="G1303" s="436" t="s">
        <v>3214</v>
      </c>
      <c r="H1303" s="18" t="str">
        <f>IF(A1303="","",VLOOKUP(A1303,[1]Crt!F:G,2,FALSE))</f>
        <v>ලෝක බැංකු ව්‍යාපෘති</v>
      </c>
      <c r="I1303" s="19" t="str">
        <f>IF(B1303="","",IF(LEN(B1303)=12,VLOOKUP(MID(B1303,8,2),[1]Crt!A:B,2),VLOOKUP(MID(B1303,7,2),[1]Crt!A:B,2)))</f>
        <v>62 - පළාත් පොදු</v>
      </c>
      <c r="J1303" s="20" t="str">
        <f>IF(B1303="","",VLOOKUP(I1303,[1]Crt!B:C,2))</f>
        <v>පළාත් පොදු</v>
      </c>
      <c r="K1303" s="186">
        <f>IF(B1303="","",VLOOKUP(MID(B1303,1,1),[1]Crt!D:E,2,FALSE))</f>
        <v>2001</v>
      </c>
    </row>
    <row r="1304" spans="1:11" ht="51" customHeight="1">
      <c r="A1304" s="38" t="s">
        <v>3052</v>
      </c>
      <c r="B1304" s="479" t="s">
        <v>3215</v>
      </c>
      <c r="C1304" s="480" t="s">
        <v>3216</v>
      </c>
      <c r="D1304" s="426">
        <v>3000000</v>
      </c>
      <c r="E1304" s="427" t="s">
        <v>1508</v>
      </c>
      <c r="F1304" s="427" t="s">
        <v>15</v>
      </c>
      <c r="G1304" s="428" t="s">
        <v>3055</v>
      </c>
      <c r="H1304" s="18" t="str">
        <f>IF(A1304="","",VLOOKUP(A1304,[1]Crt!F:G,2,FALSE))</f>
        <v>ලෝක බැංකු ව්‍යාපෘති</v>
      </c>
      <c r="I1304" s="19" t="str">
        <f>IF(B1304="","",IF(LEN(B1304)=12,VLOOKUP(MID(B1304,8,2),[1]Crt!A:B,2),VLOOKUP(MID(B1304,7,2),[1]Crt!A:B,2)))</f>
        <v>62 - පළාත් පොදු</v>
      </c>
      <c r="J1304" s="20" t="str">
        <f>IF(B1304="","",VLOOKUP(I1304,[1]Crt!B:C,2))</f>
        <v>පළාත් පොදු</v>
      </c>
      <c r="K1304" s="186">
        <f>IF(B1304="","",VLOOKUP(MID(B1304,1,1),[1]Crt!D:E,2,FALSE))</f>
        <v>2001</v>
      </c>
    </row>
    <row r="1305" spans="1:11" ht="51" customHeight="1">
      <c r="A1305" s="38" t="s">
        <v>3052</v>
      </c>
      <c r="B1305" s="479" t="s">
        <v>3217</v>
      </c>
      <c r="C1305" s="480" t="s">
        <v>3218</v>
      </c>
      <c r="D1305" s="459">
        <v>400000</v>
      </c>
      <c r="E1305" s="427" t="s">
        <v>1508</v>
      </c>
      <c r="F1305" s="427" t="s">
        <v>15</v>
      </c>
      <c r="G1305" s="428" t="s">
        <v>3055</v>
      </c>
      <c r="H1305" s="18" t="str">
        <f>IF(A1305="","",VLOOKUP(A1305,[1]Crt!F:G,2,FALSE))</f>
        <v>ලෝක බැංකු ව්‍යාපෘති</v>
      </c>
      <c r="I1305" s="19" t="str">
        <f>IF(B1305="","",IF(LEN(B1305)=12,VLOOKUP(MID(B1305,8,2),[1]Crt!A:B,2),VLOOKUP(MID(B1305,7,2),[1]Crt!A:B,2)))</f>
        <v>62 - පළාත් පොදු</v>
      </c>
      <c r="J1305" s="20" t="str">
        <f>IF(B1305="","",VLOOKUP(I1305,[1]Crt!B:C,2))</f>
        <v>පළාත් පොදු</v>
      </c>
      <c r="K1305" s="186">
        <f>IF(B1305="","",VLOOKUP(MID(B1305,1,1),[1]Crt!D:E,2,FALSE))</f>
        <v>2104</v>
      </c>
    </row>
    <row r="1306" spans="1:11" ht="51" customHeight="1">
      <c r="A1306" s="38" t="s">
        <v>3061</v>
      </c>
      <c r="B1306" s="479" t="s">
        <v>3219</v>
      </c>
      <c r="C1306" s="481" t="s">
        <v>3220</v>
      </c>
      <c r="D1306" s="459">
        <v>5500000</v>
      </c>
      <c r="E1306" s="427" t="s">
        <v>1508</v>
      </c>
      <c r="F1306" s="427" t="s">
        <v>15</v>
      </c>
      <c r="G1306" s="482" t="s">
        <v>3095</v>
      </c>
      <c r="H1306" s="18" t="str">
        <f>IF(A1306="","",VLOOKUP(A1306,[1]Crt!F:G,2,FALSE))</f>
        <v>ලෝක බැංකු ව්‍යාපෘති</v>
      </c>
      <c r="I1306" s="19" t="str">
        <f>IF(B1306="","",IF(LEN(B1306)=12,VLOOKUP(MID(B1306,8,2),[1]Crt!A:B,2),VLOOKUP(MID(B1306,7,2),[1]Crt!A:B,2)))</f>
        <v>62 - පළාත් පොදු</v>
      </c>
      <c r="J1306" s="20" t="str">
        <f>IF(B1306="","",VLOOKUP(I1306,[1]Crt!B:C,2))</f>
        <v>පළාත් පොදු</v>
      </c>
      <c r="K1306" s="186">
        <f>IF(B1306="","",VLOOKUP(MID(B1306,1,1),[1]Crt!D:E,2,FALSE))</f>
        <v>2001</v>
      </c>
    </row>
    <row r="1307" spans="1:11" ht="51" customHeight="1">
      <c r="A1307" s="38" t="s">
        <v>3061</v>
      </c>
      <c r="B1307" s="479" t="s">
        <v>3221</v>
      </c>
      <c r="C1307" s="457" t="s">
        <v>3222</v>
      </c>
      <c r="D1307" s="459">
        <v>7600000</v>
      </c>
      <c r="E1307" s="427" t="s">
        <v>1508</v>
      </c>
      <c r="F1307" s="427" t="s">
        <v>1508</v>
      </c>
      <c r="G1307" s="436" t="s">
        <v>3223</v>
      </c>
      <c r="H1307" s="18" t="str">
        <f>IF(A1307="","",VLOOKUP(A1307,[1]Crt!F:G,2,FALSE))</f>
        <v>ලෝක බැංකු ව්‍යාපෘති</v>
      </c>
      <c r="I1307" s="19" t="str">
        <f>IF(B1307="","",IF(LEN(B1307)=12,VLOOKUP(MID(B1307,8,2),[1]Crt!A:B,2),VLOOKUP(MID(B1307,7,2),[1]Crt!A:B,2)))</f>
        <v>62 - පළාත් පොදු</v>
      </c>
      <c r="J1307" s="20" t="str">
        <f>IF(B1307="","",VLOOKUP(I1307,[1]Crt!B:C,2))</f>
        <v>පළාත් පොදු</v>
      </c>
      <c r="K1307" s="186">
        <f>IF(B1307="","",VLOOKUP(MID(B1307,1,1),[1]Crt!D:E,2,FALSE))</f>
        <v>2001</v>
      </c>
    </row>
    <row r="1308" spans="1:11" ht="51" customHeight="1">
      <c r="A1308" s="38" t="s">
        <v>3061</v>
      </c>
      <c r="B1308" s="479" t="s">
        <v>3224</v>
      </c>
      <c r="C1308" s="483" t="s">
        <v>3225</v>
      </c>
      <c r="D1308" s="484">
        <v>1860000</v>
      </c>
      <c r="E1308" s="427" t="s">
        <v>3226</v>
      </c>
      <c r="F1308" s="485" t="s">
        <v>30</v>
      </c>
      <c r="G1308" s="482" t="s">
        <v>3179</v>
      </c>
      <c r="H1308" s="18" t="str">
        <f>IF(A1308="","",VLOOKUP(A1308,[1]Crt!F:G,2,FALSE))</f>
        <v>ලෝක බැංකු ව්‍යාපෘති</v>
      </c>
      <c r="I1308" s="19" t="str">
        <f>IF(B1308="","",IF(LEN(B1308)=12,VLOOKUP(MID(B1308,8,2),[1]Crt!A:B,2),VLOOKUP(MID(B1308,7,2),[1]Crt!A:B,2)))</f>
        <v>62 - පළාත් පොදු</v>
      </c>
      <c r="J1308" s="20" t="str">
        <f>IF(B1308="","",VLOOKUP(I1308,[1]Crt!B:C,2))</f>
        <v>පළාත් පොදු</v>
      </c>
      <c r="K1308" s="186">
        <f>IF(B1308="","",VLOOKUP(MID(B1308,1,1),[1]Crt!D:E,2,FALSE))</f>
        <v>2401</v>
      </c>
    </row>
    <row r="1309" spans="1:11" ht="51" customHeight="1">
      <c r="A1309" s="38" t="s">
        <v>3061</v>
      </c>
      <c r="B1309" s="479" t="s">
        <v>3227</v>
      </c>
      <c r="C1309" s="486" t="s">
        <v>3228</v>
      </c>
      <c r="D1309" s="484">
        <v>2000000</v>
      </c>
      <c r="E1309" s="485" t="s">
        <v>30</v>
      </c>
      <c r="F1309" s="485" t="s">
        <v>30</v>
      </c>
      <c r="G1309" s="482" t="s">
        <v>3229</v>
      </c>
      <c r="H1309" s="18" t="str">
        <f>IF(A1309="","",VLOOKUP(A1309,[1]Crt!F:G,2,FALSE))</f>
        <v>ලෝක බැංකු ව්‍යාපෘති</v>
      </c>
      <c r="I1309" s="19" t="str">
        <f>IF(B1309="","",IF(LEN(B1309)=12,VLOOKUP(MID(B1309,8,2),[1]Crt!A:B,2),VLOOKUP(MID(B1309,7,2),[1]Crt!A:B,2)))</f>
        <v>62 - පළාත් පොදු</v>
      </c>
      <c r="J1309" s="20" t="str">
        <f>IF(B1309="","",VLOOKUP(I1309,[1]Crt!B:C,2))</f>
        <v>පළාත් පොදු</v>
      </c>
      <c r="K1309" s="186">
        <f>IF(B1309="","",VLOOKUP(MID(B1309,1,1),[1]Crt!D:E,2,FALSE))</f>
        <v>2401</v>
      </c>
    </row>
    <row r="1310" spans="1:11" ht="51" customHeight="1">
      <c r="A1310" s="38" t="s">
        <v>3061</v>
      </c>
      <c r="B1310" s="479" t="s">
        <v>3230</v>
      </c>
      <c r="C1310" s="483" t="s">
        <v>3231</v>
      </c>
      <c r="D1310" s="484">
        <v>500000</v>
      </c>
      <c r="E1310" s="485" t="s">
        <v>30</v>
      </c>
      <c r="F1310" s="485" t="s">
        <v>30</v>
      </c>
      <c r="G1310" s="482" t="s">
        <v>3229</v>
      </c>
      <c r="H1310" s="18" t="str">
        <f>IF(A1310="","",VLOOKUP(A1310,[1]Crt!F:G,2,FALSE))</f>
        <v>ලෝක බැංකු ව්‍යාපෘති</v>
      </c>
      <c r="I1310" s="19" t="str">
        <f>IF(B1310="","",IF(LEN(B1310)=12,VLOOKUP(MID(B1310,8,2),[1]Crt!A:B,2),VLOOKUP(MID(B1310,7,2),[1]Crt!A:B,2)))</f>
        <v>62 - පළාත් පොදු</v>
      </c>
      <c r="J1310" s="20" t="str">
        <f>IF(B1310="","",VLOOKUP(I1310,[1]Crt!B:C,2))</f>
        <v>පළාත් පොදු</v>
      </c>
      <c r="K1310" s="186">
        <f>IF(B1310="","",VLOOKUP(MID(B1310,1,1),[1]Crt!D:E,2,FALSE))</f>
        <v>2401</v>
      </c>
    </row>
    <row r="1311" spans="1:11" ht="51" customHeight="1">
      <c r="A1311" s="38" t="s">
        <v>3061</v>
      </c>
      <c r="B1311" s="479" t="s">
        <v>3232</v>
      </c>
      <c r="C1311" s="483" t="s">
        <v>3233</v>
      </c>
      <c r="D1311" s="484">
        <v>10000000</v>
      </c>
      <c r="E1311" s="485" t="s">
        <v>30</v>
      </c>
      <c r="F1311" s="485" t="s">
        <v>30</v>
      </c>
      <c r="G1311" s="482" t="s">
        <v>3229</v>
      </c>
      <c r="H1311" s="18" t="str">
        <f>IF(A1311="","",VLOOKUP(A1311,[1]Crt!F:G,2,FALSE))</f>
        <v>ලෝක බැංකු ව්‍යාපෘති</v>
      </c>
      <c r="I1311" s="19" t="str">
        <f>IF(B1311="","",IF(LEN(B1311)=12,VLOOKUP(MID(B1311,8,2),[1]Crt!A:B,2),VLOOKUP(MID(B1311,7,2),[1]Crt!A:B,2)))</f>
        <v>62 - පළාත් පොදු</v>
      </c>
      <c r="J1311" s="20" t="str">
        <f>IF(B1311="","",VLOOKUP(I1311,[1]Crt!B:C,2))</f>
        <v>පළාත් පොදු</v>
      </c>
      <c r="K1311" s="186">
        <f>IF(B1311="","",VLOOKUP(MID(B1311,1,1),[1]Crt!D:E,2,FALSE))</f>
        <v>2401</v>
      </c>
    </row>
    <row r="1312" spans="1:11" ht="51" customHeight="1">
      <c r="A1312" s="38" t="s">
        <v>3234</v>
      </c>
      <c r="B1312" s="487" t="s">
        <v>3235</v>
      </c>
      <c r="C1312" s="488" t="s">
        <v>3236</v>
      </c>
      <c r="D1312" s="489">
        <v>1400000</v>
      </c>
      <c r="E1312" s="490" t="s">
        <v>1954</v>
      </c>
      <c r="F1312" s="491" t="s">
        <v>52</v>
      </c>
      <c r="G1312" s="492" t="s">
        <v>626</v>
      </c>
      <c r="H1312" s="18" t="str">
        <f>IF(A1312="","",VLOOKUP(A1312,[1]Crt!F:G,2,FALSE))</f>
        <v>පාසැල් 1000 වැඩසටහන</v>
      </c>
      <c r="I1312" s="19" t="str">
        <f>IF(B1312="","",IF(LEN(B1312)=12,VLOOKUP(MID(B1312,8,2),[1]Crt!A:B,2),VLOOKUP(MID(B1312,7,2),[1]Crt!A:B,2)))</f>
        <v>01 - දිවුලපිටිය</v>
      </c>
      <c r="J1312" s="20" t="str">
        <f>IF(B1312="","",VLOOKUP(I1312,[1]Crt!B:C,2))</f>
        <v>ගම්පහ</v>
      </c>
      <c r="K1312" s="186">
        <f>IF(B1312="","",VLOOKUP(MID(B1312,1,1),[1]Crt!D:E,2,FALSE))</f>
        <v>2001</v>
      </c>
    </row>
    <row r="1313" spans="1:11" ht="51" customHeight="1">
      <c r="A1313" s="38" t="s">
        <v>3234</v>
      </c>
      <c r="B1313" s="487" t="s">
        <v>3237</v>
      </c>
      <c r="C1313" s="488" t="s">
        <v>3238</v>
      </c>
      <c r="D1313" s="489">
        <v>1000000</v>
      </c>
      <c r="E1313" s="490" t="s">
        <v>1954</v>
      </c>
      <c r="F1313" s="491" t="s">
        <v>52</v>
      </c>
      <c r="G1313" s="492" t="s">
        <v>626</v>
      </c>
      <c r="H1313" s="18" t="str">
        <f>IF(A1313="","",VLOOKUP(A1313,[1]Crt!F:G,2,FALSE))</f>
        <v>පාසැල් 1000 වැඩසටහන</v>
      </c>
      <c r="I1313" s="19" t="str">
        <f>IF(B1313="","",IF(LEN(B1313)=12,VLOOKUP(MID(B1313,8,2),[1]Crt!A:B,2),VLOOKUP(MID(B1313,7,2),[1]Crt!A:B,2)))</f>
        <v>01 - දිවුලපිටිය</v>
      </c>
      <c r="J1313" s="20" t="str">
        <f>IF(B1313="","",VLOOKUP(I1313,[1]Crt!B:C,2))</f>
        <v>ගම්පහ</v>
      </c>
      <c r="K1313" s="186">
        <f>IF(B1313="","",VLOOKUP(MID(B1313,1,1),[1]Crt!D:E,2,FALSE))</f>
        <v>2001</v>
      </c>
    </row>
    <row r="1314" spans="1:11" ht="51" customHeight="1">
      <c r="A1314" s="38" t="s">
        <v>3234</v>
      </c>
      <c r="B1314" s="487" t="s">
        <v>3239</v>
      </c>
      <c r="C1314" s="488" t="s">
        <v>3240</v>
      </c>
      <c r="D1314" s="489">
        <v>375000</v>
      </c>
      <c r="E1314" s="490" t="s">
        <v>1954</v>
      </c>
      <c r="F1314" s="491" t="s">
        <v>52</v>
      </c>
      <c r="G1314" s="492" t="s">
        <v>626</v>
      </c>
      <c r="H1314" s="18" t="str">
        <f>IF(A1314="","",VLOOKUP(A1314,[1]Crt!F:G,2,FALSE))</f>
        <v>පාසැල් 1000 වැඩසටහන</v>
      </c>
      <c r="I1314" s="19" t="str">
        <f>IF(B1314="","",IF(LEN(B1314)=12,VLOOKUP(MID(B1314,8,2),[1]Crt!A:B,2),VLOOKUP(MID(B1314,7,2),[1]Crt!A:B,2)))</f>
        <v>01 - දිවුලපිටිය</v>
      </c>
      <c r="J1314" s="20" t="str">
        <f>IF(B1314="","",VLOOKUP(I1314,[1]Crt!B:C,2))</f>
        <v>ගම්පහ</v>
      </c>
      <c r="K1314" s="186">
        <f>IF(B1314="","",VLOOKUP(MID(B1314,1,1),[1]Crt!D:E,2,FALSE))</f>
        <v>2001</v>
      </c>
    </row>
    <row r="1315" spans="1:11" ht="51" customHeight="1">
      <c r="A1315" s="38" t="s">
        <v>3234</v>
      </c>
      <c r="B1315" s="487" t="s">
        <v>3241</v>
      </c>
      <c r="C1315" s="488" t="s">
        <v>3242</v>
      </c>
      <c r="D1315" s="489">
        <v>400000</v>
      </c>
      <c r="E1315" s="490" t="s">
        <v>1954</v>
      </c>
      <c r="F1315" s="491" t="s">
        <v>52</v>
      </c>
      <c r="G1315" s="492" t="s">
        <v>626</v>
      </c>
      <c r="H1315" s="18" t="str">
        <f>IF(A1315="","",VLOOKUP(A1315,[1]Crt!F:G,2,FALSE))</f>
        <v>පාසැල් 1000 වැඩසටහන</v>
      </c>
      <c r="I1315" s="19" t="str">
        <f>IF(B1315="","",IF(LEN(B1315)=12,VLOOKUP(MID(B1315,8,2),[1]Crt!A:B,2),VLOOKUP(MID(B1315,7,2),[1]Crt!A:B,2)))</f>
        <v>01 - දිවුලපිටිය</v>
      </c>
      <c r="J1315" s="20" t="str">
        <f>IF(B1315="","",VLOOKUP(I1315,[1]Crt!B:C,2))</f>
        <v>ගම්පහ</v>
      </c>
      <c r="K1315" s="186">
        <f>IF(B1315="","",VLOOKUP(MID(B1315,1,1),[1]Crt!D:E,2,FALSE))</f>
        <v>2001</v>
      </c>
    </row>
    <row r="1316" spans="1:11" ht="51" customHeight="1">
      <c r="A1316" s="38" t="s">
        <v>3234</v>
      </c>
      <c r="B1316" s="487" t="s">
        <v>3243</v>
      </c>
      <c r="C1316" s="488" t="s">
        <v>3244</v>
      </c>
      <c r="D1316" s="489">
        <v>300000</v>
      </c>
      <c r="E1316" s="490" t="s">
        <v>1954</v>
      </c>
      <c r="F1316" s="491" t="s">
        <v>52</v>
      </c>
      <c r="G1316" s="492" t="s">
        <v>365</v>
      </c>
      <c r="H1316" s="18" t="str">
        <f>IF(A1316="","",VLOOKUP(A1316,[1]Crt!F:G,2,FALSE))</f>
        <v>පාසැල් 1000 වැඩසටහන</v>
      </c>
      <c r="I1316" s="19" t="str">
        <f>IF(B1316="","",IF(LEN(B1316)=12,VLOOKUP(MID(B1316,8,2),[1]Crt!A:B,2),VLOOKUP(MID(B1316,7,2),[1]Crt!A:B,2)))</f>
        <v>01 - දිවුලපිටිය</v>
      </c>
      <c r="J1316" s="20" t="str">
        <f>IF(B1316="","",VLOOKUP(I1316,[1]Crt!B:C,2))</f>
        <v>ගම්පහ</v>
      </c>
      <c r="K1316" s="186">
        <f>IF(B1316="","",VLOOKUP(MID(B1316,1,1),[1]Crt!D:E,2,FALSE))</f>
        <v>2001</v>
      </c>
    </row>
    <row r="1317" spans="1:11" ht="51" customHeight="1">
      <c r="A1317" s="38" t="s">
        <v>3234</v>
      </c>
      <c r="B1317" s="487" t="s">
        <v>3245</v>
      </c>
      <c r="C1317" s="488" t="s">
        <v>3246</v>
      </c>
      <c r="D1317" s="489">
        <v>500000</v>
      </c>
      <c r="E1317" s="490" t="s">
        <v>1954</v>
      </c>
      <c r="F1317" s="491" t="s">
        <v>52</v>
      </c>
      <c r="G1317" s="492" t="s">
        <v>626</v>
      </c>
      <c r="H1317" s="18" t="str">
        <f>IF(A1317="","",VLOOKUP(A1317,[1]Crt!F:G,2,FALSE))</f>
        <v>පාසැල් 1000 වැඩසටහන</v>
      </c>
      <c r="I1317" s="19" t="str">
        <f>IF(B1317="","",IF(LEN(B1317)=12,VLOOKUP(MID(B1317,8,2),[1]Crt!A:B,2),VLOOKUP(MID(B1317,7,2),[1]Crt!A:B,2)))</f>
        <v>01 - දිවුලපිටිය</v>
      </c>
      <c r="J1317" s="20" t="str">
        <f>IF(B1317="","",VLOOKUP(I1317,[1]Crt!B:C,2))</f>
        <v>ගම්පහ</v>
      </c>
      <c r="K1317" s="186">
        <f>IF(B1317="","",VLOOKUP(MID(B1317,1,1),[1]Crt!D:E,2,FALSE))</f>
        <v>2104</v>
      </c>
    </row>
    <row r="1318" spans="1:11" ht="51" customHeight="1">
      <c r="A1318" s="38" t="s">
        <v>3234</v>
      </c>
      <c r="B1318" s="487" t="s">
        <v>3247</v>
      </c>
      <c r="C1318" s="488" t="s">
        <v>3248</v>
      </c>
      <c r="D1318" s="489">
        <v>75000</v>
      </c>
      <c r="E1318" s="490" t="s">
        <v>1954</v>
      </c>
      <c r="F1318" s="491" t="s">
        <v>52</v>
      </c>
      <c r="G1318" s="492" t="s">
        <v>626</v>
      </c>
      <c r="H1318" s="18" t="str">
        <f>IF(A1318="","",VLOOKUP(A1318,[1]Crt!F:G,2,FALSE))</f>
        <v>පාසැල් 1000 වැඩසටහන</v>
      </c>
      <c r="I1318" s="19" t="str">
        <f>IF(B1318="","",IF(LEN(B1318)=12,VLOOKUP(MID(B1318,8,2),[1]Crt!A:B,2),VLOOKUP(MID(B1318,7,2),[1]Crt!A:B,2)))</f>
        <v>01 - දිවුලපිටිය</v>
      </c>
      <c r="J1318" s="20" t="str">
        <f>IF(B1318="","",VLOOKUP(I1318,[1]Crt!B:C,2))</f>
        <v>ගම්පහ</v>
      </c>
      <c r="K1318" s="186">
        <f>IF(B1318="","",VLOOKUP(MID(B1318,1,1),[1]Crt!D:E,2,FALSE))</f>
        <v>2104</v>
      </c>
    </row>
    <row r="1319" spans="1:11" ht="50.25" customHeight="1">
      <c r="A1319" s="38" t="s">
        <v>3249</v>
      </c>
      <c r="B1319" s="487" t="s">
        <v>3250</v>
      </c>
      <c r="C1319" s="488" t="s">
        <v>3251</v>
      </c>
      <c r="D1319" s="489">
        <v>300000</v>
      </c>
      <c r="E1319" s="490" t="s">
        <v>1845</v>
      </c>
      <c r="F1319" s="491" t="s">
        <v>1939</v>
      </c>
      <c r="G1319" s="493" t="s">
        <v>3252</v>
      </c>
      <c r="H1319" s="18" t="str">
        <f>IF(A1319="","",VLOOKUP(A1319,[1]Crt!F:G,2,FALSE))</f>
        <v>පාසැල් 1000 වැඩසටහන</v>
      </c>
      <c r="I1319" s="19" t="str">
        <f>IF(B1319="","",IF(LEN(B1319)=12,VLOOKUP(MID(B1319,8,2),[1]Crt!A:B,2),VLOOKUP(MID(B1319,7,2),[1]Crt!A:B,2)))</f>
        <v>01 - දිවුලපිටිය</v>
      </c>
      <c r="J1319" s="20" t="str">
        <f>IF(B1319="","",VLOOKUP(I1319,[1]Crt!B:C,2))</f>
        <v>ගම්පහ</v>
      </c>
      <c r="K1319" s="186">
        <f>IF(B1319="","",VLOOKUP(MID(B1319,1,1),[1]Crt!D:E,2,FALSE))</f>
        <v>2103</v>
      </c>
    </row>
    <row r="1320" spans="1:11" ht="51" customHeight="1">
      <c r="A1320" s="24" t="s">
        <v>3253</v>
      </c>
      <c r="B1320" s="494" t="s">
        <v>3254</v>
      </c>
      <c r="C1320" s="495" t="s">
        <v>3255</v>
      </c>
      <c r="D1320" s="496">
        <v>400000</v>
      </c>
      <c r="E1320" s="494" t="s">
        <v>1845</v>
      </c>
      <c r="F1320" s="497" t="s">
        <v>1939</v>
      </c>
      <c r="G1320" s="498" t="s">
        <v>3256</v>
      </c>
      <c r="H1320" s="18" t="str">
        <f>IF(A1320="","",VLOOKUP(A1320,[1]Crt!F:G,2,FALSE))</f>
        <v>පාසැල් 1000 වැඩසටහන</v>
      </c>
      <c r="I1320" s="19" t="str">
        <f>IF(B1320="","",IF(LEN(B1320)=12,VLOOKUP(MID(B1320,8,2),[1]Crt!A:B,2),VLOOKUP(MID(B1320,7,2),[1]Crt!A:B,2)))</f>
        <v>01 - දිවුලපිටිය</v>
      </c>
      <c r="J1320" s="20" t="str">
        <f>IF(B1320="","",VLOOKUP(I1320,[1]Crt!B:C,2))</f>
        <v>ගම්පහ</v>
      </c>
      <c r="K1320" s="186">
        <f>IF(B1320="","",VLOOKUP(MID(B1320,1,1),[1]Crt!D:E,2,FALSE))</f>
        <v>2102</v>
      </c>
    </row>
    <row r="1321" spans="1:11" ht="51" customHeight="1">
      <c r="A1321" s="24" t="s">
        <v>3253</v>
      </c>
      <c r="B1321" s="494" t="s">
        <v>3257</v>
      </c>
      <c r="C1321" s="495" t="s">
        <v>3258</v>
      </c>
      <c r="D1321" s="496">
        <v>500000</v>
      </c>
      <c r="E1321" s="494" t="s">
        <v>1845</v>
      </c>
      <c r="F1321" s="497" t="s">
        <v>1939</v>
      </c>
      <c r="G1321" s="498" t="s">
        <v>3256</v>
      </c>
      <c r="H1321" s="18" t="str">
        <f>IF(A1321="","",VLOOKUP(A1321,[1]Crt!F:G,2,FALSE))</f>
        <v>පාසැල් 1000 වැඩසටහන</v>
      </c>
      <c r="I1321" s="19" t="str">
        <f>IF(B1321="","",IF(LEN(B1321)=12,VLOOKUP(MID(B1321,8,2),[1]Crt!A:B,2),VLOOKUP(MID(B1321,7,2),[1]Crt!A:B,2)))</f>
        <v>01 - දිවුලපිටිය</v>
      </c>
      <c r="J1321" s="20" t="str">
        <f>IF(B1321="","",VLOOKUP(I1321,[1]Crt!B:C,2))</f>
        <v>ගම්පහ</v>
      </c>
      <c r="K1321" s="186">
        <f>IF(B1321="","",VLOOKUP(MID(B1321,1,1),[1]Crt!D:E,2,FALSE))</f>
        <v>2102</v>
      </c>
    </row>
    <row r="1322" spans="1:11" ht="51" customHeight="1">
      <c r="A1322" s="38" t="s">
        <v>3234</v>
      </c>
      <c r="B1322" s="487" t="s">
        <v>3259</v>
      </c>
      <c r="C1322" s="488" t="s">
        <v>3260</v>
      </c>
      <c r="D1322" s="499">
        <v>940000</v>
      </c>
      <c r="E1322" s="490" t="s">
        <v>1954</v>
      </c>
      <c r="F1322" s="491" t="s">
        <v>52</v>
      </c>
      <c r="G1322" s="492" t="s">
        <v>626</v>
      </c>
      <c r="H1322" s="18" t="str">
        <f>IF(A1322="","",VLOOKUP(A1322,[1]Crt!F:G,2,FALSE))</f>
        <v>පාසැල් 1000 වැඩසටහන</v>
      </c>
      <c r="I1322" s="19" t="str">
        <f>IF(B1322="","",IF(LEN(B1322)=12,VLOOKUP(MID(B1322,8,2),[1]Crt!A:B,2),VLOOKUP(MID(B1322,7,2),[1]Crt!A:B,2)))</f>
        <v>02 - කටාන</v>
      </c>
      <c r="J1322" s="20" t="str">
        <f>IF(B1322="","",VLOOKUP(I1322,[1]Crt!B:C,2))</f>
        <v>ගම්පහ</v>
      </c>
      <c r="K1322" s="186">
        <f>IF(B1322="","",VLOOKUP(MID(B1322,1,1),[1]Crt!D:E,2,FALSE))</f>
        <v>2001</v>
      </c>
    </row>
    <row r="1323" spans="1:11" ht="66" customHeight="1">
      <c r="A1323" s="38" t="s">
        <v>3249</v>
      </c>
      <c r="B1323" s="487" t="s">
        <v>3261</v>
      </c>
      <c r="C1323" s="500" t="s">
        <v>3262</v>
      </c>
      <c r="D1323" s="499">
        <v>940000</v>
      </c>
      <c r="E1323" s="490" t="s">
        <v>1954</v>
      </c>
      <c r="F1323" s="491" t="s">
        <v>52</v>
      </c>
      <c r="G1323" s="501" t="s">
        <v>3263</v>
      </c>
      <c r="H1323" s="18" t="str">
        <f>IF(A1323="","",VLOOKUP(A1323,[1]Crt!F:G,2,FALSE))</f>
        <v>පාසැල් 1000 වැඩසටහන</v>
      </c>
      <c r="I1323" s="19" t="str">
        <f>IF(B1323="","",IF(LEN(B1323)=12,VLOOKUP(MID(B1323,8,2),[1]Crt!A:B,2),VLOOKUP(MID(B1323,7,2),[1]Crt!A:B,2)))</f>
        <v>02 - කටාන</v>
      </c>
      <c r="J1323" s="20" t="str">
        <f>IF(B1323="","",VLOOKUP(I1323,[1]Crt!B:C,2))</f>
        <v>ගම්පහ</v>
      </c>
      <c r="K1323" s="186">
        <f>IF(B1323="","",VLOOKUP(MID(B1323,1,1),[1]Crt!D:E,2,FALSE))</f>
        <v>2001</v>
      </c>
    </row>
    <row r="1324" spans="1:11" ht="51" customHeight="1">
      <c r="A1324" s="24" t="s">
        <v>3253</v>
      </c>
      <c r="B1324" s="494" t="s">
        <v>3264</v>
      </c>
      <c r="C1324" s="502" t="s">
        <v>3265</v>
      </c>
      <c r="D1324" s="503">
        <v>940000</v>
      </c>
      <c r="E1324" s="494" t="s">
        <v>1954</v>
      </c>
      <c r="F1324" s="497" t="s">
        <v>52</v>
      </c>
      <c r="G1324" s="498" t="s">
        <v>3266</v>
      </c>
      <c r="H1324" s="18" t="str">
        <f>IF(A1324="","",VLOOKUP(A1324,[1]Crt!F:G,2,FALSE))</f>
        <v>පාසැල් 1000 වැඩසටහන</v>
      </c>
      <c r="I1324" s="19" t="str">
        <f>IF(B1324="","",IF(LEN(B1324)=12,VLOOKUP(MID(B1324,8,2),[1]Crt!A:B,2),VLOOKUP(MID(B1324,7,2),[1]Crt!A:B,2)))</f>
        <v>02 - කටාන</v>
      </c>
      <c r="J1324" s="20" t="str">
        <f>IF(B1324="","",VLOOKUP(I1324,[1]Crt!B:C,2))</f>
        <v>ගම්පහ</v>
      </c>
      <c r="K1324" s="186">
        <f>IF(B1324="","",VLOOKUP(MID(B1324,1,1),[1]Crt!D:E,2,FALSE))</f>
        <v>2104</v>
      </c>
    </row>
    <row r="1325" spans="1:11" ht="51" customHeight="1">
      <c r="A1325" s="38" t="s">
        <v>3234</v>
      </c>
      <c r="B1325" s="504" t="s">
        <v>3267</v>
      </c>
      <c r="C1325" s="505" t="s">
        <v>3268</v>
      </c>
      <c r="D1325" s="506">
        <v>150000</v>
      </c>
      <c r="E1325" s="507" t="s">
        <v>66</v>
      </c>
      <c r="F1325" s="507" t="s">
        <v>67</v>
      </c>
      <c r="G1325" s="492" t="s">
        <v>1487</v>
      </c>
      <c r="H1325" s="18" t="str">
        <f>IF(A1325="","",VLOOKUP(A1325,[1]Crt!F:G,2,FALSE))</f>
        <v>පාසැල් 1000 වැඩසටහන</v>
      </c>
      <c r="I1325" s="19" t="str">
        <f>IF(B1325="","",IF(LEN(B1325)=12,VLOOKUP(MID(B1325,8,2),[1]Crt!A:B,2),VLOOKUP(MID(B1325,7,2),[1]Crt!A:B,2)))</f>
        <v>02 - කටාන</v>
      </c>
      <c r="J1325" s="20" t="str">
        <f>IF(B1325="","",VLOOKUP(I1325,[1]Crt!B:C,2))</f>
        <v>ගම්පහ</v>
      </c>
      <c r="K1325" s="186">
        <f>IF(B1325="","",VLOOKUP(MID(B1325,1,1),[1]Crt!D:E,2,FALSE))</f>
        <v>2103</v>
      </c>
    </row>
    <row r="1326" spans="1:11" ht="51" customHeight="1">
      <c r="A1326" s="38" t="s">
        <v>3249</v>
      </c>
      <c r="B1326" s="487" t="s">
        <v>3269</v>
      </c>
      <c r="C1326" s="508" t="s">
        <v>3270</v>
      </c>
      <c r="D1326" s="499">
        <v>814900</v>
      </c>
      <c r="E1326" s="490" t="s">
        <v>1954</v>
      </c>
      <c r="F1326" s="491" t="s">
        <v>52</v>
      </c>
      <c r="G1326" s="509" t="s">
        <v>3271</v>
      </c>
      <c r="H1326" s="18" t="str">
        <f>IF(A1326="","",VLOOKUP(A1326,[1]Crt!F:G,2,FALSE))</f>
        <v>පාසැල් 1000 වැඩසටහන</v>
      </c>
      <c r="I1326" s="19" t="str">
        <f>IF(B1326="","",IF(LEN(B1326)=12,VLOOKUP(MID(B1326,8,2),[1]Crt!A:B,2),VLOOKUP(MID(B1326,7,2),[1]Crt!A:B,2)))</f>
        <v>03 - මීගමුව</v>
      </c>
      <c r="J1326" s="20" t="str">
        <f>IF(B1326="","",VLOOKUP(I1326,[1]Crt!B:C,2))</f>
        <v>ගම්පහ</v>
      </c>
      <c r="K1326" s="186">
        <f>IF(B1326="","",VLOOKUP(MID(B1326,1,1),[1]Crt!D:E,2,FALSE))</f>
        <v>2001</v>
      </c>
    </row>
    <row r="1327" spans="1:11" ht="51" customHeight="1">
      <c r="A1327" s="38" t="s">
        <v>3234</v>
      </c>
      <c r="B1327" s="510" t="s">
        <v>3272</v>
      </c>
      <c r="C1327" s="511" t="s">
        <v>3273</v>
      </c>
      <c r="D1327" s="512">
        <v>940000</v>
      </c>
      <c r="E1327" s="510" t="s">
        <v>1508</v>
      </c>
      <c r="F1327" s="510" t="s">
        <v>1842</v>
      </c>
      <c r="G1327" s="492" t="s">
        <v>3274</v>
      </c>
      <c r="H1327" s="18" t="str">
        <f>IF(A1327="","",VLOOKUP(A1327,[1]Crt!F:G,2,FALSE))</f>
        <v>පාසැල් 1000 වැඩසටහන</v>
      </c>
      <c r="I1327" s="19" t="str">
        <f>IF(B1327="","",IF(LEN(B1327)=12,VLOOKUP(MID(B1327,8,2),[1]Crt!A:B,2),VLOOKUP(MID(B1327,7,2),[1]Crt!A:B,2)))</f>
        <v>03 - මීගමුව</v>
      </c>
      <c r="J1327" s="20" t="str">
        <f>IF(B1327="","",VLOOKUP(I1327,[1]Crt!B:C,2))</f>
        <v>ගම්පහ</v>
      </c>
      <c r="K1327" s="186">
        <f>IF(B1327="","",VLOOKUP(MID(B1327,1,1),[1]Crt!D:E,2,FALSE))</f>
        <v>2104</v>
      </c>
    </row>
    <row r="1328" spans="1:11" ht="51" customHeight="1">
      <c r="A1328" s="38" t="s">
        <v>3234</v>
      </c>
      <c r="B1328" s="507" t="s">
        <v>3275</v>
      </c>
      <c r="C1328" s="513" t="s">
        <v>3276</v>
      </c>
      <c r="D1328" s="506">
        <v>150000</v>
      </c>
      <c r="E1328" s="507" t="s">
        <v>66</v>
      </c>
      <c r="F1328" s="507" t="s">
        <v>67</v>
      </c>
      <c r="G1328" s="492" t="s">
        <v>3277</v>
      </c>
      <c r="H1328" s="18" t="str">
        <f>IF(A1328="","",VLOOKUP(A1328,[1]Crt!F:G,2,FALSE))</f>
        <v>පාසැල් 1000 වැඩසටහන</v>
      </c>
      <c r="I1328" s="19" t="str">
        <f>IF(B1328="","",IF(LEN(B1328)=12,VLOOKUP(MID(B1328,8,2),[1]Crt!A:B,2),VLOOKUP(MID(B1328,7,2),[1]Crt!A:B,2)))</f>
        <v>04 - මිනුවන්ගොඩ</v>
      </c>
      <c r="J1328" s="20" t="str">
        <f>IF(B1328="","",VLOOKUP(I1328,[1]Crt!B:C,2))</f>
        <v>ගම්පහ</v>
      </c>
      <c r="K1328" s="186">
        <f>IF(B1328="","",VLOOKUP(MID(B1328,1,1),[1]Crt!D:E,2,FALSE))</f>
        <v>2103</v>
      </c>
    </row>
    <row r="1329" spans="1:11" ht="51" customHeight="1">
      <c r="A1329" s="38" t="s">
        <v>3234</v>
      </c>
      <c r="B1329" s="507" t="s">
        <v>3278</v>
      </c>
      <c r="C1329" s="505" t="s">
        <v>3279</v>
      </c>
      <c r="D1329" s="506">
        <v>150000</v>
      </c>
      <c r="E1329" s="507" t="s">
        <v>66</v>
      </c>
      <c r="F1329" s="507" t="s">
        <v>67</v>
      </c>
      <c r="G1329" s="492" t="s">
        <v>3277</v>
      </c>
      <c r="H1329" s="18" t="str">
        <f>IF(A1329="","",VLOOKUP(A1329,[1]Crt!F:G,2,FALSE))</f>
        <v>පාසැල් 1000 වැඩසටහන</v>
      </c>
      <c r="I1329" s="19" t="str">
        <f>IF(B1329="","",IF(LEN(B1329)=12,VLOOKUP(MID(B1329,8,2),[1]Crt!A:B,2),VLOOKUP(MID(B1329,7,2),[1]Crt!A:B,2)))</f>
        <v>04 - මිනුවන්ගොඩ</v>
      </c>
      <c r="J1329" s="20" t="str">
        <f>IF(B1329="","",VLOOKUP(I1329,[1]Crt!B:C,2))</f>
        <v>ගම්පහ</v>
      </c>
      <c r="K1329" s="186">
        <f>IF(B1329="","",VLOOKUP(MID(B1329,1,1),[1]Crt!D:E,2,FALSE))</f>
        <v>2103</v>
      </c>
    </row>
    <row r="1330" spans="1:11" ht="51" customHeight="1">
      <c r="A1330" s="38" t="s">
        <v>3234</v>
      </c>
      <c r="B1330" s="487" t="s">
        <v>3280</v>
      </c>
      <c r="C1330" s="488" t="s">
        <v>3281</v>
      </c>
      <c r="D1330" s="489">
        <v>150000</v>
      </c>
      <c r="E1330" s="490" t="s">
        <v>1954</v>
      </c>
      <c r="F1330" s="491" t="s">
        <v>52</v>
      </c>
      <c r="G1330" s="492" t="s">
        <v>626</v>
      </c>
      <c r="H1330" s="18" t="str">
        <f>IF(A1330="","",VLOOKUP(A1330,[1]Crt!F:G,2,FALSE))</f>
        <v>පාසැල් 1000 වැඩසටහන</v>
      </c>
      <c r="I1330" s="19" t="str">
        <f>IF(B1330="","",IF(LEN(B1330)=12,VLOOKUP(MID(B1330,8,2),[1]Crt!A:B,2),VLOOKUP(MID(B1330,7,2),[1]Crt!A:B,2)))</f>
        <v>05 - මීරිගම</v>
      </c>
      <c r="J1330" s="20" t="str">
        <f>IF(B1330="","",VLOOKUP(I1330,[1]Crt!B:C,2))</f>
        <v>ගම්පහ</v>
      </c>
      <c r="K1330" s="186">
        <f>IF(B1330="","",VLOOKUP(MID(B1330,1,1),[1]Crt!D:E,2,FALSE))</f>
        <v>2001</v>
      </c>
    </row>
    <row r="1331" spans="1:11" ht="60.75" customHeight="1">
      <c r="A1331" s="38" t="s">
        <v>3249</v>
      </c>
      <c r="B1331" s="487" t="s">
        <v>3282</v>
      </c>
      <c r="C1331" s="488" t="s">
        <v>3283</v>
      </c>
      <c r="D1331" s="489">
        <v>325000</v>
      </c>
      <c r="E1331" s="490" t="s">
        <v>1845</v>
      </c>
      <c r="F1331" s="491" t="s">
        <v>1939</v>
      </c>
      <c r="G1331" s="493" t="s">
        <v>3284</v>
      </c>
      <c r="H1331" s="18" t="str">
        <f>IF(A1331="","",VLOOKUP(A1331,[1]Crt!F:G,2,FALSE))</f>
        <v>පාසැල් 1000 වැඩසටහන</v>
      </c>
      <c r="I1331" s="19" t="str">
        <f>IF(B1331="","",IF(LEN(B1331)=12,VLOOKUP(MID(B1331,8,2),[1]Crt!A:B,2),VLOOKUP(MID(B1331,7,2),[1]Crt!A:B,2)))</f>
        <v>05 - මීරිගම</v>
      </c>
      <c r="J1331" s="20" t="str">
        <f>IF(B1331="","",VLOOKUP(I1331,[1]Crt!B:C,2))</f>
        <v>ගම්පහ</v>
      </c>
      <c r="K1331" s="186">
        <f>IF(B1331="","",VLOOKUP(MID(B1331,1,1),[1]Crt!D:E,2,FALSE))</f>
        <v>2103</v>
      </c>
    </row>
    <row r="1332" spans="1:11" ht="51" customHeight="1">
      <c r="A1332" s="38" t="s">
        <v>3249</v>
      </c>
      <c r="B1332" s="487" t="s">
        <v>3285</v>
      </c>
      <c r="C1332" s="488" t="s">
        <v>3286</v>
      </c>
      <c r="D1332" s="514">
        <v>330322</v>
      </c>
      <c r="E1332" s="490" t="s">
        <v>1954</v>
      </c>
      <c r="F1332" s="491" t="s">
        <v>52</v>
      </c>
      <c r="G1332" s="515" t="s">
        <v>3287</v>
      </c>
      <c r="H1332" s="18" t="str">
        <f>IF(A1332="","",VLOOKUP(A1332,[1]Crt!F:G,2,FALSE))</f>
        <v>පාසැල් 1000 වැඩසටහන</v>
      </c>
      <c r="I1332" s="19" t="str">
        <f>IF(B1332="","",IF(LEN(B1332)=12,VLOOKUP(MID(B1332,8,2),[1]Crt!A:B,2),VLOOKUP(MID(B1332,7,2),[1]Crt!A:B,2)))</f>
        <v>06 - අත්තනගල්ල</v>
      </c>
      <c r="J1332" s="20" t="str">
        <f>IF(B1332="","",VLOOKUP(I1332,[1]Crt!B:C,2))</f>
        <v>ගම්පහ</v>
      </c>
      <c r="K1332" s="186">
        <f>IF(B1332="","",VLOOKUP(MID(B1332,1,1),[1]Crt!D:E,2,FALSE))</f>
        <v>2001</v>
      </c>
    </row>
    <row r="1333" spans="1:11" ht="51" customHeight="1">
      <c r="A1333" s="24" t="s">
        <v>3253</v>
      </c>
      <c r="B1333" s="494" t="s">
        <v>3288</v>
      </c>
      <c r="C1333" s="495" t="s">
        <v>3289</v>
      </c>
      <c r="D1333" s="516">
        <v>1000000</v>
      </c>
      <c r="E1333" s="494" t="s">
        <v>1954</v>
      </c>
      <c r="F1333" s="497" t="s">
        <v>52</v>
      </c>
      <c r="G1333" s="498" t="s">
        <v>3290</v>
      </c>
      <c r="H1333" s="18" t="str">
        <f>IF(A1333="","",VLOOKUP(A1333,[1]Crt!F:G,2,FALSE))</f>
        <v>පාසැල් 1000 වැඩසටහන</v>
      </c>
      <c r="I1333" s="19" t="str">
        <f>IF(B1333="","",IF(LEN(B1333)=12,VLOOKUP(MID(B1333,8,2),[1]Crt!A:B,2),VLOOKUP(MID(B1333,7,2),[1]Crt!A:B,2)))</f>
        <v>06 - අත්තනගල්ල</v>
      </c>
      <c r="J1333" s="20" t="str">
        <f>IF(B1333="","",VLOOKUP(I1333,[1]Crt!B:C,2))</f>
        <v>ගම්පහ</v>
      </c>
      <c r="K1333" s="186">
        <f>IF(B1333="","",VLOOKUP(MID(B1333,1,1),[1]Crt!D:E,2,FALSE))</f>
        <v>2001</v>
      </c>
    </row>
    <row r="1334" spans="1:11" ht="51" customHeight="1">
      <c r="A1334" s="38" t="s">
        <v>3249</v>
      </c>
      <c r="B1334" s="487" t="s">
        <v>3291</v>
      </c>
      <c r="C1334" s="488" t="s">
        <v>3292</v>
      </c>
      <c r="D1334" s="514">
        <v>938830</v>
      </c>
      <c r="E1334" s="490" t="s">
        <v>1954</v>
      </c>
      <c r="F1334" s="491" t="s">
        <v>52</v>
      </c>
      <c r="G1334" s="515" t="s">
        <v>3293</v>
      </c>
      <c r="H1334" s="18" t="str">
        <f>IF(A1334="","",VLOOKUP(A1334,[1]Crt!F:G,2,FALSE))</f>
        <v>පාසැල් 1000 වැඩසටහන</v>
      </c>
      <c r="I1334" s="19" t="str">
        <f>IF(B1334="","",IF(LEN(B1334)=12,VLOOKUP(MID(B1334,8,2),[1]Crt!A:B,2),VLOOKUP(MID(B1334,7,2),[1]Crt!A:B,2)))</f>
        <v>06 - අත්තනගල්ල</v>
      </c>
      <c r="J1334" s="20" t="str">
        <f>IF(B1334="","",VLOOKUP(I1334,[1]Crt!B:C,2))</f>
        <v>ගම්පහ</v>
      </c>
      <c r="K1334" s="186">
        <f>IF(B1334="","",VLOOKUP(MID(B1334,1,1),[1]Crt!D:E,2,FALSE))</f>
        <v>2001</v>
      </c>
    </row>
    <row r="1335" spans="1:11" ht="60" customHeight="1">
      <c r="A1335" s="38" t="s">
        <v>3249</v>
      </c>
      <c r="B1335" s="487" t="s">
        <v>3294</v>
      </c>
      <c r="C1335" s="488" t="s">
        <v>3295</v>
      </c>
      <c r="D1335" s="514">
        <v>59000</v>
      </c>
      <c r="E1335" s="490" t="s">
        <v>1845</v>
      </c>
      <c r="F1335" s="491" t="s">
        <v>1939</v>
      </c>
      <c r="G1335" s="493" t="s">
        <v>3252</v>
      </c>
      <c r="H1335" s="18" t="str">
        <f>IF(A1335="","",VLOOKUP(A1335,[1]Crt!F:G,2,FALSE))</f>
        <v>පාසැල් 1000 වැඩසටහන</v>
      </c>
      <c r="I1335" s="19" t="str">
        <f>IF(B1335="","",IF(LEN(B1335)=12,VLOOKUP(MID(B1335,8,2),[1]Crt!A:B,2),VLOOKUP(MID(B1335,7,2),[1]Crt!A:B,2)))</f>
        <v>06 - අත්තනගල්ල</v>
      </c>
      <c r="J1335" s="20" t="str">
        <f>IF(B1335="","",VLOOKUP(I1335,[1]Crt!B:C,2))</f>
        <v>ගම්පහ</v>
      </c>
      <c r="K1335" s="186">
        <f>IF(B1335="","",VLOOKUP(MID(B1335,1,1),[1]Crt!D:E,2,FALSE))</f>
        <v>2103</v>
      </c>
    </row>
    <row r="1336" spans="1:11" ht="55.5" customHeight="1">
      <c r="A1336" s="38" t="s">
        <v>3249</v>
      </c>
      <c r="B1336" s="487" t="s">
        <v>3296</v>
      </c>
      <c r="C1336" s="488" t="s">
        <v>3297</v>
      </c>
      <c r="D1336" s="514">
        <v>125000</v>
      </c>
      <c r="E1336" s="490" t="s">
        <v>1845</v>
      </c>
      <c r="F1336" s="491" t="s">
        <v>1939</v>
      </c>
      <c r="G1336" s="493" t="s">
        <v>3252</v>
      </c>
      <c r="H1336" s="18" t="str">
        <f>IF(A1336="","",VLOOKUP(A1336,[1]Crt!F:G,2,FALSE))</f>
        <v>පාසැල් 1000 වැඩසටහන</v>
      </c>
      <c r="I1336" s="19" t="str">
        <f>IF(B1336="","",IF(LEN(B1336)=12,VLOOKUP(MID(B1336,8,2),[1]Crt!A:B,2),VLOOKUP(MID(B1336,7,2),[1]Crt!A:B,2)))</f>
        <v>06 - අත්තනගල්ල</v>
      </c>
      <c r="J1336" s="20" t="str">
        <f>IF(B1336="","",VLOOKUP(I1336,[1]Crt!B:C,2))</f>
        <v>ගම්පහ</v>
      </c>
      <c r="K1336" s="186">
        <f>IF(B1336="","",VLOOKUP(MID(B1336,1,1),[1]Crt!D:E,2,FALSE))</f>
        <v>2103</v>
      </c>
    </row>
    <row r="1337" spans="1:11" ht="59.25" customHeight="1">
      <c r="A1337" s="38" t="s">
        <v>3249</v>
      </c>
      <c r="B1337" s="487" t="s">
        <v>3298</v>
      </c>
      <c r="C1337" s="488" t="s">
        <v>3299</v>
      </c>
      <c r="D1337" s="514">
        <v>148000</v>
      </c>
      <c r="E1337" s="490" t="s">
        <v>1845</v>
      </c>
      <c r="F1337" s="491" t="s">
        <v>1939</v>
      </c>
      <c r="G1337" s="493" t="s">
        <v>3252</v>
      </c>
      <c r="H1337" s="18" t="str">
        <f>IF(A1337="","",VLOOKUP(A1337,[1]Crt!F:G,2,FALSE))</f>
        <v>පාසැල් 1000 වැඩසටහන</v>
      </c>
      <c r="I1337" s="19" t="str">
        <f>IF(B1337="","",IF(LEN(B1337)=12,VLOOKUP(MID(B1337,8,2),[1]Crt!A:B,2),VLOOKUP(MID(B1337,7,2),[1]Crt!A:B,2)))</f>
        <v>06 - අත්තනගල්ල</v>
      </c>
      <c r="J1337" s="20" t="str">
        <f>IF(B1337="","",VLOOKUP(I1337,[1]Crt!B:C,2))</f>
        <v>ගම්පහ</v>
      </c>
      <c r="K1337" s="186">
        <f>IF(B1337="","",VLOOKUP(MID(B1337,1,1),[1]Crt!D:E,2,FALSE))</f>
        <v>2103</v>
      </c>
    </row>
    <row r="1338" spans="1:11" ht="66" customHeight="1">
      <c r="A1338" s="38" t="s">
        <v>3249</v>
      </c>
      <c r="B1338" s="487" t="s">
        <v>3300</v>
      </c>
      <c r="C1338" s="488" t="s">
        <v>3301</v>
      </c>
      <c r="D1338" s="499">
        <v>996539</v>
      </c>
      <c r="E1338" s="490" t="s">
        <v>1954</v>
      </c>
      <c r="F1338" s="491" t="s">
        <v>52</v>
      </c>
      <c r="G1338" s="515" t="s">
        <v>3302</v>
      </c>
      <c r="H1338" s="18" t="str">
        <f>IF(A1338="","",VLOOKUP(A1338,[1]Crt!F:G,2,FALSE))</f>
        <v>පාසැල් 1000 වැඩසටහන</v>
      </c>
      <c r="I1338" s="19" t="str">
        <f>IF(B1338="","",IF(LEN(B1338)=12,VLOOKUP(MID(B1338,8,2),[1]Crt!A:B,2),VLOOKUP(MID(B1338,7,2),[1]Crt!A:B,2)))</f>
        <v>07 - ගම්පහ</v>
      </c>
      <c r="J1338" s="20" t="str">
        <f>IF(B1338="","",VLOOKUP(I1338,[1]Crt!B:C,2))</f>
        <v>ගම්පහ</v>
      </c>
      <c r="K1338" s="186">
        <f>IF(B1338="","",VLOOKUP(MID(B1338,1,1),[1]Crt!D:E,2,FALSE))</f>
        <v>2001</v>
      </c>
    </row>
    <row r="1339" spans="1:11" ht="51" customHeight="1">
      <c r="A1339" s="38" t="s">
        <v>3249</v>
      </c>
      <c r="B1339" s="487" t="s">
        <v>3303</v>
      </c>
      <c r="C1339" s="488" t="s">
        <v>3304</v>
      </c>
      <c r="D1339" s="517">
        <v>827491</v>
      </c>
      <c r="E1339" s="490" t="s">
        <v>1954</v>
      </c>
      <c r="F1339" s="491" t="s">
        <v>52</v>
      </c>
      <c r="G1339" s="509" t="s">
        <v>3305</v>
      </c>
      <c r="H1339" s="18" t="str">
        <f>IF(A1339="","",VLOOKUP(A1339,[1]Crt!F:G,2,FALSE))</f>
        <v>පාසැල් 1000 වැඩසටහන</v>
      </c>
      <c r="I1339" s="19" t="str">
        <f>IF(B1339="","",IF(LEN(B1339)=12,VLOOKUP(MID(B1339,8,2),[1]Crt!A:B,2),VLOOKUP(MID(B1339,7,2),[1]Crt!A:B,2)))</f>
        <v>07 - ගම්පහ</v>
      </c>
      <c r="J1339" s="20" t="str">
        <f>IF(B1339="","",VLOOKUP(I1339,[1]Crt!B:C,2))</f>
        <v>ගම්පහ</v>
      </c>
      <c r="K1339" s="186">
        <f>IF(B1339="","",VLOOKUP(MID(B1339,1,1),[1]Crt!D:E,2,FALSE))</f>
        <v>2001</v>
      </c>
    </row>
    <row r="1340" spans="1:11" ht="51" customHeight="1">
      <c r="A1340" s="38" t="s">
        <v>3249</v>
      </c>
      <c r="B1340" s="487" t="s">
        <v>3306</v>
      </c>
      <c r="C1340" s="488" t="s">
        <v>3307</v>
      </c>
      <c r="D1340" s="518">
        <v>1494181</v>
      </c>
      <c r="E1340" s="490" t="s">
        <v>1954</v>
      </c>
      <c r="F1340" s="491" t="s">
        <v>52</v>
      </c>
      <c r="G1340" s="509" t="s">
        <v>3308</v>
      </c>
      <c r="H1340" s="18" t="str">
        <f>IF(A1340="","",VLOOKUP(A1340,[1]Crt!F:G,2,FALSE))</f>
        <v>පාසැල් 1000 වැඩසටහන</v>
      </c>
      <c r="I1340" s="19" t="str">
        <f>IF(B1340="","",IF(LEN(B1340)=12,VLOOKUP(MID(B1340,8,2),[1]Crt!A:B,2),VLOOKUP(MID(B1340,7,2),[1]Crt!A:B,2)))</f>
        <v>07 - ගම්පහ</v>
      </c>
      <c r="J1340" s="20" t="str">
        <f>IF(B1340="","",VLOOKUP(I1340,[1]Crt!B:C,2))</f>
        <v>ගම්පහ</v>
      </c>
      <c r="K1340" s="186">
        <f>IF(B1340="","",VLOOKUP(MID(B1340,1,1),[1]Crt!D:E,2,FALSE))</f>
        <v>2001</v>
      </c>
    </row>
    <row r="1341" spans="1:11" ht="51" customHeight="1">
      <c r="A1341" s="38" t="s">
        <v>3249</v>
      </c>
      <c r="B1341" s="487" t="s">
        <v>3309</v>
      </c>
      <c r="C1341" s="488" t="s">
        <v>3310</v>
      </c>
      <c r="D1341" s="514">
        <v>1390573</v>
      </c>
      <c r="E1341" s="490" t="s">
        <v>1954</v>
      </c>
      <c r="F1341" s="491" t="s">
        <v>52</v>
      </c>
      <c r="G1341" s="515" t="s">
        <v>3311</v>
      </c>
      <c r="H1341" s="18" t="str">
        <f>IF(A1341="","",VLOOKUP(A1341,[1]Crt!F:G,2,FALSE))</f>
        <v>පාසැල් 1000 වැඩසටහන</v>
      </c>
      <c r="I1341" s="19" t="str">
        <f>IF(B1341="","",IF(LEN(B1341)=12,VLOOKUP(MID(B1341,8,2),[1]Crt!A:B,2),VLOOKUP(MID(B1341,7,2),[1]Crt!A:B,2)))</f>
        <v>07 - ගම්පහ</v>
      </c>
      <c r="J1341" s="20" t="str">
        <f>IF(B1341="","",VLOOKUP(I1341,[1]Crt!B:C,2))</f>
        <v>ගම්පහ</v>
      </c>
      <c r="K1341" s="186">
        <f>IF(B1341="","",VLOOKUP(MID(B1341,1,1),[1]Crt!D:E,2,FALSE))</f>
        <v>2001</v>
      </c>
    </row>
    <row r="1342" spans="1:11" ht="51" customHeight="1">
      <c r="A1342" s="38" t="s">
        <v>3249</v>
      </c>
      <c r="B1342" s="487" t="s">
        <v>3312</v>
      </c>
      <c r="C1342" s="488" t="s">
        <v>3313</v>
      </c>
      <c r="D1342" s="514">
        <v>1362003</v>
      </c>
      <c r="E1342" s="490" t="s">
        <v>1954</v>
      </c>
      <c r="F1342" s="491" t="s">
        <v>52</v>
      </c>
      <c r="G1342" s="509" t="s">
        <v>3314</v>
      </c>
      <c r="H1342" s="18" t="str">
        <f>IF(A1342="","",VLOOKUP(A1342,[1]Crt!F:G,2,FALSE))</f>
        <v>පාසැල් 1000 වැඩසටහන</v>
      </c>
      <c r="I1342" s="19" t="str">
        <f>IF(B1342="","",IF(LEN(B1342)=12,VLOOKUP(MID(B1342,8,2),[1]Crt!A:B,2),VLOOKUP(MID(B1342,7,2),[1]Crt!A:B,2)))</f>
        <v>07 - ගම්පහ</v>
      </c>
      <c r="J1342" s="20" t="str">
        <f>IF(B1342="","",VLOOKUP(I1342,[1]Crt!B:C,2))</f>
        <v>ගම්පහ</v>
      </c>
      <c r="K1342" s="186">
        <f>IF(B1342="","",VLOOKUP(MID(B1342,1,1),[1]Crt!D:E,2,FALSE))</f>
        <v>2001</v>
      </c>
    </row>
    <row r="1343" spans="1:11" ht="60.75" customHeight="1">
      <c r="A1343" s="38" t="s">
        <v>3249</v>
      </c>
      <c r="B1343" s="487" t="s">
        <v>3315</v>
      </c>
      <c r="C1343" s="488" t="s">
        <v>3316</v>
      </c>
      <c r="D1343" s="514">
        <v>250000</v>
      </c>
      <c r="E1343" s="490" t="s">
        <v>1845</v>
      </c>
      <c r="F1343" s="491" t="s">
        <v>1939</v>
      </c>
      <c r="G1343" s="493" t="s">
        <v>3252</v>
      </c>
      <c r="H1343" s="18" t="str">
        <f>IF(A1343="","",VLOOKUP(A1343,[1]Crt!F:G,2,FALSE))</f>
        <v>පාසැල් 1000 වැඩසටහන</v>
      </c>
      <c r="I1343" s="19" t="str">
        <f>IF(B1343="","",IF(LEN(B1343)=12,VLOOKUP(MID(B1343,8,2),[1]Crt!A:B,2),VLOOKUP(MID(B1343,7,2),[1]Crt!A:B,2)))</f>
        <v>07 - ගම්පහ</v>
      </c>
      <c r="J1343" s="20" t="str">
        <f>IF(B1343="","",VLOOKUP(I1343,[1]Crt!B:C,2))</f>
        <v>ගම්පහ</v>
      </c>
      <c r="K1343" s="186">
        <f>IF(B1343="","",VLOOKUP(MID(B1343,1,1),[1]Crt!D:E,2,FALSE))</f>
        <v>2103</v>
      </c>
    </row>
    <row r="1344" spans="1:11" ht="60.75" customHeight="1">
      <c r="A1344" s="38" t="s">
        <v>3249</v>
      </c>
      <c r="B1344" s="487" t="s">
        <v>3317</v>
      </c>
      <c r="C1344" s="488" t="s">
        <v>3318</v>
      </c>
      <c r="D1344" s="514">
        <v>150000</v>
      </c>
      <c r="E1344" s="490" t="s">
        <v>1845</v>
      </c>
      <c r="F1344" s="491" t="s">
        <v>1939</v>
      </c>
      <c r="G1344" s="493" t="s">
        <v>3252</v>
      </c>
      <c r="H1344" s="18" t="str">
        <f>IF(A1344="","",VLOOKUP(A1344,[1]Crt!F:G,2,FALSE))</f>
        <v>පාසැල් 1000 වැඩසටහන</v>
      </c>
      <c r="I1344" s="19" t="str">
        <f>IF(B1344="","",IF(LEN(B1344)=12,VLOOKUP(MID(B1344,8,2),[1]Crt!A:B,2),VLOOKUP(MID(B1344,7,2),[1]Crt!A:B,2)))</f>
        <v>07 - ගම්පහ</v>
      </c>
      <c r="J1344" s="20" t="str">
        <f>IF(B1344="","",VLOOKUP(I1344,[1]Crt!B:C,2))</f>
        <v>ගම්පහ</v>
      </c>
      <c r="K1344" s="186">
        <f>IF(B1344="","",VLOOKUP(MID(B1344,1,1),[1]Crt!D:E,2,FALSE))</f>
        <v>2103</v>
      </c>
    </row>
    <row r="1345" spans="1:11" ht="51" customHeight="1">
      <c r="A1345" s="24" t="s">
        <v>3253</v>
      </c>
      <c r="B1345" s="494" t="s">
        <v>3319</v>
      </c>
      <c r="C1345" s="495" t="s">
        <v>3320</v>
      </c>
      <c r="D1345" s="516">
        <v>500000</v>
      </c>
      <c r="E1345" s="494" t="s">
        <v>1845</v>
      </c>
      <c r="F1345" s="497" t="s">
        <v>1939</v>
      </c>
      <c r="G1345" s="498" t="s">
        <v>3256</v>
      </c>
      <c r="H1345" s="18" t="str">
        <f>IF(A1345="","",VLOOKUP(A1345,[1]Crt!F:G,2,FALSE))</f>
        <v>පාසැල් 1000 වැඩසටහන</v>
      </c>
      <c r="I1345" s="19" t="str">
        <f>IF(B1345="","",IF(LEN(B1345)=12,VLOOKUP(MID(B1345,8,2),[1]Crt!A:B,2),VLOOKUP(MID(B1345,7,2),[1]Crt!A:B,2)))</f>
        <v>07 - ගම්පහ</v>
      </c>
      <c r="J1345" s="20" t="str">
        <f>IF(B1345="","",VLOOKUP(I1345,[1]Crt!B:C,2))</f>
        <v>ගම්පහ</v>
      </c>
      <c r="K1345" s="186">
        <f>IF(B1345="","",VLOOKUP(MID(B1345,1,1),[1]Crt!D:E,2,FALSE))</f>
        <v>2102</v>
      </c>
    </row>
    <row r="1346" spans="1:11" ht="51" customHeight="1">
      <c r="A1346" s="24" t="s">
        <v>3253</v>
      </c>
      <c r="B1346" s="494" t="s">
        <v>3321</v>
      </c>
      <c r="C1346" s="495" t="s">
        <v>3322</v>
      </c>
      <c r="D1346" s="519">
        <v>140000</v>
      </c>
      <c r="E1346" s="494" t="s">
        <v>1845</v>
      </c>
      <c r="F1346" s="497" t="s">
        <v>1939</v>
      </c>
      <c r="G1346" s="498" t="s">
        <v>3256</v>
      </c>
      <c r="H1346" s="18" t="str">
        <f>IF(A1346="","",VLOOKUP(A1346,[1]Crt!F:G,2,FALSE))</f>
        <v>පාසැල් 1000 වැඩසටහන</v>
      </c>
      <c r="I1346" s="19" t="str">
        <f>IF(B1346="","",IF(LEN(B1346)=12,VLOOKUP(MID(B1346,8,2),[1]Crt!A:B,2),VLOOKUP(MID(B1346,7,2),[1]Crt!A:B,2)))</f>
        <v>07 - ගම්පහ</v>
      </c>
      <c r="J1346" s="20" t="str">
        <f>IF(B1346="","",VLOOKUP(I1346,[1]Crt!B:C,2))</f>
        <v>ගම්පහ</v>
      </c>
      <c r="K1346" s="186">
        <f>IF(B1346="","",VLOOKUP(MID(B1346,1,1),[1]Crt!D:E,2,FALSE))</f>
        <v>2102</v>
      </c>
    </row>
    <row r="1347" spans="1:11" ht="51" customHeight="1">
      <c r="A1347" s="38" t="s">
        <v>3234</v>
      </c>
      <c r="B1347" s="507" t="s">
        <v>3323</v>
      </c>
      <c r="C1347" s="513" t="s">
        <v>3324</v>
      </c>
      <c r="D1347" s="506">
        <v>150000</v>
      </c>
      <c r="E1347" s="507" t="s">
        <v>66</v>
      </c>
      <c r="F1347" s="507" t="s">
        <v>67</v>
      </c>
      <c r="G1347" s="492" t="s">
        <v>3277</v>
      </c>
      <c r="H1347" s="18" t="str">
        <f>IF(A1347="","",VLOOKUP(A1347,[1]Crt!F:G,2,FALSE))</f>
        <v>පාසැල් 1000 වැඩසටහන</v>
      </c>
      <c r="I1347" s="19" t="str">
        <f>IF(B1347="","",IF(LEN(B1347)=12,VLOOKUP(MID(B1347,8,2),[1]Crt!A:B,2),VLOOKUP(MID(B1347,7,2),[1]Crt!A:B,2)))</f>
        <v>07 - ගම්පහ</v>
      </c>
      <c r="J1347" s="20" t="str">
        <f>IF(B1347="","",VLOOKUP(I1347,[1]Crt!B:C,2))</f>
        <v>ගම්පහ</v>
      </c>
      <c r="K1347" s="186">
        <f>IF(B1347="","",VLOOKUP(MID(B1347,1,1),[1]Crt!D:E,2,FALSE))</f>
        <v>2103</v>
      </c>
    </row>
    <row r="1348" spans="1:11" ht="51" customHeight="1">
      <c r="A1348" s="38" t="s">
        <v>3249</v>
      </c>
      <c r="B1348" s="507" t="s">
        <v>3325</v>
      </c>
      <c r="C1348" s="505" t="s">
        <v>3326</v>
      </c>
      <c r="D1348" s="506">
        <v>967247</v>
      </c>
      <c r="E1348" s="507" t="s">
        <v>1508</v>
      </c>
      <c r="F1348" s="507" t="s">
        <v>15</v>
      </c>
      <c r="G1348" s="515" t="s">
        <v>3327</v>
      </c>
      <c r="H1348" s="18" t="str">
        <f>IF(A1348="","",VLOOKUP(A1348,[1]Crt!F:G,2,FALSE))</f>
        <v>පාසැල් 1000 වැඩසටහන</v>
      </c>
      <c r="I1348" s="19" t="str">
        <f>IF(B1348="","",IF(LEN(B1348)=12,VLOOKUP(MID(B1348,8,2),[1]Crt!A:B,2),VLOOKUP(MID(B1348,7,2),[1]Crt!A:B,2)))</f>
        <v>07 - ගම්පහ</v>
      </c>
      <c r="J1348" s="20" t="str">
        <f>IF(B1348="","",VLOOKUP(I1348,[1]Crt!B:C,2))</f>
        <v>ගම්පහ</v>
      </c>
      <c r="K1348" s="186">
        <f>IF(B1348="","",VLOOKUP(MID(B1348,1,1),[1]Crt!D:E,2,FALSE))</f>
        <v>2001</v>
      </c>
    </row>
    <row r="1349" spans="1:11" ht="51" customHeight="1">
      <c r="A1349" s="38" t="s">
        <v>3234</v>
      </c>
      <c r="B1349" s="487" t="s">
        <v>3328</v>
      </c>
      <c r="C1349" s="488" t="s">
        <v>3329</v>
      </c>
      <c r="D1349" s="499">
        <v>940000</v>
      </c>
      <c r="E1349" s="490" t="s">
        <v>1954</v>
      </c>
      <c r="F1349" s="491" t="s">
        <v>52</v>
      </c>
      <c r="G1349" s="492" t="s">
        <v>365</v>
      </c>
      <c r="H1349" s="18" t="str">
        <f>IF(A1349="","",VLOOKUP(A1349,[1]Crt!F:G,2,FALSE))</f>
        <v>පාසැල් 1000 වැඩසටහන</v>
      </c>
      <c r="I1349" s="19" t="str">
        <f>IF(B1349="","",IF(LEN(B1349)=12,VLOOKUP(MID(B1349,8,2),[1]Crt!A:B,2),VLOOKUP(MID(B1349,7,2),[1]Crt!A:B,2)))</f>
        <v>08 - ජා ඇල</v>
      </c>
      <c r="J1349" s="20" t="str">
        <f>IF(B1349="","",VLOOKUP(I1349,[1]Crt!B:C,2))</f>
        <v>ගම්පහ</v>
      </c>
      <c r="K1349" s="186">
        <f>IF(B1349="","",VLOOKUP(MID(B1349,1,1),[1]Crt!D:E,2,FALSE))</f>
        <v>2001</v>
      </c>
    </row>
    <row r="1350" spans="1:11" ht="69" customHeight="1">
      <c r="A1350" s="38" t="s">
        <v>3249</v>
      </c>
      <c r="B1350" s="487" t="s">
        <v>3330</v>
      </c>
      <c r="C1350" s="520" t="s">
        <v>3331</v>
      </c>
      <c r="D1350" s="499">
        <v>940000</v>
      </c>
      <c r="E1350" s="490" t="s">
        <v>1954</v>
      </c>
      <c r="F1350" s="491" t="s">
        <v>52</v>
      </c>
      <c r="G1350" s="501" t="s">
        <v>3332</v>
      </c>
      <c r="H1350" s="18" t="str">
        <f>IF(A1350="","",VLOOKUP(A1350,[1]Crt!F:G,2,FALSE))</f>
        <v>පාසැල් 1000 වැඩසටහන</v>
      </c>
      <c r="I1350" s="19" t="str">
        <f>IF(B1350="","",IF(LEN(B1350)=12,VLOOKUP(MID(B1350,8,2),[1]Crt!A:B,2),VLOOKUP(MID(B1350,7,2),[1]Crt!A:B,2)))</f>
        <v>08 - ජා ඇල</v>
      </c>
      <c r="J1350" s="20" t="str">
        <f>IF(B1350="","",VLOOKUP(I1350,[1]Crt!B:C,2))</f>
        <v>ගම්පහ</v>
      </c>
      <c r="K1350" s="186">
        <f>IF(B1350="","",VLOOKUP(MID(B1350,1,1),[1]Crt!D:E,2,FALSE))</f>
        <v>2001</v>
      </c>
    </row>
    <row r="1351" spans="1:11" ht="51" customHeight="1">
      <c r="A1351" s="38" t="s">
        <v>3234</v>
      </c>
      <c r="B1351" s="487" t="s">
        <v>3333</v>
      </c>
      <c r="C1351" s="488" t="s">
        <v>3334</v>
      </c>
      <c r="D1351" s="499">
        <v>940000</v>
      </c>
      <c r="E1351" s="490" t="s">
        <v>1954</v>
      </c>
      <c r="F1351" s="491" t="s">
        <v>52</v>
      </c>
      <c r="G1351" s="492" t="s">
        <v>626</v>
      </c>
      <c r="H1351" s="18" t="str">
        <f>IF(A1351="","",VLOOKUP(A1351,[1]Crt!F:G,2,FALSE))</f>
        <v>පාසැල් 1000 වැඩසටහන</v>
      </c>
      <c r="I1351" s="19" t="str">
        <f>IF(B1351="","",IF(LEN(B1351)=12,VLOOKUP(MID(B1351,8,2),[1]Crt!A:B,2),VLOOKUP(MID(B1351,7,2),[1]Crt!A:B,2)))</f>
        <v>08 - ජා ඇල</v>
      </c>
      <c r="J1351" s="20" t="str">
        <f>IF(B1351="","",VLOOKUP(I1351,[1]Crt!B:C,2))</f>
        <v>ගම්පහ</v>
      </c>
      <c r="K1351" s="186">
        <f>IF(B1351="","",VLOOKUP(MID(B1351,1,1),[1]Crt!D:E,2,FALSE))</f>
        <v>2001</v>
      </c>
    </row>
    <row r="1352" spans="1:11" ht="51" customHeight="1">
      <c r="A1352" s="38" t="s">
        <v>3234</v>
      </c>
      <c r="B1352" s="507" t="s">
        <v>3335</v>
      </c>
      <c r="C1352" s="513" t="s">
        <v>3336</v>
      </c>
      <c r="D1352" s="506">
        <v>150000</v>
      </c>
      <c r="E1352" s="507" t="s">
        <v>66</v>
      </c>
      <c r="F1352" s="507" t="s">
        <v>67</v>
      </c>
      <c r="G1352" s="492" t="s">
        <v>3277</v>
      </c>
      <c r="H1352" s="18" t="str">
        <f>IF(A1352="","",VLOOKUP(A1352,[1]Crt!F:G,2,FALSE))</f>
        <v>පාසැල් 1000 වැඩසටහන</v>
      </c>
      <c r="I1352" s="19" t="str">
        <f>IF(B1352="","",IF(LEN(B1352)=12,VLOOKUP(MID(B1352,8,2),[1]Crt!A:B,2),VLOOKUP(MID(B1352,7,2),[1]Crt!A:B,2)))</f>
        <v>08 - ජා ඇල</v>
      </c>
      <c r="J1352" s="20" t="str">
        <f>IF(B1352="","",VLOOKUP(I1352,[1]Crt!B:C,2))</f>
        <v>ගම්පහ</v>
      </c>
      <c r="K1352" s="186">
        <f>IF(B1352="","",VLOOKUP(MID(B1352,1,1),[1]Crt!D:E,2,FALSE))</f>
        <v>2103</v>
      </c>
    </row>
    <row r="1353" spans="1:11" ht="51" customHeight="1">
      <c r="A1353" s="38" t="s">
        <v>3234</v>
      </c>
      <c r="B1353" s="507" t="s">
        <v>3337</v>
      </c>
      <c r="C1353" s="513" t="s">
        <v>3338</v>
      </c>
      <c r="D1353" s="506">
        <v>150000</v>
      </c>
      <c r="E1353" s="507" t="s">
        <v>66</v>
      </c>
      <c r="F1353" s="507" t="s">
        <v>67</v>
      </c>
      <c r="G1353" s="492" t="s">
        <v>1487</v>
      </c>
      <c r="H1353" s="18" t="str">
        <f>IF(A1353="","",VLOOKUP(A1353,[1]Crt!F:G,2,FALSE))</f>
        <v>පාසැල් 1000 වැඩසටහන</v>
      </c>
      <c r="I1353" s="19" t="str">
        <f>IF(B1353="","",IF(LEN(B1353)=12,VLOOKUP(MID(B1353,8,2),[1]Crt!A:B,2),VLOOKUP(MID(B1353,7,2),[1]Crt!A:B,2)))</f>
        <v>08 - ජා ඇල</v>
      </c>
      <c r="J1353" s="20" t="str">
        <f>IF(B1353="","",VLOOKUP(I1353,[1]Crt!B:C,2))</f>
        <v>ගම්පහ</v>
      </c>
      <c r="K1353" s="186">
        <f>IF(B1353="","",VLOOKUP(MID(B1353,1,1),[1]Crt!D:E,2,FALSE))</f>
        <v>2103</v>
      </c>
    </row>
    <row r="1354" spans="1:11" ht="51" customHeight="1">
      <c r="A1354" s="38" t="s">
        <v>3234</v>
      </c>
      <c r="B1354" s="487" t="s">
        <v>3339</v>
      </c>
      <c r="C1354" s="488" t="s">
        <v>3340</v>
      </c>
      <c r="D1354" s="521">
        <v>440000</v>
      </c>
      <c r="E1354" s="490" t="s">
        <v>1954</v>
      </c>
      <c r="F1354" s="491" t="s">
        <v>52</v>
      </c>
      <c r="G1354" s="492" t="s">
        <v>626</v>
      </c>
      <c r="H1354" s="18" t="str">
        <f>IF(A1354="","",VLOOKUP(A1354,[1]Crt!F:G,2,FALSE))</f>
        <v>පාසැල් 1000 වැඩසටහන</v>
      </c>
      <c r="I1354" s="19" t="str">
        <f>IF(B1354="","",IF(LEN(B1354)=12,VLOOKUP(MID(B1354,8,2),[1]Crt!A:B,2),VLOOKUP(MID(B1354,7,2),[1]Crt!A:B,2)))</f>
        <v>09 - වත්තල</v>
      </c>
      <c r="J1354" s="20" t="str">
        <f>IF(B1354="","",VLOOKUP(I1354,[1]Crt!B:C,2))</f>
        <v>ගම්පහ</v>
      </c>
      <c r="K1354" s="186">
        <f>IF(B1354="","",VLOOKUP(MID(B1354,1,1),[1]Crt!D:E,2,FALSE))</f>
        <v>2001</v>
      </c>
    </row>
    <row r="1355" spans="1:11" ht="62.25" customHeight="1">
      <c r="A1355" s="38" t="s">
        <v>3249</v>
      </c>
      <c r="B1355" s="487" t="s">
        <v>3341</v>
      </c>
      <c r="C1355" s="488" t="s">
        <v>3342</v>
      </c>
      <c r="D1355" s="521">
        <v>800000</v>
      </c>
      <c r="E1355" s="490" t="s">
        <v>1954</v>
      </c>
      <c r="F1355" s="491" t="s">
        <v>52</v>
      </c>
      <c r="G1355" s="501" t="s">
        <v>3263</v>
      </c>
      <c r="H1355" s="18" t="str">
        <f>IF(A1355="","",VLOOKUP(A1355,[1]Crt!F:G,2,FALSE))</f>
        <v>පාසැල් 1000 වැඩසටහන</v>
      </c>
      <c r="I1355" s="19" t="str">
        <f>IF(B1355="","",IF(LEN(B1355)=12,VLOOKUP(MID(B1355,8,2),[1]Crt!A:B,2),VLOOKUP(MID(B1355,7,2),[1]Crt!A:B,2)))</f>
        <v>10 - මහර</v>
      </c>
      <c r="J1355" s="20" t="str">
        <f>IF(B1355="","",VLOOKUP(I1355,[1]Crt!B:C,2))</f>
        <v>ගම්පහ</v>
      </c>
      <c r="K1355" s="186">
        <f>IF(B1355="","",VLOOKUP(MID(B1355,1,1),[1]Crt!D:E,2,FALSE))</f>
        <v>2001</v>
      </c>
    </row>
    <row r="1356" spans="1:11" ht="51" customHeight="1">
      <c r="A1356" s="38" t="s">
        <v>3234</v>
      </c>
      <c r="B1356" s="487" t="s">
        <v>3343</v>
      </c>
      <c r="C1356" s="488" t="s">
        <v>3344</v>
      </c>
      <c r="D1356" s="521">
        <v>440000</v>
      </c>
      <c r="E1356" s="490" t="s">
        <v>1954</v>
      </c>
      <c r="F1356" s="491" t="s">
        <v>52</v>
      </c>
      <c r="G1356" s="522" t="s">
        <v>365</v>
      </c>
      <c r="H1356" s="18" t="str">
        <f>IF(A1356="","",VLOOKUP(A1356,[1]Crt!F:G,2,FALSE))</f>
        <v>පාසැල් 1000 වැඩසටහන</v>
      </c>
      <c r="I1356" s="19" t="str">
        <f>IF(B1356="","",IF(LEN(B1356)=12,VLOOKUP(MID(B1356,8,2),[1]Crt!A:B,2),VLOOKUP(MID(B1356,7,2),[1]Crt!A:B,2)))</f>
        <v>10 - මහර</v>
      </c>
      <c r="J1356" s="20" t="str">
        <f>IF(B1356="","",VLOOKUP(I1356,[1]Crt!B:C,2))</f>
        <v>ගම්පහ</v>
      </c>
      <c r="K1356" s="186">
        <f>IF(B1356="","",VLOOKUP(MID(B1356,1,1),[1]Crt!D:E,2,FALSE))</f>
        <v>2001</v>
      </c>
    </row>
    <row r="1357" spans="1:11" ht="51" customHeight="1">
      <c r="A1357" s="24" t="s">
        <v>3253</v>
      </c>
      <c r="B1357" s="494" t="s">
        <v>3345</v>
      </c>
      <c r="C1357" s="495" t="s">
        <v>3346</v>
      </c>
      <c r="D1357" s="496">
        <v>2000000</v>
      </c>
      <c r="E1357" s="494" t="s">
        <v>1954</v>
      </c>
      <c r="F1357" s="497" t="s">
        <v>52</v>
      </c>
      <c r="G1357" s="523" t="s">
        <v>3347</v>
      </c>
      <c r="H1357" s="18" t="str">
        <f>IF(A1357="","",VLOOKUP(A1357,[1]Crt!F:G,2,FALSE))</f>
        <v>පාසැල් 1000 වැඩසටහන</v>
      </c>
      <c r="I1357" s="19" t="str">
        <f>IF(B1357="","",IF(LEN(B1357)=12,VLOOKUP(MID(B1357,8,2),[1]Crt!A:B,2),VLOOKUP(MID(B1357,7,2),[1]Crt!A:B,2)))</f>
        <v>10 - මහර</v>
      </c>
      <c r="J1357" s="20" t="str">
        <f>IF(B1357="","",VLOOKUP(I1357,[1]Crt!B:C,2))</f>
        <v>ගම්පහ</v>
      </c>
      <c r="K1357" s="186">
        <f>IF(B1357="","",VLOOKUP(MID(B1357,1,1),[1]Crt!D:E,2,FALSE))</f>
        <v>2001</v>
      </c>
    </row>
    <row r="1358" spans="1:11" ht="51" customHeight="1">
      <c r="A1358" s="38" t="s">
        <v>3234</v>
      </c>
      <c r="B1358" s="487" t="s">
        <v>3348</v>
      </c>
      <c r="C1358" s="488" t="s">
        <v>3349</v>
      </c>
      <c r="D1358" s="489">
        <v>2000000</v>
      </c>
      <c r="E1358" s="490" t="s">
        <v>1954</v>
      </c>
      <c r="F1358" s="491" t="s">
        <v>52</v>
      </c>
      <c r="G1358" s="492" t="s">
        <v>626</v>
      </c>
      <c r="H1358" s="18" t="str">
        <f>IF(A1358="","",VLOOKUP(A1358,[1]Crt!F:G,2,FALSE))</f>
        <v>පාසැල් 1000 වැඩසටහන</v>
      </c>
      <c r="I1358" s="19" t="str">
        <f>IF(B1358="","",IF(LEN(B1358)=12,VLOOKUP(MID(B1358,8,2),[1]Crt!A:B,2),VLOOKUP(MID(B1358,7,2),[1]Crt!A:B,2)))</f>
        <v>10 - මහර</v>
      </c>
      <c r="J1358" s="20" t="str">
        <f>IF(B1358="","",VLOOKUP(I1358,[1]Crt!B:C,2))</f>
        <v>ගම්පහ</v>
      </c>
      <c r="K1358" s="186">
        <f>IF(B1358="","",VLOOKUP(MID(B1358,1,1),[1]Crt!D:E,2,FALSE))</f>
        <v>2104</v>
      </c>
    </row>
    <row r="1359" spans="1:11" ht="44.25" customHeight="1">
      <c r="A1359" s="38" t="s">
        <v>3234</v>
      </c>
      <c r="B1359" s="507" t="s">
        <v>3350</v>
      </c>
      <c r="C1359" s="513" t="s">
        <v>3351</v>
      </c>
      <c r="D1359" s="524">
        <v>2000000</v>
      </c>
      <c r="E1359" s="507" t="s">
        <v>1508</v>
      </c>
      <c r="F1359" s="507" t="s">
        <v>15</v>
      </c>
      <c r="G1359" s="492" t="s">
        <v>3352</v>
      </c>
      <c r="H1359" s="18" t="str">
        <f>IF(A1359="","",VLOOKUP(A1359,[1]Crt!F:G,2,FALSE))</f>
        <v>පාසැල් 1000 වැඩසටහන</v>
      </c>
      <c r="I1359" s="19" t="str">
        <f>IF(B1359="","",IF(LEN(B1359)=12,VLOOKUP(MID(B1359,8,2),[1]Crt!A:B,2),VLOOKUP(MID(B1359,7,2),[1]Crt!A:B,2)))</f>
        <v>10 - මහර</v>
      </c>
      <c r="J1359" s="20" t="str">
        <f>IF(B1359="","",VLOOKUP(I1359,[1]Crt!B:C,2))</f>
        <v>ගම්පහ</v>
      </c>
      <c r="K1359" s="186">
        <f>IF(B1359="","",VLOOKUP(MID(B1359,1,1),[1]Crt!D:E,2,FALSE))</f>
        <v>2001</v>
      </c>
    </row>
    <row r="1360" spans="1:11" ht="51" customHeight="1">
      <c r="A1360" s="38" t="s">
        <v>3249</v>
      </c>
      <c r="B1360" s="487" t="s">
        <v>3353</v>
      </c>
      <c r="C1360" s="488" t="s">
        <v>3354</v>
      </c>
      <c r="D1360" s="514">
        <v>200000</v>
      </c>
      <c r="E1360" s="490" t="s">
        <v>1845</v>
      </c>
      <c r="F1360" s="491" t="s">
        <v>1939</v>
      </c>
      <c r="G1360" s="525" t="s">
        <v>3252</v>
      </c>
      <c r="H1360" s="18" t="str">
        <f>IF(A1360="","",VLOOKUP(A1360,[1]Crt!F:G,2,FALSE))</f>
        <v>පාසැල් 1000 වැඩසටහන</v>
      </c>
      <c r="I1360" s="19" t="str">
        <f>IF(B1360="","",IF(LEN(B1360)=12,VLOOKUP(MID(B1360,8,2),[1]Crt!A:B,2),VLOOKUP(MID(B1360,7,2),[1]Crt!A:B,2)))</f>
        <v>11 - දොම්පෙ</v>
      </c>
      <c r="J1360" s="20" t="str">
        <f>IF(B1360="","",VLOOKUP(I1360,[1]Crt!B:C,2))</f>
        <v>ගම්පහ</v>
      </c>
      <c r="K1360" s="186">
        <f>IF(B1360="","",VLOOKUP(MID(B1360,1,1),[1]Crt!D:E,2,FALSE))</f>
        <v>2103</v>
      </c>
    </row>
    <row r="1361" spans="1:11" ht="51" customHeight="1">
      <c r="A1361" s="24" t="s">
        <v>3253</v>
      </c>
      <c r="B1361" s="494" t="s">
        <v>3355</v>
      </c>
      <c r="C1361" s="495" t="s">
        <v>3356</v>
      </c>
      <c r="D1361" s="516">
        <v>165000</v>
      </c>
      <c r="E1361" s="494" t="s">
        <v>1845</v>
      </c>
      <c r="F1361" s="497" t="s">
        <v>1939</v>
      </c>
      <c r="G1361" s="523" t="s">
        <v>3256</v>
      </c>
      <c r="H1361" s="18" t="str">
        <f>IF(A1361="","",VLOOKUP(A1361,[1]Crt!F:G,2,FALSE))</f>
        <v>පාසැල් 1000 වැඩසටහන</v>
      </c>
      <c r="I1361" s="19" t="str">
        <f>IF(B1361="","",IF(LEN(B1361)=12,VLOOKUP(MID(B1361,8,2),[1]Crt!A:B,2),VLOOKUP(MID(B1361,7,2),[1]Crt!A:B,2)))</f>
        <v>11 - දොම්පෙ</v>
      </c>
      <c r="J1361" s="20" t="str">
        <f>IF(B1361="","",VLOOKUP(I1361,[1]Crt!B:C,2))</f>
        <v>ගම්පහ</v>
      </c>
      <c r="K1361" s="186">
        <f>IF(B1361="","",VLOOKUP(MID(B1361,1,1),[1]Crt!D:E,2,FALSE))</f>
        <v>2102</v>
      </c>
    </row>
    <row r="1362" spans="1:11" ht="51" customHeight="1">
      <c r="A1362" s="38" t="s">
        <v>3234</v>
      </c>
      <c r="B1362" s="526" t="s">
        <v>3357</v>
      </c>
      <c r="C1362" s="527" t="s">
        <v>3358</v>
      </c>
      <c r="D1362" s="528">
        <v>211500</v>
      </c>
      <c r="E1362" s="526" t="s">
        <v>66</v>
      </c>
      <c r="F1362" s="526" t="s">
        <v>67</v>
      </c>
      <c r="G1362" s="492" t="s">
        <v>3277</v>
      </c>
      <c r="H1362" s="18" t="str">
        <f>IF(A1362="","",VLOOKUP(A1362,[1]Crt!F:G,2,FALSE))</f>
        <v>පාසැල් 1000 වැඩසටහන</v>
      </c>
      <c r="I1362" s="19" t="str">
        <f>IF(B1362="","",IF(LEN(B1362)=12,VLOOKUP(MID(B1362,8,2),[1]Crt!A:B,2),VLOOKUP(MID(B1362,7,2),[1]Crt!A:B,2)))</f>
        <v>21 - කොළඹ</v>
      </c>
      <c r="J1362" s="20" t="str">
        <f>IF(B1362="","",VLOOKUP(I1362,[1]Crt!B:C,2))</f>
        <v>කොළඹ</v>
      </c>
      <c r="K1362" s="186">
        <f>IF(B1362="","",VLOOKUP(MID(B1362,1,1),[1]Crt!D:E,2,FALSE))</f>
        <v>2103</v>
      </c>
    </row>
    <row r="1363" spans="1:11" ht="51" customHeight="1">
      <c r="A1363" s="38" t="s">
        <v>3234</v>
      </c>
      <c r="B1363" s="487" t="s">
        <v>3359</v>
      </c>
      <c r="C1363" s="488" t="s">
        <v>3360</v>
      </c>
      <c r="D1363" s="521">
        <v>440000</v>
      </c>
      <c r="E1363" s="490" t="s">
        <v>1954</v>
      </c>
      <c r="F1363" s="491" t="s">
        <v>52</v>
      </c>
      <c r="G1363" s="492" t="s">
        <v>626</v>
      </c>
      <c r="H1363" s="18" t="str">
        <f>IF(A1363="","",VLOOKUP(A1363,[1]Crt!F:G,2,FALSE))</f>
        <v>පාසැල් 1000 වැඩසටහන</v>
      </c>
      <c r="I1363" s="19" t="str">
        <f>IF(B1363="","",IF(LEN(B1363)=12,VLOOKUP(MID(B1363,8,2),[1]Crt!A:B,2),VLOOKUP(MID(B1363,7,2),[1]Crt!A:B,2)))</f>
        <v>12 - බියගම</v>
      </c>
      <c r="J1363" s="20" t="str">
        <f>IF(B1363="","",VLOOKUP(I1363,[1]Crt!B:C,2))</f>
        <v>ගම්පහ</v>
      </c>
      <c r="K1363" s="186">
        <f>IF(B1363="","",VLOOKUP(MID(B1363,1,1),[1]Crt!D:E,2,FALSE))</f>
        <v>2001</v>
      </c>
    </row>
    <row r="1364" spans="1:11" ht="51" customHeight="1">
      <c r="A1364" s="38" t="s">
        <v>3234</v>
      </c>
      <c r="B1364" s="487" t="s">
        <v>3361</v>
      </c>
      <c r="C1364" s="488" t="s">
        <v>3362</v>
      </c>
      <c r="D1364" s="521">
        <v>800000</v>
      </c>
      <c r="E1364" s="490" t="s">
        <v>1954</v>
      </c>
      <c r="F1364" s="491" t="s">
        <v>52</v>
      </c>
      <c r="G1364" s="492" t="s">
        <v>626</v>
      </c>
      <c r="H1364" s="18" t="str">
        <f>IF(A1364="","",VLOOKUP(A1364,[1]Crt!F:G,2,FALSE))</f>
        <v>පාසැල් 1000 වැඩසටහන</v>
      </c>
      <c r="I1364" s="19" t="str">
        <f>IF(B1364="","",IF(LEN(B1364)=12,VLOOKUP(MID(B1364,8,2),[1]Crt!A:B,2),VLOOKUP(MID(B1364,7,2),[1]Crt!A:B,2)))</f>
        <v>13 - කැළණිය</v>
      </c>
      <c r="J1364" s="20" t="str">
        <f>IF(B1364="","",VLOOKUP(I1364,[1]Crt!B:C,2))</f>
        <v>ගම්පහ</v>
      </c>
      <c r="K1364" s="186">
        <f>IF(B1364="","",VLOOKUP(MID(B1364,1,1),[1]Crt!D:E,2,FALSE))</f>
        <v>2001</v>
      </c>
    </row>
    <row r="1365" spans="1:11" ht="51" customHeight="1">
      <c r="A1365" s="38" t="s">
        <v>3234</v>
      </c>
      <c r="B1365" s="487" t="s">
        <v>3363</v>
      </c>
      <c r="C1365" s="488" t="s">
        <v>3364</v>
      </c>
      <c r="D1365" s="521">
        <v>440000</v>
      </c>
      <c r="E1365" s="490" t="s">
        <v>1954</v>
      </c>
      <c r="F1365" s="491" t="s">
        <v>52</v>
      </c>
      <c r="G1365" s="492" t="s">
        <v>626</v>
      </c>
      <c r="H1365" s="18" t="str">
        <f>IF(A1365="","",VLOOKUP(A1365,[1]Crt!F:G,2,FALSE))</f>
        <v>පාසැල් 1000 වැඩසටහන</v>
      </c>
      <c r="I1365" s="19" t="str">
        <f>IF(B1365="","",IF(LEN(B1365)=12,VLOOKUP(MID(B1365,8,2),[1]Crt!A:B,2),VLOOKUP(MID(B1365,7,2),[1]Crt!A:B,2)))</f>
        <v>13 - කැළණිය</v>
      </c>
      <c r="J1365" s="20" t="str">
        <f>IF(B1365="","",VLOOKUP(I1365,[1]Crt!B:C,2))</f>
        <v>ගම්පහ</v>
      </c>
      <c r="K1365" s="186">
        <f>IF(B1365="","",VLOOKUP(MID(B1365,1,1),[1]Crt!D:E,2,FALSE))</f>
        <v>2001</v>
      </c>
    </row>
    <row r="1366" spans="1:11" ht="51" customHeight="1">
      <c r="A1366" s="38" t="s">
        <v>3249</v>
      </c>
      <c r="B1366" s="487" t="s">
        <v>3365</v>
      </c>
      <c r="C1366" s="488" t="s">
        <v>3366</v>
      </c>
      <c r="D1366" s="529">
        <v>73800</v>
      </c>
      <c r="E1366" s="490" t="s">
        <v>1954</v>
      </c>
      <c r="F1366" s="491" t="s">
        <v>52</v>
      </c>
      <c r="G1366" s="509" t="s">
        <v>3367</v>
      </c>
      <c r="H1366" s="18" t="str">
        <f>IF(A1366="","",VLOOKUP(A1366,[1]Crt!F:G,2,FALSE))</f>
        <v>පාසැල් 1000 වැඩසටහන</v>
      </c>
      <c r="I1366" s="19" t="str">
        <f>IF(B1366="","",IF(LEN(B1366)=12,VLOOKUP(MID(B1366,8,2),[1]Crt!A:B,2),VLOOKUP(MID(B1366,7,2),[1]Crt!A:B,2)))</f>
        <v>21 - කොළඹ</v>
      </c>
      <c r="J1366" s="20" t="str">
        <f>IF(B1366="","",VLOOKUP(I1366,[1]Crt!B:C,2))</f>
        <v>කොළඹ</v>
      </c>
      <c r="K1366" s="186">
        <f>IF(B1366="","",VLOOKUP(MID(B1366,1,1),[1]Crt!D:E,2,FALSE))</f>
        <v>2001</v>
      </c>
    </row>
    <row r="1367" spans="1:11" ht="51" customHeight="1">
      <c r="A1367" s="38" t="s">
        <v>3234</v>
      </c>
      <c r="B1367" s="507" t="s">
        <v>3368</v>
      </c>
      <c r="C1367" s="513" t="s">
        <v>3369</v>
      </c>
      <c r="D1367" s="524">
        <v>150000</v>
      </c>
      <c r="E1367" s="507" t="s">
        <v>66</v>
      </c>
      <c r="F1367" s="507" t="s">
        <v>67</v>
      </c>
      <c r="G1367" s="492" t="s">
        <v>3277</v>
      </c>
      <c r="H1367" s="18" t="str">
        <f>IF(A1367="","",VLOOKUP(A1367,[1]Crt!F:G,2,FALSE))</f>
        <v>පාසැල් 1000 වැඩසටහන</v>
      </c>
      <c r="I1367" s="19" t="str">
        <f>IF(B1367="","",IF(LEN(B1367)=12,VLOOKUP(MID(B1367,8,2),[1]Crt!A:B,2),VLOOKUP(MID(B1367,7,2),[1]Crt!A:B,2)))</f>
        <v>21 - කොළඹ</v>
      </c>
      <c r="J1367" s="20" t="str">
        <f>IF(B1367="","",VLOOKUP(I1367,[1]Crt!B:C,2))</f>
        <v>කොළඹ</v>
      </c>
      <c r="K1367" s="186">
        <f>IF(B1367="","",VLOOKUP(MID(B1367,1,1),[1]Crt!D:E,2,FALSE))</f>
        <v>2103</v>
      </c>
    </row>
    <row r="1368" spans="1:11" ht="51" customHeight="1">
      <c r="A1368" s="38" t="s">
        <v>3234</v>
      </c>
      <c r="B1368" s="487" t="s">
        <v>3370</v>
      </c>
      <c r="C1368" s="488" t="s">
        <v>3371</v>
      </c>
      <c r="D1368" s="530">
        <v>22520</v>
      </c>
      <c r="E1368" s="490" t="s">
        <v>1954</v>
      </c>
      <c r="F1368" s="491" t="s">
        <v>52</v>
      </c>
      <c r="G1368" s="509" t="s">
        <v>3372</v>
      </c>
      <c r="H1368" s="18" t="str">
        <f>IF(A1368="","",VLOOKUP(A1368,[1]Crt!F:G,2,FALSE))</f>
        <v>පාසැල් 1000 වැඩසටහන</v>
      </c>
      <c r="I1368" s="19" t="str">
        <f>IF(B1368="","",IF(LEN(B1368)=12,VLOOKUP(MID(B1368,8,2),[1]Crt!A:B,2),VLOOKUP(MID(B1368,7,2),[1]Crt!A:B,2)))</f>
        <v>22 -කොලොන්නාව</v>
      </c>
      <c r="J1368" s="20" t="str">
        <f>IF(B1368="","",VLOOKUP(I1368,[1]Crt!B:C,2))</f>
        <v>කොළඹ</v>
      </c>
      <c r="K1368" s="186">
        <f>IF(B1368="","",VLOOKUP(MID(B1368,1,1),[1]Crt!D:E,2,FALSE))</f>
        <v>2001</v>
      </c>
    </row>
    <row r="1369" spans="1:11" ht="51" customHeight="1">
      <c r="A1369" s="38" t="s">
        <v>3249</v>
      </c>
      <c r="B1369" s="487" t="s">
        <v>3373</v>
      </c>
      <c r="C1369" s="488" t="s">
        <v>3374</v>
      </c>
      <c r="D1369" s="530">
        <v>1584100</v>
      </c>
      <c r="E1369" s="490" t="s">
        <v>1954</v>
      </c>
      <c r="F1369" s="491" t="s">
        <v>52</v>
      </c>
      <c r="G1369" s="509" t="s">
        <v>3367</v>
      </c>
      <c r="H1369" s="18" t="str">
        <f>IF(A1369="","",VLOOKUP(A1369,[1]Crt!F:G,2,FALSE))</f>
        <v>පාසැල් 1000 වැඩසටහන</v>
      </c>
      <c r="I1369" s="19" t="str">
        <f>IF(B1369="","",IF(LEN(B1369)=12,VLOOKUP(MID(B1369,8,2),[1]Crt!A:B,2),VLOOKUP(MID(B1369,7,2),[1]Crt!A:B,2)))</f>
        <v>23 - ශ්‍රී ජයවර්ධනපුර</v>
      </c>
      <c r="J1369" s="20" t="str">
        <f>IF(B1369="","",VLOOKUP(I1369,[1]Crt!B:C,2))</f>
        <v>කොළඹ</v>
      </c>
      <c r="K1369" s="186">
        <f>IF(B1369="","",VLOOKUP(MID(B1369,1,1),[1]Crt!D:E,2,FALSE))</f>
        <v>2001</v>
      </c>
    </row>
    <row r="1370" spans="1:11" ht="51" customHeight="1">
      <c r="A1370" s="38" t="s">
        <v>3234</v>
      </c>
      <c r="B1370" s="487" t="s">
        <v>3375</v>
      </c>
      <c r="C1370" s="488" t="s">
        <v>3376</v>
      </c>
      <c r="D1370" s="530">
        <v>1625000</v>
      </c>
      <c r="E1370" s="490" t="s">
        <v>1954</v>
      </c>
      <c r="F1370" s="491" t="s">
        <v>52</v>
      </c>
      <c r="G1370" s="492" t="s">
        <v>626</v>
      </c>
      <c r="H1370" s="18" t="str">
        <f>IF(A1370="","",VLOOKUP(A1370,[1]Crt!F:G,2,FALSE))</f>
        <v>පාසැල් 1000 වැඩසටහන</v>
      </c>
      <c r="I1370" s="19" t="str">
        <f>IF(B1370="","",IF(LEN(B1370)=12,VLOOKUP(MID(B1370,8,2),[1]Crt!A:B,2),VLOOKUP(MID(B1370,7,2),[1]Crt!A:B,2)))</f>
        <v>24 - කඩුවෙල</v>
      </c>
      <c r="J1370" s="20" t="str">
        <f>IF(B1370="","",VLOOKUP(I1370,[1]Crt!B:C,2))</f>
        <v>කොළඹ</v>
      </c>
      <c r="K1370" s="186">
        <f>IF(B1370="","",VLOOKUP(MID(B1370,1,1),[1]Crt!D:E,2,FALSE))</f>
        <v>2001</v>
      </c>
    </row>
    <row r="1371" spans="1:11" ht="51" customHeight="1">
      <c r="A1371" s="38" t="s">
        <v>3234</v>
      </c>
      <c r="B1371" s="487" t="s">
        <v>3377</v>
      </c>
      <c r="C1371" s="488" t="s">
        <v>3378</v>
      </c>
      <c r="D1371" s="530">
        <v>4000000</v>
      </c>
      <c r="E1371" s="490" t="s">
        <v>1954</v>
      </c>
      <c r="F1371" s="491" t="s">
        <v>52</v>
      </c>
      <c r="G1371" s="492" t="s">
        <v>626</v>
      </c>
      <c r="H1371" s="18" t="str">
        <f>IF(A1371="","",VLOOKUP(A1371,[1]Crt!F:G,2,FALSE))</f>
        <v>පාසැල් 1000 වැඩසටහන</v>
      </c>
      <c r="I1371" s="19" t="str">
        <f>IF(B1371="","",IF(LEN(B1371)=12,VLOOKUP(MID(B1371,8,2),[1]Crt!A:B,2),VLOOKUP(MID(B1371,7,2),[1]Crt!A:B,2)))</f>
        <v>24 - කඩුවෙල</v>
      </c>
      <c r="J1371" s="20" t="str">
        <f>IF(B1371="","",VLOOKUP(I1371,[1]Crt!B:C,2))</f>
        <v>කොළඹ</v>
      </c>
      <c r="K1371" s="186">
        <f>IF(B1371="","",VLOOKUP(MID(B1371,1,1),[1]Crt!D:E,2,FALSE))</f>
        <v>2104</v>
      </c>
    </row>
    <row r="1372" spans="1:11" ht="51" customHeight="1">
      <c r="A1372" s="38" t="s">
        <v>3249</v>
      </c>
      <c r="B1372" s="487" t="s">
        <v>3379</v>
      </c>
      <c r="C1372" s="488" t="s">
        <v>3380</v>
      </c>
      <c r="D1372" s="530">
        <v>1559900</v>
      </c>
      <c r="E1372" s="490" t="s">
        <v>1954</v>
      </c>
      <c r="F1372" s="491" t="s">
        <v>52</v>
      </c>
      <c r="G1372" s="509" t="s">
        <v>3367</v>
      </c>
      <c r="H1372" s="18" t="str">
        <f>IF(A1372="","",VLOOKUP(A1372,[1]Crt!F:G,2,FALSE))</f>
        <v>පාසැල් 1000 වැඩසටහන</v>
      </c>
      <c r="I1372" s="19" t="str">
        <f>IF(B1372="","",IF(LEN(B1372)=12,VLOOKUP(MID(B1372,8,2),[1]Crt!A:B,2),VLOOKUP(MID(B1372,7,2),[1]Crt!A:B,2)))</f>
        <v>25 - මහරගම</v>
      </c>
      <c r="J1372" s="20" t="str">
        <f>IF(B1372="","",VLOOKUP(I1372,[1]Crt!B:C,2))</f>
        <v>කොළඹ</v>
      </c>
      <c r="K1372" s="186">
        <f>IF(B1372="","",VLOOKUP(MID(B1372,1,1),[1]Crt!D:E,2,FALSE))</f>
        <v>2001</v>
      </c>
    </row>
    <row r="1373" spans="1:11" ht="61.5" customHeight="1">
      <c r="A1373" s="38" t="s">
        <v>3249</v>
      </c>
      <c r="B1373" s="487" t="s">
        <v>3381</v>
      </c>
      <c r="C1373" s="520" t="s">
        <v>3382</v>
      </c>
      <c r="D1373" s="521">
        <v>1861000</v>
      </c>
      <c r="E1373" s="490" t="s">
        <v>1954</v>
      </c>
      <c r="F1373" s="491" t="s">
        <v>52</v>
      </c>
      <c r="G1373" s="501" t="s">
        <v>3383</v>
      </c>
      <c r="H1373" s="18" t="str">
        <f>IF(A1373="","",VLOOKUP(A1373,[1]Crt!F:G,2,FALSE))</f>
        <v>පාසැල් 1000 වැඩසටහන</v>
      </c>
      <c r="I1373" s="19" t="str">
        <f>IF(B1373="","",IF(LEN(B1373)=12,VLOOKUP(MID(B1373,8,2),[1]Crt!A:B,2),VLOOKUP(MID(B1373,7,2),[1]Crt!A:B,2)))</f>
        <v>26 - රත්මලාන</v>
      </c>
      <c r="J1373" s="20" t="str">
        <f>IF(B1373="","",VLOOKUP(I1373,[1]Crt!B:C,2))</f>
        <v>කොළඹ</v>
      </c>
      <c r="K1373" s="186">
        <f>IF(B1373="","",VLOOKUP(MID(B1373,1,1),[1]Crt!D:E,2,FALSE))</f>
        <v>2001</v>
      </c>
    </row>
    <row r="1374" spans="1:11" ht="51" customHeight="1">
      <c r="A1374" s="38" t="s">
        <v>3234</v>
      </c>
      <c r="B1374" s="507" t="s">
        <v>3384</v>
      </c>
      <c r="C1374" s="513" t="s">
        <v>3385</v>
      </c>
      <c r="D1374" s="524">
        <v>150000</v>
      </c>
      <c r="E1374" s="507" t="s">
        <v>66</v>
      </c>
      <c r="F1374" s="507" t="s">
        <v>67</v>
      </c>
      <c r="G1374" s="492" t="s">
        <v>3277</v>
      </c>
      <c r="H1374" s="18" t="str">
        <f>IF(A1374="","",VLOOKUP(A1374,[1]Crt!F:G,2,FALSE))</f>
        <v>පාසැල් 1000 වැඩසටහන</v>
      </c>
      <c r="I1374" s="19" t="str">
        <f>IF(B1374="","",IF(LEN(B1374)=12,VLOOKUP(MID(B1374,8,2),[1]Crt!A:B,2),VLOOKUP(MID(B1374,7,2),[1]Crt!A:B,2)))</f>
        <v>26 - රත්මලාන</v>
      </c>
      <c r="J1374" s="20" t="str">
        <f>IF(B1374="","",VLOOKUP(I1374,[1]Crt!B:C,2))</f>
        <v>කොළඹ</v>
      </c>
      <c r="K1374" s="186">
        <f>IF(B1374="","",VLOOKUP(MID(B1374,1,1),[1]Crt!D:E,2,FALSE))</f>
        <v>2103</v>
      </c>
    </row>
    <row r="1375" spans="1:11" ht="51" customHeight="1">
      <c r="A1375" s="38" t="s">
        <v>3249</v>
      </c>
      <c r="B1375" s="487" t="s">
        <v>3386</v>
      </c>
      <c r="C1375" s="488" t="s">
        <v>3387</v>
      </c>
      <c r="D1375" s="531">
        <v>1614000</v>
      </c>
      <c r="E1375" s="490" t="s">
        <v>1954</v>
      </c>
      <c r="F1375" s="491" t="s">
        <v>52</v>
      </c>
      <c r="G1375" s="509" t="s">
        <v>3388</v>
      </c>
      <c r="H1375" s="18" t="str">
        <f>IF(A1375="","",VLOOKUP(A1375,[1]Crt!F:G,2,FALSE))</f>
        <v>පාසැල් 1000 වැඩසටහන</v>
      </c>
      <c r="I1375" s="19" t="str">
        <f>IF(B1375="","",IF(LEN(B1375)=12,VLOOKUP(MID(B1375,8,2),[1]Crt!A:B,2),VLOOKUP(MID(B1375,7,2),[1]Crt!A:B,2)))</f>
        <v>27 - දෙහිවල</v>
      </c>
      <c r="J1375" s="20" t="str">
        <f>IF(B1375="","",VLOOKUP(I1375,[1]Crt!B:C,2))</f>
        <v>කොළඹ</v>
      </c>
      <c r="K1375" s="186">
        <f>IF(B1375="","",VLOOKUP(MID(B1375,1,1),[1]Crt!D:E,2,FALSE))</f>
        <v>2001</v>
      </c>
    </row>
    <row r="1376" spans="1:11" ht="51" customHeight="1">
      <c r="A1376" s="38" t="s">
        <v>3234</v>
      </c>
      <c r="B1376" s="507" t="s">
        <v>3389</v>
      </c>
      <c r="C1376" s="513" t="s">
        <v>3390</v>
      </c>
      <c r="D1376" s="524">
        <v>150000</v>
      </c>
      <c r="E1376" s="507" t="s">
        <v>66</v>
      </c>
      <c r="F1376" s="507" t="s">
        <v>67</v>
      </c>
      <c r="G1376" s="492" t="s">
        <v>3277</v>
      </c>
      <c r="H1376" s="18" t="str">
        <f>IF(A1376="","",VLOOKUP(A1376,[1]Crt!F:G,2,FALSE))</f>
        <v>පාසැල් 1000 වැඩසටහන</v>
      </c>
      <c r="I1376" s="19" t="str">
        <f>IF(B1376="","",IF(LEN(B1376)=12,VLOOKUP(MID(B1376,8,2),[1]Crt!A:B,2),VLOOKUP(MID(B1376,7,2),[1]Crt!A:B,2)))</f>
        <v>27 - දෙහිවල</v>
      </c>
      <c r="J1376" s="20" t="str">
        <f>IF(B1376="","",VLOOKUP(I1376,[1]Crt!B:C,2))</f>
        <v>කොළඹ</v>
      </c>
      <c r="K1376" s="186">
        <f>IF(B1376="","",VLOOKUP(MID(B1376,1,1),[1]Crt!D:E,2,FALSE))</f>
        <v>2103</v>
      </c>
    </row>
    <row r="1377" spans="1:11" ht="51" customHeight="1">
      <c r="A1377" s="38" t="s">
        <v>3234</v>
      </c>
      <c r="B1377" s="487" t="s">
        <v>3391</v>
      </c>
      <c r="C1377" s="488" t="s">
        <v>3392</v>
      </c>
      <c r="D1377" s="531">
        <v>1349000</v>
      </c>
      <c r="E1377" s="490" t="s">
        <v>1954</v>
      </c>
      <c r="F1377" s="491" t="s">
        <v>52</v>
      </c>
      <c r="G1377" s="492" t="s">
        <v>626</v>
      </c>
      <c r="H1377" s="18" t="str">
        <f>IF(A1377="","",VLOOKUP(A1377,[1]Crt!F:G,2,FALSE))</f>
        <v>පාසැල් 1000 වැඩසටහන</v>
      </c>
      <c r="I1377" s="19" t="str">
        <f>IF(B1377="","",IF(LEN(B1377)=12,VLOOKUP(MID(B1377,8,2),[1]Crt!A:B,2),VLOOKUP(MID(B1377,7,2),[1]Crt!A:B,2)))</f>
        <v>29 - කැස්බෑව</v>
      </c>
      <c r="J1377" s="20" t="str">
        <f>IF(B1377="","",VLOOKUP(I1377,[1]Crt!B:C,2))</f>
        <v>කොළඹ</v>
      </c>
      <c r="K1377" s="186">
        <f>IF(B1377="","",VLOOKUP(MID(B1377,1,1),[1]Crt!D:E,2,FALSE))</f>
        <v>2001</v>
      </c>
    </row>
    <row r="1378" spans="1:11" ht="51" customHeight="1">
      <c r="A1378" s="38" t="s">
        <v>3234</v>
      </c>
      <c r="B1378" s="507" t="s">
        <v>3393</v>
      </c>
      <c r="C1378" s="513" t="s">
        <v>3394</v>
      </c>
      <c r="D1378" s="524">
        <v>150000</v>
      </c>
      <c r="E1378" s="507" t="s">
        <v>66</v>
      </c>
      <c r="F1378" s="507" t="s">
        <v>67</v>
      </c>
      <c r="G1378" s="492" t="s">
        <v>3277</v>
      </c>
      <c r="H1378" s="18" t="str">
        <f>IF(A1378="","",VLOOKUP(A1378,[1]Crt!F:G,2,FALSE))</f>
        <v>පාසැල් 1000 වැඩසටහන</v>
      </c>
      <c r="I1378" s="19" t="str">
        <f>IF(B1378="","",IF(LEN(B1378)=12,VLOOKUP(MID(B1378,8,2),[1]Crt!A:B,2),VLOOKUP(MID(B1378,7,2),[1]Crt!A:B,2)))</f>
        <v>29 - කැස්බෑව</v>
      </c>
      <c r="J1378" s="20" t="str">
        <f>IF(B1378="","",VLOOKUP(I1378,[1]Crt!B:C,2))</f>
        <v>කොළඹ</v>
      </c>
      <c r="K1378" s="186">
        <f>IF(B1378="","",VLOOKUP(MID(B1378,1,1),[1]Crt!D:E,2,FALSE))</f>
        <v>2103</v>
      </c>
    </row>
    <row r="1379" spans="1:11" ht="51" customHeight="1">
      <c r="A1379" s="38" t="s">
        <v>3234</v>
      </c>
      <c r="B1379" s="487" t="s">
        <v>3395</v>
      </c>
      <c r="C1379" s="488" t="s">
        <v>3396</v>
      </c>
      <c r="D1379" s="532">
        <v>2000000</v>
      </c>
      <c r="E1379" s="490" t="s">
        <v>1954</v>
      </c>
      <c r="F1379" s="491" t="s">
        <v>52</v>
      </c>
      <c r="G1379" s="492" t="s">
        <v>626</v>
      </c>
      <c r="H1379" s="18" t="str">
        <f>IF(A1379="","",VLOOKUP(A1379,[1]Crt!F:G,2,FALSE))</f>
        <v>පාසැල් 1000 වැඩසටහන</v>
      </c>
      <c r="I1379" s="19" t="str">
        <f>IF(B1379="","",IF(LEN(B1379)=12,VLOOKUP(MID(B1379,8,2),[1]Crt!A:B,2),VLOOKUP(MID(B1379,7,2),[1]Crt!A:B,2)))</f>
        <v>30 - හෝමාගම</v>
      </c>
      <c r="J1379" s="20" t="str">
        <f>IF(B1379="","",VLOOKUP(I1379,[1]Crt!B:C,2))</f>
        <v>කොළඹ</v>
      </c>
      <c r="K1379" s="186">
        <f>IF(B1379="","",VLOOKUP(MID(B1379,1,1),[1]Crt!D:E,2,FALSE))</f>
        <v>2001</v>
      </c>
    </row>
    <row r="1380" spans="1:11" ht="51" customHeight="1">
      <c r="A1380" s="38" t="s">
        <v>3234</v>
      </c>
      <c r="B1380" s="487" t="s">
        <v>3397</v>
      </c>
      <c r="C1380" s="488" t="s">
        <v>3398</v>
      </c>
      <c r="D1380" s="532">
        <v>1000000</v>
      </c>
      <c r="E1380" s="490" t="s">
        <v>1954</v>
      </c>
      <c r="F1380" s="491" t="s">
        <v>52</v>
      </c>
      <c r="G1380" s="492" t="s">
        <v>626</v>
      </c>
      <c r="H1380" s="18" t="str">
        <f>IF(A1380="","",VLOOKUP(A1380,[1]Crt!F:G,2,FALSE))</f>
        <v>පාසැල් 1000 වැඩසටහන</v>
      </c>
      <c r="I1380" s="19" t="str">
        <f>IF(B1380="","",IF(LEN(B1380)=12,VLOOKUP(MID(B1380,8,2),[1]Crt!A:B,2),VLOOKUP(MID(B1380,7,2),[1]Crt!A:B,2)))</f>
        <v>31 - හංවැල්ල</v>
      </c>
      <c r="J1380" s="20" t="str">
        <f>IF(B1380="","",VLOOKUP(I1380,[1]Crt!B:C,2))</f>
        <v>කොළඹ</v>
      </c>
      <c r="K1380" s="186">
        <f>IF(B1380="","",VLOOKUP(MID(B1380,1,1),[1]Crt!D:E,2,FALSE))</f>
        <v>2001</v>
      </c>
    </row>
    <row r="1381" spans="1:11" ht="51" customHeight="1">
      <c r="A1381" s="38" t="s">
        <v>3234</v>
      </c>
      <c r="B1381" s="487" t="s">
        <v>3399</v>
      </c>
      <c r="C1381" s="488" t="s">
        <v>3400</v>
      </c>
      <c r="D1381" s="532">
        <v>1000000</v>
      </c>
      <c r="E1381" s="490" t="s">
        <v>1954</v>
      </c>
      <c r="F1381" s="491" t="s">
        <v>52</v>
      </c>
      <c r="G1381" s="533" t="s">
        <v>3401</v>
      </c>
      <c r="H1381" s="18" t="str">
        <f>IF(A1381="","",VLOOKUP(A1381,[1]Crt!F:G,2,FALSE))</f>
        <v>පාසැල් 1000 වැඩසටහන</v>
      </c>
      <c r="I1381" s="19" t="str">
        <f>IF(B1381="","",IF(LEN(B1381)=12,VLOOKUP(MID(B1381,8,2),[1]Crt!A:B,2),VLOOKUP(MID(B1381,7,2),[1]Crt!A:B,2)))</f>
        <v>33 - පාදුක්ක</v>
      </c>
      <c r="J1381" s="20" t="str">
        <f>IF(B1381="","",VLOOKUP(I1381,[1]Crt!B:C,2))</f>
        <v>කොළඹ</v>
      </c>
      <c r="K1381" s="186">
        <f>IF(B1381="","",VLOOKUP(MID(B1381,1,1),[1]Crt!D:E,2,FALSE))</f>
        <v>2001</v>
      </c>
    </row>
    <row r="1382" spans="1:11" ht="51" customHeight="1">
      <c r="A1382" s="38" t="s">
        <v>3234</v>
      </c>
      <c r="B1382" s="507" t="s">
        <v>3402</v>
      </c>
      <c r="C1382" s="513" t="s">
        <v>3403</v>
      </c>
      <c r="D1382" s="524">
        <v>150000</v>
      </c>
      <c r="E1382" s="507" t="s">
        <v>66</v>
      </c>
      <c r="F1382" s="507" t="s">
        <v>67</v>
      </c>
      <c r="G1382" s="492" t="s">
        <v>3277</v>
      </c>
      <c r="H1382" s="18" t="str">
        <f>IF(A1382="","",VLOOKUP(A1382,[1]Crt!F:G,2,FALSE))</f>
        <v>පාසැල් 1000 වැඩසටහන</v>
      </c>
      <c r="I1382" s="19" t="str">
        <f>IF(B1382="","",IF(LEN(B1382)=12,VLOOKUP(MID(B1382,8,2),[1]Crt!A:B,2),VLOOKUP(MID(B1382,7,2),[1]Crt!A:B,2)))</f>
        <v>33 - පාදුක්ක</v>
      </c>
      <c r="J1382" s="20" t="str">
        <f>IF(B1382="","",VLOOKUP(I1382,[1]Crt!B:C,2))</f>
        <v>කොළඹ</v>
      </c>
      <c r="K1382" s="186">
        <f>IF(B1382="","",VLOOKUP(MID(B1382,1,1),[1]Crt!D:E,2,FALSE))</f>
        <v>2103</v>
      </c>
    </row>
    <row r="1383" spans="1:11" ht="51" customHeight="1">
      <c r="A1383" s="24" t="s">
        <v>3253</v>
      </c>
      <c r="B1383" s="534" t="s">
        <v>3404</v>
      </c>
      <c r="C1383" s="495" t="s">
        <v>1971</v>
      </c>
      <c r="D1383" s="535">
        <v>290000</v>
      </c>
      <c r="E1383" s="494" t="s">
        <v>1845</v>
      </c>
      <c r="F1383" s="497" t="s">
        <v>1939</v>
      </c>
      <c r="G1383" s="498" t="s">
        <v>3256</v>
      </c>
      <c r="H1383" s="18" t="str">
        <f>IF(A1383="","",VLOOKUP(A1383,[1]Crt!F:G,2,FALSE))</f>
        <v>පාසැල් 1000 වැඩසටහන</v>
      </c>
      <c r="I1383" s="19" t="str">
        <f>IF(B1383="","",IF(LEN(B1383)=12,VLOOKUP(MID(B1383,8,2),[1]Crt!A:B,2),VLOOKUP(MID(B1383,7,2),[1]Crt!A:B,2)))</f>
        <v>64 - කොළඹ පොදු</v>
      </c>
      <c r="J1383" s="20" t="str">
        <f>IF(B1383="","",VLOOKUP(I1383,[1]Crt!B:C,2))</f>
        <v xml:space="preserve">කොළඹ </v>
      </c>
      <c r="K1383" s="186">
        <f>IF(B1383="","",VLOOKUP(MID(B1383,1,1),[1]Crt!D:E,2,FALSE))</f>
        <v>2102</v>
      </c>
    </row>
    <row r="1384" spans="1:11" ht="90" customHeight="1">
      <c r="A1384" s="38" t="s">
        <v>3249</v>
      </c>
      <c r="B1384" s="487" t="s">
        <v>3405</v>
      </c>
      <c r="C1384" s="536" t="s">
        <v>3406</v>
      </c>
      <c r="D1384" s="532">
        <v>3000000</v>
      </c>
      <c r="E1384" s="490" t="s">
        <v>1954</v>
      </c>
      <c r="F1384" s="491" t="s">
        <v>52</v>
      </c>
      <c r="G1384" s="515" t="s">
        <v>3407</v>
      </c>
      <c r="H1384" s="18" t="str">
        <f>IF(A1384="","",VLOOKUP(A1384,[1]Crt!F:G,2,FALSE))</f>
        <v>පාසැල් 1000 වැඩසටහන</v>
      </c>
      <c r="I1384" s="19" t="str">
        <f>IF(B1384="","",IF(LEN(B1384)=12,VLOOKUP(MID(B1384,8,2),[1]Crt!A:B,2),VLOOKUP(MID(B1384,7,2),[1]Crt!A:B,2)))</f>
        <v>41 - පානදුර</v>
      </c>
      <c r="J1384" s="20" t="str">
        <f>IF(B1384="","",VLOOKUP(I1384,[1]Crt!B:C,2))</f>
        <v>කළුතර</v>
      </c>
      <c r="K1384" s="186">
        <f>IF(B1384="","",VLOOKUP(MID(B1384,1,1),[1]Crt!D:E,2,FALSE))</f>
        <v>2104</v>
      </c>
    </row>
    <row r="1385" spans="1:11" ht="51" customHeight="1">
      <c r="A1385" s="38" t="s">
        <v>3234</v>
      </c>
      <c r="B1385" s="487" t="s">
        <v>3408</v>
      </c>
      <c r="C1385" s="536" t="s">
        <v>3409</v>
      </c>
      <c r="D1385" s="532">
        <v>390000</v>
      </c>
      <c r="E1385" s="490" t="s">
        <v>1954</v>
      </c>
      <c r="F1385" s="491" t="s">
        <v>52</v>
      </c>
      <c r="G1385" s="522" t="s">
        <v>97</v>
      </c>
      <c r="H1385" s="18" t="str">
        <f>IF(A1385="","",VLOOKUP(A1385,[1]Crt!F:G,2,FALSE))</f>
        <v>පාසැල් 1000 වැඩසටහන</v>
      </c>
      <c r="I1385" s="19" t="str">
        <f>IF(B1385="","",IF(LEN(B1385)=12,VLOOKUP(MID(B1385,8,2),[1]Crt!A:B,2),VLOOKUP(MID(B1385,7,2),[1]Crt!A:B,2)))</f>
        <v>41 - පානදුර</v>
      </c>
      <c r="J1385" s="20" t="str">
        <f>IF(B1385="","",VLOOKUP(I1385,[1]Crt!B:C,2))</f>
        <v>කළුතර</v>
      </c>
      <c r="K1385" s="186">
        <f>IF(B1385="","",VLOOKUP(MID(B1385,1,1),[1]Crt!D:E,2,FALSE))</f>
        <v>2104</v>
      </c>
    </row>
    <row r="1386" spans="1:11" ht="51" customHeight="1">
      <c r="A1386" s="38" t="s">
        <v>3234</v>
      </c>
      <c r="B1386" s="487" t="s">
        <v>3410</v>
      </c>
      <c r="C1386" s="488" t="s">
        <v>3411</v>
      </c>
      <c r="D1386" s="532">
        <v>400000</v>
      </c>
      <c r="E1386" s="490" t="s">
        <v>1954</v>
      </c>
      <c r="F1386" s="491" t="s">
        <v>52</v>
      </c>
      <c r="G1386" s="492" t="s">
        <v>626</v>
      </c>
      <c r="H1386" s="18" t="str">
        <f>IF(A1386="","",VLOOKUP(A1386,[1]Crt!F:G,2,FALSE))</f>
        <v>පාසැල් 1000 වැඩසටහන</v>
      </c>
      <c r="I1386" s="19" t="str">
        <f>IF(B1386="","",IF(LEN(B1386)=12,VLOOKUP(MID(B1386,8,2),[1]Crt!A:B,2),VLOOKUP(MID(B1386,7,2),[1]Crt!A:B,2)))</f>
        <v>43 - බණ්ඩාරගම</v>
      </c>
      <c r="J1386" s="20" t="str">
        <f>IF(B1386="","",VLOOKUP(I1386,[1]Crt!B:C,2))</f>
        <v>කළුතර</v>
      </c>
      <c r="K1386" s="186">
        <f>IF(B1386="","",VLOOKUP(MID(B1386,1,1),[1]Crt!D:E,2,FALSE))</f>
        <v>2001</v>
      </c>
    </row>
    <row r="1387" spans="1:11" ht="51" customHeight="1">
      <c r="A1387" s="38" t="s">
        <v>3249</v>
      </c>
      <c r="B1387" s="537" t="s">
        <v>3412</v>
      </c>
      <c r="C1387" s="527" t="s">
        <v>3413</v>
      </c>
      <c r="D1387" s="538">
        <v>500000</v>
      </c>
      <c r="E1387" s="537" t="s">
        <v>1845</v>
      </c>
      <c r="F1387" s="539" t="s">
        <v>1939</v>
      </c>
      <c r="G1387" s="493" t="s">
        <v>3252</v>
      </c>
      <c r="H1387" s="18" t="str">
        <f>IF(A1387="","",VLOOKUP(A1387,[1]Crt!F:G,2,FALSE))</f>
        <v>පාසැල් 1000 වැඩසටහන</v>
      </c>
      <c r="I1387" s="19" t="str">
        <f>IF(B1387="","",IF(LEN(B1387)=12,VLOOKUP(MID(B1387,8,2),[1]Crt!A:B,2),VLOOKUP(MID(B1387,7,2),[1]Crt!A:B,2)))</f>
        <v>43 - බණ්ඩාරගම</v>
      </c>
      <c r="J1387" s="20" t="str">
        <f>IF(B1387="","",VLOOKUP(I1387,[1]Crt!B:C,2))</f>
        <v>කළුතර</v>
      </c>
      <c r="K1387" s="186">
        <f>IF(B1387="","",VLOOKUP(MID(B1387,1,1),[1]Crt!D:E,2,FALSE))</f>
        <v>2103</v>
      </c>
    </row>
    <row r="1388" spans="1:11" ht="51" customHeight="1">
      <c r="A1388" s="38" t="s">
        <v>3234</v>
      </c>
      <c r="B1388" s="487" t="s">
        <v>3414</v>
      </c>
      <c r="C1388" s="468" t="s">
        <v>3415</v>
      </c>
      <c r="D1388" s="532">
        <v>343500</v>
      </c>
      <c r="E1388" s="490" t="s">
        <v>1954</v>
      </c>
      <c r="F1388" s="491" t="s">
        <v>52</v>
      </c>
      <c r="G1388" s="515" t="s">
        <v>3416</v>
      </c>
      <c r="H1388" s="18" t="str">
        <f>IF(A1388="","",VLOOKUP(A1388,[1]Crt!F:G,2,FALSE))</f>
        <v>පාසැල් 1000 වැඩසටහන</v>
      </c>
      <c r="I1388" s="19" t="str">
        <f>IF(B1388="","",IF(LEN(B1388)=12,VLOOKUP(MID(B1388,8,2),[1]Crt!A:B,2),VLOOKUP(MID(B1388,7,2),[1]Crt!A:B,2)))</f>
        <v>44 - හොරණ</v>
      </c>
      <c r="J1388" s="20" t="str">
        <f>IF(B1388="","",VLOOKUP(I1388,[1]Crt!B:C,2))</f>
        <v>කළුතර</v>
      </c>
      <c r="K1388" s="186">
        <f>IF(B1388="","",VLOOKUP(MID(B1388,1,1),[1]Crt!D:E,2,FALSE))</f>
        <v>2104</v>
      </c>
    </row>
    <row r="1389" spans="1:11" ht="45" customHeight="1">
      <c r="A1389" s="38" t="s">
        <v>3234</v>
      </c>
      <c r="B1389" s="507" t="s">
        <v>3417</v>
      </c>
      <c r="C1389" s="513" t="s">
        <v>3418</v>
      </c>
      <c r="D1389" s="524">
        <v>150000</v>
      </c>
      <c r="E1389" s="507" t="s">
        <v>66</v>
      </c>
      <c r="F1389" s="507" t="s">
        <v>67</v>
      </c>
      <c r="G1389" s="492" t="s">
        <v>3277</v>
      </c>
      <c r="H1389" s="18" t="str">
        <f>IF(A1389="","",VLOOKUP(A1389,[1]Crt!F:G,2,FALSE))</f>
        <v>පාසැල් 1000 වැඩසටහන</v>
      </c>
      <c r="I1389" s="19" t="str">
        <f>IF(B1389="","",IF(LEN(B1389)=12,VLOOKUP(MID(B1389,8,2),[1]Crt!A:B,2),VLOOKUP(MID(B1389,7,2),[1]Crt!A:B,2)))</f>
        <v>44 - හොරණ</v>
      </c>
      <c r="J1389" s="20" t="str">
        <f>IF(B1389="","",VLOOKUP(I1389,[1]Crt!B:C,2))</f>
        <v>කළුතර</v>
      </c>
      <c r="K1389" s="186">
        <f>IF(B1389="","",VLOOKUP(MID(B1389,1,1),[1]Crt!D:E,2,FALSE))</f>
        <v>2103</v>
      </c>
    </row>
    <row r="1390" spans="1:11" ht="51" customHeight="1">
      <c r="A1390" s="24" t="s">
        <v>3253</v>
      </c>
      <c r="B1390" s="494" t="s">
        <v>3419</v>
      </c>
      <c r="C1390" s="495" t="s">
        <v>3420</v>
      </c>
      <c r="D1390" s="535">
        <v>858000</v>
      </c>
      <c r="E1390" s="494" t="s">
        <v>1954</v>
      </c>
      <c r="F1390" s="497" t="s">
        <v>52</v>
      </c>
      <c r="G1390" s="523" t="s">
        <v>3421</v>
      </c>
      <c r="H1390" s="18" t="str">
        <f>IF(A1390="","",VLOOKUP(A1390,[1]Crt!F:G,2,FALSE))</f>
        <v>පාසැල් 1000 වැඩසටහන</v>
      </c>
      <c r="I1390" s="19" t="str">
        <f>IF(B1390="","",IF(LEN(B1390)=12,VLOOKUP(MID(B1390,8,2),[1]Crt!A:B,2),VLOOKUP(MID(B1390,7,2),[1]Crt!A:B,2)))</f>
        <v>45 - මදුරාවල</v>
      </c>
      <c r="J1390" s="20" t="str">
        <f>IF(B1390="","",VLOOKUP(I1390,[1]Crt!B:C,2))</f>
        <v>කළුතර</v>
      </c>
      <c r="K1390" s="186">
        <f>IF(B1390="","",VLOOKUP(MID(B1390,1,1),[1]Crt!D:E,2,FALSE))</f>
        <v>2001</v>
      </c>
    </row>
    <row r="1391" spans="1:11" ht="90" customHeight="1">
      <c r="A1391" s="38" t="s">
        <v>3249</v>
      </c>
      <c r="B1391" s="487" t="s">
        <v>3422</v>
      </c>
      <c r="C1391" s="536" t="s">
        <v>3423</v>
      </c>
      <c r="D1391" s="532">
        <v>143000</v>
      </c>
      <c r="E1391" s="490" t="s">
        <v>1845</v>
      </c>
      <c r="F1391" s="491" t="s">
        <v>1939</v>
      </c>
      <c r="G1391" s="493" t="s">
        <v>3424</v>
      </c>
      <c r="H1391" s="18" t="str">
        <f>IF(A1391="","",VLOOKUP(A1391,[1]Crt!F:G,2,FALSE))</f>
        <v>පාසැල් 1000 වැඩසටහන</v>
      </c>
      <c r="I1391" s="19" t="str">
        <f>IF(B1391="","",IF(LEN(B1391)=12,VLOOKUP(MID(B1391,8,2),[1]Crt!A:B,2),VLOOKUP(MID(B1391,7,2),[1]Crt!A:B,2)))</f>
        <v>45 - මදුරාවල</v>
      </c>
      <c r="J1391" s="20" t="str">
        <f>IF(B1391="","",VLOOKUP(I1391,[1]Crt!B:C,2))</f>
        <v>කළුතර</v>
      </c>
      <c r="K1391" s="186">
        <f>IF(B1391="","",VLOOKUP(MID(B1391,1,1),[1]Crt!D:E,2,FALSE))</f>
        <v>2103</v>
      </c>
    </row>
    <row r="1392" spans="1:11" ht="51" customHeight="1">
      <c r="A1392" s="38" t="s">
        <v>3249</v>
      </c>
      <c r="B1392" s="487" t="s">
        <v>3425</v>
      </c>
      <c r="C1392" s="488" t="s">
        <v>3426</v>
      </c>
      <c r="D1392" s="530">
        <v>143000</v>
      </c>
      <c r="E1392" s="490" t="s">
        <v>1845</v>
      </c>
      <c r="F1392" s="491" t="s">
        <v>1939</v>
      </c>
      <c r="G1392" s="493" t="s">
        <v>3252</v>
      </c>
      <c r="H1392" s="18" t="str">
        <f>IF(A1392="","",VLOOKUP(A1392,[1]Crt!F:G,2,FALSE))</f>
        <v>පාසැල් 1000 වැඩසටහන</v>
      </c>
      <c r="I1392" s="19" t="str">
        <f>IF(B1392="","",IF(LEN(B1392)=12,VLOOKUP(MID(B1392,8,2),[1]Crt!A:B,2),VLOOKUP(MID(B1392,7,2),[1]Crt!A:B,2)))</f>
        <v>45 - මදුරාවල</v>
      </c>
      <c r="J1392" s="20" t="str">
        <f>IF(B1392="","",VLOOKUP(I1392,[1]Crt!B:C,2))</f>
        <v>කළුතර</v>
      </c>
      <c r="K1392" s="186">
        <f>IF(B1392="","",VLOOKUP(MID(B1392,1,1),[1]Crt!D:E,2,FALSE))</f>
        <v>2103</v>
      </c>
    </row>
    <row r="1393" spans="1:11" ht="51" customHeight="1">
      <c r="A1393" s="38" t="s">
        <v>3249</v>
      </c>
      <c r="B1393" s="537" t="s">
        <v>3427</v>
      </c>
      <c r="C1393" s="527" t="s">
        <v>3428</v>
      </c>
      <c r="D1393" s="538">
        <v>143000</v>
      </c>
      <c r="E1393" s="537" t="s">
        <v>1845</v>
      </c>
      <c r="F1393" s="539" t="s">
        <v>1939</v>
      </c>
      <c r="G1393" s="493" t="s">
        <v>3252</v>
      </c>
      <c r="H1393" s="18" t="str">
        <f>IF(A1393="","",VLOOKUP(A1393,[1]Crt!F:G,2,FALSE))</f>
        <v>පාසැල් 1000 වැඩසටහන</v>
      </c>
      <c r="I1393" s="19" t="str">
        <f>IF(B1393="","",IF(LEN(B1393)=12,VLOOKUP(MID(B1393,8,2),[1]Crt!A:B,2),VLOOKUP(MID(B1393,7,2),[1]Crt!A:B,2)))</f>
        <v>46 - බුලත්සිංහල</v>
      </c>
      <c r="J1393" s="20" t="str">
        <f>IF(B1393="","",VLOOKUP(I1393,[1]Crt!B:C,2))</f>
        <v>කළුතර</v>
      </c>
      <c r="K1393" s="186">
        <f>IF(B1393="","",VLOOKUP(MID(B1393,1,1),[1]Crt!D:E,2,FALSE))</f>
        <v>2103</v>
      </c>
    </row>
    <row r="1394" spans="1:11" ht="51" customHeight="1">
      <c r="A1394" s="38" t="s">
        <v>3249</v>
      </c>
      <c r="B1394" s="537" t="s">
        <v>3429</v>
      </c>
      <c r="C1394" s="527" t="s">
        <v>3430</v>
      </c>
      <c r="D1394" s="538">
        <v>143000</v>
      </c>
      <c r="E1394" s="537" t="s">
        <v>1845</v>
      </c>
      <c r="F1394" s="539" t="s">
        <v>1939</v>
      </c>
      <c r="G1394" s="493" t="s">
        <v>3252</v>
      </c>
      <c r="H1394" s="18" t="str">
        <f>IF(A1394="","",VLOOKUP(A1394,[1]Crt!F:G,2,FALSE))</f>
        <v>පාසැල් 1000 වැඩසටහන</v>
      </c>
      <c r="I1394" s="19" t="str">
        <f>IF(B1394="","",IF(LEN(B1394)=12,VLOOKUP(MID(B1394,8,2),[1]Crt!A:B,2),VLOOKUP(MID(B1394,7,2),[1]Crt!A:B,2)))</f>
        <v>46 - බුලත්සිංහල</v>
      </c>
      <c r="J1394" s="20" t="str">
        <f>IF(B1394="","",VLOOKUP(I1394,[1]Crt!B:C,2))</f>
        <v>කළුතර</v>
      </c>
      <c r="K1394" s="186">
        <f>IF(B1394="","",VLOOKUP(MID(B1394,1,1),[1]Crt!D:E,2,FALSE))</f>
        <v>2103</v>
      </c>
    </row>
    <row r="1395" spans="1:11" ht="96.75" customHeight="1">
      <c r="A1395" s="38" t="s">
        <v>3249</v>
      </c>
      <c r="B1395" s="487" t="s">
        <v>3431</v>
      </c>
      <c r="C1395" s="536" t="s">
        <v>3432</v>
      </c>
      <c r="D1395" s="530">
        <v>3088000</v>
      </c>
      <c r="E1395" s="490" t="s">
        <v>1954</v>
      </c>
      <c r="F1395" s="491" t="s">
        <v>52</v>
      </c>
      <c r="G1395" s="515" t="s">
        <v>3433</v>
      </c>
      <c r="H1395" s="18" t="str">
        <f>IF(A1395="","",VLOOKUP(A1395,[1]Crt!F:G,2,FALSE))</f>
        <v>පාසැල් 1000 වැඩසටහන</v>
      </c>
      <c r="I1395" s="19" t="str">
        <f>IF(B1395="","",IF(LEN(B1395)=12,VLOOKUP(MID(B1395,8,2),[1]Crt!A:B,2),VLOOKUP(MID(B1395,7,2),[1]Crt!A:B,2)))</f>
        <v>48 - බේරුවල</v>
      </c>
      <c r="J1395" s="20" t="str">
        <f>IF(B1395="","",VLOOKUP(I1395,[1]Crt!B:C,2))</f>
        <v>කළුතර</v>
      </c>
      <c r="K1395" s="186">
        <f>IF(B1395="","",VLOOKUP(MID(B1395,1,1),[1]Crt!D:E,2,FALSE))</f>
        <v>2104</v>
      </c>
    </row>
    <row r="1396" spans="1:11" ht="51" customHeight="1">
      <c r="A1396" s="24" t="s">
        <v>3253</v>
      </c>
      <c r="B1396" s="494" t="s">
        <v>3434</v>
      </c>
      <c r="C1396" s="502" t="s">
        <v>3435</v>
      </c>
      <c r="D1396" s="519">
        <v>500000</v>
      </c>
      <c r="E1396" s="494" t="s">
        <v>1845</v>
      </c>
      <c r="F1396" s="497" t="s">
        <v>1939</v>
      </c>
      <c r="G1396" s="498" t="s">
        <v>3256</v>
      </c>
      <c r="H1396" s="18" t="str">
        <f>IF(A1396="","",VLOOKUP(A1396,[1]Crt!F:G,2,FALSE))</f>
        <v>පාසැල් 1000 වැඩසටහන</v>
      </c>
      <c r="I1396" s="19" t="str">
        <f>IF(B1396="","",IF(LEN(B1396)=12,VLOOKUP(MID(B1396,8,2),[1]Crt!A:B,2),VLOOKUP(MID(B1396,7,2),[1]Crt!A:B,2)))</f>
        <v>48 - බේරුවල</v>
      </c>
      <c r="J1396" s="20" t="str">
        <f>IF(B1396="","",VLOOKUP(I1396,[1]Crt!B:C,2))</f>
        <v>කළුතර</v>
      </c>
      <c r="K1396" s="186">
        <f>IF(B1396="","",VLOOKUP(MID(B1396,1,1),[1]Crt!D:E,2,FALSE))</f>
        <v>2102</v>
      </c>
    </row>
    <row r="1397" spans="1:11" ht="51" customHeight="1">
      <c r="A1397" s="38" t="s">
        <v>3234</v>
      </c>
      <c r="B1397" s="507" t="s">
        <v>3436</v>
      </c>
      <c r="C1397" s="540" t="s">
        <v>3437</v>
      </c>
      <c r="D1397" s="506">
        <v>150000</v>
      </c>
      <c r="E1397" s="507" t="s">
        <v>66</v>
      </c>
      <c r="F1397" s="507" t="s">
        <v>67</v>
      </c>
      <c r="G1397" s="492" t="s">
        <v>3277</v>
      </c>
      <c r="H1397" s="18" t="str">
        <f>IF(A1397="","",VLOOKUP(A1397,[1]Crt!F:G,2,FALSE))</f>
        <v>පාසැල් 1000 වැඩසටහන</v>
      </c>
      <c r="I1397" s="19" t="str">
        <f>IF(B1397="","",IF(LEN(B1397)=12,VLOOKUP(MID(B1397,8,2),[1]Crt!A:B,2),VLOOKUP(MID(B1397,7,2),[1]Crt!A:B,2)))</f>
        <v>49 - මතුගම</v>
      </c>
      <c r="J1397" s="20" t="str">
        <f>IF(B1397="","",VLOOKUP(I1397,[1]Crt!B:C,2))</f>
        <v>කළුතර</v>
      </c>
      <c r="K1397" s="186">
        <f>IF(B1397="","",VLOOKUP(MID(B1397,1,1),[1]Crt!D:E,2,FALSE))</f>
        <v>2103</v>
      </c>
    </row>
    <row r="1398" spans="1:11" ht="51" customHeight="1">
      <c r="A1398" s="38" t="s">
        <v>3234</v>
      </c>
      <c r="B1398" s="507" t="s">
        <v>3438</v>
      </c>
      <c r="C1398" s="540" t="s">
        <v>3439</v>
      </c>
      <c r="D1398" s="506">
        <v>150000</v>
      </c>
      <c r="E1398" s="507" t="s">
        <v>66</v>
      </c>
      <c r="F1398" s="507" t="s">
        <v>67</v>
      </c>
      <c r="G1398" s="492" t="s">
        <v>3277</v>
      </c>
      <c r="H1398" s="18" t="str">
        <f>IF(A1398="","",VLOOKUP(A1398,[1]Crt!F:G,2,FALSE))</f>
        <v>පාසැල් 1000 වැඩසටහන</v>
      </c>
      <c r="I1398" s="19" t="str">
        <f>IF(B1398="","",IF(LEN(B1398)=12,VLOOKUP(MID(B1398,8,2),[1]Crt!A:B,2),VLOOKUP(MID(B1398,7,2),[1]Crt!A:B,2)))</f>
        <v>49 - මතුගම</v>
      </c>
      <c r="J1398" s="20" t="str">
        <f>IF(B1398="","",VLOOKUP(I1398,[1]Crt!B:C,2))</f>
        <v>කළුතර</v>
      </c>
      <c r="K1398" s="186">
        <f>IF(B1398="","",VLOOKUP(MID(B1398,1,1),[1]Crt!D:E,2,FALSE))</f>
        <v>2103</v>
      </c>
    </row>
    <row r="1399" spans="1:11" ht="63.75" customHeight="1">
      <c r="A1399" s="38" t="s">
        <v>3249</v>
      </c>
      <c r="B1399" s="487" t="s">
        <v>3440</v>
      </c>
      <c r="C1399" s="520" t="s">
        <v>3441</v>
      </c>
      <c r="D1399" s="530">
        <v>3180000</v>
      </c>
      <c r="E1399" s="490" t="s">
        <v>1954</v>
      </c>
      <c r="F1399" s="491" t="s">
        <v>52</v>
      </c>
      <c r="G1399" s="501" t="s">
        <v>3442</v>
      </c>
      <c r="H1399" s="18" t="str">
        <f>IF(A1399="","",VLOOKUP(A1399,[1]Crt!F:G,2,FALSE))</f>
        <v>පාසැල් 1000 වැඩසටහන</v>
      </c>
      <c r="I1399" s="19" t="str">
        <f>IF(B1399="","",IF(LEN(B1399)=12,VLOOKUP(MID(B1399,8,2),[1]Crt!A:B,2),VLOOKUP(MID(B1399,7,2),[1]Crt!A:B,2)))</f>
        <v>50 - අගලවත්ත</v>
      </c>
      <c r="J1399" s="20" t="str">
        <f>IF(B1399="","",VLOOKUP(I1399,[1]Crt!B:C,2))</f>
        <v>කළුතර</v>
      </c>
      <c r="K1399" s="186">
        <f>IF(B1399="","",VLOOKUP(MID(B1399,1,1),[1]Crt!D:E,2,FALSE))</f>
        <v>2001</v>
      </c>
    </row>
    <row r="1400" spans="1:11" ht="51" customHeight="1">
      <c r="A1400" s="38" t="s">
        <v>3234</v>
      </c>
      <c r="B1400" s="507" t="s">
        <v>3443</v>
      </c>
      <c r="C1400" s="513" t="s">
        <v>3444</v>
      </c>
      <c r="D1400" s="506">
        <v>150000</v>
      </c>
      <c r="E1400" s="507" t="s">
        <v>66</v>
      </c>
      <c r="F1400" s="507" t="s">
        <v>67</v>
      </c>
      <c r="G1400" s="492" t="s">
        <v>1487</v>
      </c>
      <c r="H1400" s="18" t="str">
        <f>IF(A1400="","",VLOOKUP(A1400,[1]Crt!F:G,2,FALSE))</f>
        <v>පාසැල් 1000 වැඩසටහන</v>
      </c>
      <c r="I1400" s="19" t="str">
        <f>IF(B1400="","",IF(LEN(B1400)=12,VLOOKUP(MID(B1400,8,2),[1]Crt!A:B,2),VLOOKUP(MID(B1400,7,2),[1]Crt!A:B,2)))</f>
        <v>50 - අගලවත්ත</v>
      </c>
      <c r="J1400" s="20" t="str">
        <f>IF(B1400="","",VLOOKUP(I1400,[1]Crt!B:C,2))</f>
        <v>කළුතර</v>
      </c>
      <c r="K1400" s="186">
        <f>IF(B1400="","",VLOOKUP(MID(B1400,1,1),[1]Crt!D:E,2,FALSE))</f>
        <v>2103</v>
      </c>
    </row>
    <row r="1401" spans="1:11" ht="51" customHeight="1">
      <c r="A1401" s="38" t="s">
        <v>3234</v>
      </c>
      <c r="B1401" s="507" t="s">
        <v>3445</v>
      </c>
      <c r="C1401" s="540" t="s">
        <v>3446</v>
      </c>
      <c r="D1401" s="506">
        <v>150000</v>
      </c>
      <c r="E1401" s="507" t="s">
        <v>66</v>
      </c>
      <c r="F1401" s="507" t="s">
        <v>67</v>
      </c>
      <c r="G1401" s="492" t="s">
        <v>3277</v>
      </c>
      <c r="H1401" s="18" t="str">
        <f>IF(A1401="","",VLOOKUP(A1401,[1]Crt!F:G,2,FALSE))</f>
        <v>පාසැල් 1000 වැඩසටහන</v>
      </c>
      <c r="I1401" s="19" t="str">
        <f>IF(B1401="","",IF(LEN(B1401)=12,VLOOKUP(MID(B1401,8,2),[1]Crt!A:B,2),VLOOKUP(MID(B1401,7,2),[1]Crt!A:B,2)))</f>
        <v>51 - වලල්ලාවිට</v>
      </c>
      <c r="J1401" s="20" t="str">
        <f>IF(B1401="","",VLOOKUP(I1401,[1]Crt!B:C,2))</f>
        <v>කළුතර</v>
      </c>
      <c r="K1401" s="186">
        <f>IF(B1401="","",VLOOKUP(MID(B1401,1,1),[1]Crt!D:E,2,FALSE))</f>
        <v>2103</v>
      </c>
    </row>
    <row r="1402" spans="1:11" ht="51" customHeight="1">
      <c r="A1402" s="38" t="s">
        <v>3234</v>
      </c>
      <c r="B1402" s="507" t="s">
        <v>3447</v>
      </c>
      <c r="C1402" s="540" t="s">
        <v>3448</v>
      </c>
      <c r="D1402" s="506">
        <v>150000</v>
      </c>
      <c r="E1402" s="507" t="s">
        <v>66</v>
      </c>
      <c r="F1402" s="507" t="s">
        <v>67</v>
      </c>
      <c r="G1402" s="492" t="s">
        <v>3277</v>
      </c>
      <c r="H1402" s="18" t="str">
        <f>IF(A1402="","",VLOOKUP(A1402,[1]Crt!F:G,2,FALSE))</f>
        <v>පාසැල් 1000 වැඩසටහන</v>
      </c>
      <c r="I1402" s="19" t="str">
        <f>IF(B1402="","",IF(LEN(B1402)=12,VLOOKUP(MID(B1402,8,2),[1]Crt!A:B,2),VLOOKUP(MID(B1402,7,2),[1]Crt!A:B,2)))</f>
        <v>51 - වලල්ලාවිට</v>
      </c>
      <c r="J1402" s="20" t="str">
        <f>IF(B1402="","",VLOOKUP(I1402,[1]Crt!B:C,2))</f>
        <v>කළුතර</v>
      </c>
      <c r="K1402" s="186">
        <f>IF(B1402="","",VLOOKUP(MID(B1402,1,1),[1]Crt!D:E,2,FALSE))</f>
        <v>2103</v>
      </c>
    </row>
    <row r="1403" spans="1:11" ht="51" customHeight="1">
      <c r="A1403" s="38" t="s">
        <v>3234</v>
      </c>
      <c r="B1403" s="507" t="s">
        <v>3449</v>
      </c>
      <c r="C1403" s="540" t="s">
        <v>3450</v>
      </c>
      <c r="D1403" s="506">
        <v>150000</v>
      </c>
      <c r="E1403" s="507" t="s">
        <v>66</v>
      </c>
      <c r="F1403" s="507" t="s">
        <v>67</v>
      </c>
      <c r="G1403" s="492" t="s">
        <v>1487</v>
      </c>
      <c r="H1403" s="18" t="str">
        <f>IF(A1403="","",VLOOKUP(A1403,[1]Crt!F:G,2,FALSE))</f>
        <v>පාසැල් 1000 වැඩසටහන</v>
      </c>
      <c r="I1403" s="19" t="str">
        <f>IF(B1403="","",IF(LEN(B1403)=12,VLOOKUP(MID(B1403,8,2),[1]Crt!A:B,2),VLOOKUP(MID(B1403,7,2),[1]Crt!A:B,2)))</f>
        <v>52 - පාලින්දනුවර</v>
      </c>
      <c r="J1403" s="20" t="str">
        <f>IF(B1403="","",VLOOKUP(I1403,[1]Crt!B:C,2))</f>
        <v>කළුතර</v>
      </c>
      <c r="K1403" s="186">
        <f>IF(B1403="","",VLOOKUP(MID(B1403,1,1),[1]Crt!D:E,2,FALSE))</f>
        <v>2103</v>
      </c>
    </row>
    <row r="1404" spans="1:11" ht="51" customHeight="1">
      <c r="A1404" s="38" t="s">
        <v>3234</v>
      </c>
      <c r="B1404" s="487" t="s">
        <v>3451</v>
      </c>
      <c r="C1404" s="488" t="s">
        <v>3452</v>
      </c>
      <c r="D1404" s="532">
        <v>300000</v>
      </c>
      <c r="E1404" s="490" t="s">
        <v>1954</v>
      </c>
      <c r="F1404" s="491" t="s">
        <v>52</v>
      </c>
      <c r="G1404" s="492" t="s">
        <v>626</v>
      </c>
      <c r="H1404" s="18" t="str">
        <f>IF(A1404="","",VLOOKUP(A1404,[1]Crt!F:G,2,FALSE))</f>
        <v>පාසැල් 1000 වැඩසටහන</v>
      </c>
      <c r="I1404" s="19" t="str">
        <f>IF(B1404="","",IF(LEN(B1404)=12,VLOOKUP(MID(B1404,8,2),[1]Crt!A:B,2),VLOOKUP(MID(B1404,7,2),[1]Crt!A:B,2)))</f>
        <v>53 - මිල්ලනිය</v>
      </c>
      <c r="J1404" s="20" t="str">
        <f>IF(B1404="","",VLOOKUP(I1404,[1]Crt!B:C,2))</f>
        <v>කළුතර</v>
      </c>
      <c r="K1404" s="186">
        <f>IF(B1404="","",VLOOKUP(MID(B1404,1,1),[1]Crt!D:E,2,FALSE))</f>
        <v>2104</v>
      </c>
    </row>
    <row r="1405" spans="1:11" ht="51" customHeight="1">
      <c r="A1405" s="24" t="s">
        <v>3253</v>
      </c>
      <c r="B1405" s="494" t="s">
        <v>3453</v>
      </c>
      <c r="C1405" s="495" t="s">
        <v>3454</v>
      </c>
      <c r="D1405" s="535">
        <v>230000</v>
      </c>
      <c r="E1405" s="494" t="s">
        <v>1845</v>
      </c>
      <c r="F1405" s="497" t="s">
        <v>1939</v>
      </c>
      <c r="G1405" s="498" t="s">
        <v>3256</v>
      </c>
      <c r="H1405" s="18" t="str">
        <f>IF(A1405="","",VLOOKUP(A1405,[1]Crt!F:G,2,FALSE))</f>
        <v>පාසැල් 1000 වැඩසටහන</v>
      </c>
      <c r="I1405" s="19" t="str">
        <f>IF(B1405="","",IF(LEN(B1405)=12,VLOOKUP(MID(B1405,8,2),[1]Crt!A:B,2),VLOOKUP(MID(B1405,7,2),[1]Crt!A:B,2)))</f>
        <v>53 - මිල්ලනිය</v>
      </c>
      <c r="J1405" s="20" t="str">
        <f>IF(B1405="","",VLOOKUP(I1405,[1]Crt!B:C,2))</f>
        <v>කළුතර</v>
      </c>
      <c r="K1405" s="186">
        <f>IF(B1405="","",VLOOKUP(MID(B1405,1,1),[1]Crt!D:E,2,FALSE))</f>
        <v>2102</v>
      </c>
    </row>
    <row r="1406" spans="1:11" ht="51" customHeight="1">
      <c r="A1406" s="38" t="s">
        <v>3234</v>
      </c>
      <c r="B1406" s="487" t="s">
        <v>3455</v>
      </c>
      <c r="C1406" s="468" t="s">
        <v>3456</v>
      </c>
      <c r="D1406" s="530">
        <v>400000</v>
      </c>
      <c r="E1406" s="490" t="s">
        <v>1954</v>
      </c>
      <c r="F1406" s="491" t="s">
        <v>52</v>
      </c>
      <c r="G1406" s="515" t="s">
        <v>3416</v>
      </c>
      <c r="H1406" s="18" t="str">
        <f>IF(A1406="","",VLOOKUP(A1406,[1]Crt!F:G,2,FALSE))</f>
        <v>පාසැල් 1000 වැඩසටහන</v>
      </c>
      <c r="I1406" s="19" t="str">
        <f>IF(B1406="","",IF(LEN(B1406)=12,VLOOKUP(MID(B1406,8,2),[1]Crt!A:B,2),VLOOKUP(MID(B1406,7,2),[1]Crt!A:B,2)))</f>
        <v>54 - ඉංගිරිය</v>
      </c>
      <c r="J1406" s="20" t="str">
        <f>IF(B1406="","",VLOOKUP(I1406,[1]Crt!B:C,2))</f>
        <v>කළුතර</v>
      </c>
      <c r="K1406" s="186">
        <f>IF(B1406="","",VLOOKUP(MID(B1406,1,1),[1]Crt!D:E,2,FALSE))</f>
        <v>2104</v>
      </c>
    </row>
    <row r="1407" spans="1:11" ht="51" customHeight="1">
      <c r="A1407" s="38" t="s">
        <v>3249</v>
      </c>
      <c r="B1407" s="487" t="s">
        <v>3457</v>
      </c>
      <c r="C1407" s="488" t="s">
        <v>3458</v>
      </c>
      <c r="D1407" s="530">
        <v>273000</v>
      </c>
      <c r="E1407" s="490" t="s">
        <v>1954</v>
      </c>
      <c r="F1407" s="491" t="s">
        <v>52</v>
      </c>
      <c r="G1407" s="509" t="s">
        <v>3459</v>
      </c>
      <c r="H1407" s="18" t="str">
        <f>IF(A1407="","",VLOOKUP(A1407,[1]Crt!F:G,2,FALSE))</f>
        <v>පාසැල් 1000 වැඩසටහන</v>
      </c>
      <c r="I1407" s="19" t="str">
        <f>IF(B1407="","",IF(LEN(B1407)=12,VLOOKUP(MID(B1407,8,2),[1]Crt!A:B,2),VLOOKUP(MID(B1407,7,2),[1]Crt!A:B,2)))</f>
        <v>54 - ඉංගිරිය</v>
      </c>
      <c r="J1407" s="20" t="str">
        <f>IF(B1407="","",VLOOKUP(I1407,[1]Crt!B:C,2))</f>
        <v>කළුතර</v>
      </c>
      <c r="K1407" s="186">
        <f>IF(B1407="","",VLOOKUP(MID(B1407,1,1),[1]Crt!D:E,2,FALSE))</f>
        <v>2001</v>
      </c>
    </row>
    <row r="1408" spans="1:11" ht="51" customHeight="1">
      <c r="A1408" s="38" t="s">
        <v>3234</v>
      </c>
      <c r="B1408" s="487" t="s">
        <v>3460</v>
      </c>
      <c r="C1408" s="488" t="s">
        <v>3461</v>
      </c>
      <c r="D1408" s="532">
        <v>200000</v>
      </c>
      <c r="E1408" s="490" t="s">
        <v>1954</v>
      </c>
      <c r="F1408" s="491" t="s">
        <v>52</v>
      </c>
      <c r="G1408" s="492" t="s">
        <v>626</v>
      </c>
      <c r="H1408" s="18" t="str">
        <f>IF(A1408="","",VLOOKUP(A1408,[1]Crt!F:G,2,FALSE))</f>
        <v>පාසැල් 1000 වැඩසටහන</v>
      </c>
      <c r="I1408" s="19" t="str">
        <f>IF(B1408="","",IF(LEN(B1408)=12,VLOOKUP(MID(B1408,8,2),[1]Crt!A:B,2),VLOOKUP(MID(B1408,7,2),[1]Crt!A:B,2)))</f>
        <v>54 - ඉංගිරිය</v>
      </c>
      <c r="J1408" s="20" t="str">
        <f>IF(B1408="","",VLOOKUP(I1408,[1]Crt!B:C,2))</f>
        <v>කළුතර</v>
      </c>
      <c r="K1408" s="186">
        <f>IF(B1408="","",VLOOKUP(MID(B1408,1,1),[1]Crt!D:E,2,FALSE))</f>
        <v>2104</v>
      </c>
    </row>
    <row r="1409" spans="1:11" ht="51" customHeight="1">
      <c r="A1409" s="24" t="s">
        <v>3253</v>
      </c>
      <c r="B1409" s="494" t="s">
        <v>3462</v>
      </c>
      <c r="C1409" s="495" t="s">
        <v>3463</v>
      </c>
      <c r="D1409" s="519">
        <v>72000</v>
      </c>
      <c r="E1409" s="494" t="s">
        <v>1845</v>
      </c>
      <c r="F1409" s="497" t="s">
        <v>1939</v>
      </c>
      <c r="G1409" s="498" t="s">
        <v>3256</v>
      </c>
      <c r="H1409" s="18" t="str">
        <f>IF(A1409="","",VLOOKUP(A1409,[1]Crt!F:G,2,FALSE))</f>
        <v>පාසැල් 1000 වැඩසටහන</v>
      </c>
      <c r="I1409" s="19" t="str">
        <f>IF(B1409="","",IF(LEN(B1409)=12,VLOOKUP(MID(B1409,8,2),[1]Crt!A:B,2),VLOOKUP(MID(B1409,7,2),[1]Crt!A:B,2)))</f>
        <v>54 - ඉංගිරිය</v>
      </c>
      <c r="J1409" s="20" t="str">
        <f>IF(B1409="","",VLOOKUP(I1409,[1]Crt!B:C,2))</f>
        <v>කළුතර</v>
      </c>
      <c r="K1409" s="186">
        <f>IF(B1409="","",VLOOKUP(MID(B1409,1,1),[1]Crt!D:E,2,FALSE))</f>
        <v>2102</v>
      </c>
    </row>
    <row r="1410" spans="1:11" ht="51" customHeight="1">
      <c r="A1410" s="24" t="s">
        <v>3253</v>
      </c>
      <c r="B1410" s="494" t="s">
        <v>3464</v>
      </c>
      <c r="C1410" s="495" t="s">
        <v>3465</v>
      </c>
      <c r="D1410" s="535">
        <v>114500</v>
      </c>
      <c r="E1410" s="494" t="s">
        <v>1845</v>
      </c>
      <c r="F1410" s="497" t="s">
        <v>1939</v>
      </c>
      <c r="G1410" s="498" t="s">
        <v>3256</v>
      </c>
      <c r="H1410" s="18" t="str">
        <f>IF(A1410="","",VLOOKUP(A1410,[1]Crt!F:G,2,FALSE))</f>
        <v>පාසැල් 1000 වැඩසටහන</v>
      </c>
      <c r="I1410" s="19" t="str">
        <f>IF(B1410="","",IF(LEN(B1410)=12,VLOOKUP(MID(B1410,8,2),[1]Crt!A:B,2),VLOOKUP(MID(B1410,7,2),[1]Crt!A:B,2)))</f>
        <v>54 - ඉංගිරිය</v>
      </c>
      <c r="J1410" s="20" t="str">
        <f>IF(B1410="","",VLOOKUP(I1410,[1]Crt!B:C,2))</f>
        <v>කළුතර</v>
      </c>
      <c r="K1410" s="186">
        <f>IF(B1410="","",VLOOKUP(MID(B1410,1,1),[1]Crt!D:E,2,FALSE))</f>
        <v>2102</v>
      </c>
    </row>
    <row r="1411" spans="1:11" ht="51" customHeight="1">
      <c r="A1411" s="38" t="s">
        <v>3466</v>
      </c>
      <c r="B1411" s="541" t="s">
        <v>3467</v>
      </c>
      <c r="C1411" s="542" t="s">
        <v>3468</v>
      </c>
      <c r="D1411" s="543">
        <v>350000</v>
      </c>
      <c r="E1411" s="544" t="s">
        <v>1845</v>
      </c>
      <c r="F1411" s="545" t="s">
        <v>1939</v>
      </c>
      <c r="G1411" s="546" t="s">
        <v>626</v>
      </c>
      <c r="H1411" s="18" t="str">
        <f>IF(A1411="","",VLOOKUP(A1411,[1]Crt!F:G,2,FALSE))</f>
        <v>වතු පාසැල්</v>
      </c>
      <c r="I1411" s="19" t="str">
        <f>IF(B1411="","",IF(LEN(B1411)=12,VLOOKUP(MID(B1411,8,2),[1]Crt!A:B,2),VLOOKUP(MID(B1411,7,2),[1]Crt!A:B,2)))</f>
        <v>30 - හෝමාගම</v>
      </c>
      <c r="J1411" s="20" t="str">
        <f>IF(B1411="","",VLOOKUP(I1411,[1]Crt!B:C,2))</f>
        <v>කොළඹ</v>
      </c>
      <c r="K1411" s="186">
        <f>IF(B1411="","",VLOOKUP(MID(B1411,1,1),[1]Crt!D:E,2,FALSE))</f>
        <v>2102</v>
      </c>
    </row>
    <row r="1412" spans="1:11" ht="51" customHeight="1">
      <c r="A1412" s="38" t="s">
        <v>3466</v>
      </c>
      <c r="B1412" s="541" t="s">
        <v>3469</v>
      </c>
      <c r="C1412" s="542" t="s">
        <v>3470</v>
      </c>
      <c r="D1412" s="547">
        <v>2000000</v>
      </c>
      <c r="E1412" s="544" t="s">
        <v>1954</v>
      </c>
      <c r="F1412" s="545" t="s">
        <v>52</v>
      </c>
      <c r="G1412" s="546" t="s">
        <v>365</v>
      </c>
      <c r="H1412" s="18" t="str">
        <f>IF(A1412="","",VLOOKUP(A1412,[1]Crt!F:G,2,FALSE))</f>
        <v>වතු පාසැල්</v>
      </c>
      <c r="I1412" s="19" t="str">
        <f>IF(B1412="","",IF(LEN(B1412)=12,VLOOKUP(MID(B1412,8,2),[1]Crt!A:B,2),VLOOKUP(MID(B1412,7,2),[1]Crt!A:B,2)))</f>
        <v>31 - හංවැල්ල</v>
      </c>
      <c r="J1412" s="20" t="str">
        <f>IF(B1412="","",VLOOKUP(I1412,[1]Crt!B:C,2))</f>
        <v>කොළඹ</v>
      </c>
      <c r="K1412" s="186">
        <f>IF(B1412="","",VLOOKUP(MID(B1412,1,1),[1]Crt!D:E,2,FALSE))</f>
        <v>2104</v>
      </c>
    </row>
    <row r="1413" spans="1:11" ht="51" customHeight="1">
      <c r="A1413" s="38" t="s">
        <v>3466</v>
      </c>
      <c r="B1413" s="541" t="s">
        <v>3471</v>
      </c>
      <c r="C1413" s="542" t="s">
        <v>3472</v>
      </c>
      <c r="D1413" s="548">
        <v>500000</v>
      </c>
      <c r="E1413" s="544" t="s">
        <v>1954</v>
      </c>
      <c r="F1413" s="545" t="s">
        <v>52</v>
      </c>
      <c r="G1413" s="546" t="s">
        <v>626</v>
      </c>
      <c r="H1413" s="18" t="str">
        <f>IF(A1413="","",VLOOKUP(A1413,[1]Crt!F:G,2,FALSE))</f>
        <v>වතු පාසැල්</v>
      </c>
      <c r="I1413" s="19" t="str">
        <f>IF(B1413="","",IF(LEN(B1413)=12,VLOOKUP(MID(B1413,8,2),[1]Crt!A:B,2),VLOOKUP(MID(B1413,7,2),[1]Crt!A:B,2)))</f>
        <v>31 - හංවැල්ල</v>
      </c>
      <c r="J1413" s="20" t="str">
        <f>IF(B1413="","",VLOOKUP(I1413,[1]Crt!B:C,2))</f>
        <v>කොළඹ</v>
      </c>
      <c r="K1413" s="186">
        <f>IF(B1413="","",VLOOKUP(MID(B1413,1,1),[1]Crt!D:E,2,FALSE))</f>
        <v>2104</v>
      </c>
    </row>
    <row r="1414" spans="1:11" ht="51" customHeight="1">
      <c r="A1414" s="38" t="s">
        <v>3473</v>
      </c>
      <c r="B1414" s="541" t="s">
        <v>3474</v>
      </c>
      <c r="C1414" s="542" t="s">
        <v>3475</v>
      </c>
      <c r="D1414" s="548">
        <v>452000</v>
      </c>
      <c r="E1414" s="544" t="s">
        <v>1954</v>
      </c>
      <c r="F1414" s="545" t="s">
        <v>52</v>
      </c>
      <c r="G1414" s="549" t="s">
        <v>3476</v>
      </c>
      <c r="H1414" s="18" t="str">
        <f>IF(A1414="","",VLOOKUP(A1414,[1]Crt!F:G,2,FALSE))</f>
        <v>වතු පාසැල්</v>
      </c>
      <c r="I1414" s="19" t="str">
        <f>IF(B1414="","",IF(LEN(B1414)=12,VLOOKUP(MID(B1414,8,2),[1]Crt!A:B,2),VLOOKUP(MID(B1414,7,2),[1]Crt!A:B,2)))</f>
        <v>31 - හංවැල්ල</v>
      </c>
      <c r="J1414" s="20" t="str">
        <f>IF(B1414="","",VLOOKUP(I1414,[1]Crt!B:C,2))</f>
        <v>කොළඹ</v>
      </c>
      <c r="K1414" s="186">
        <f>IF(B1414="","",VLOOKUP(MID(B1414,1,1),[1]Crt!D:E,2,FALSE))</f>
        <v>2104</v>
      </c>
    </row>
    <row r="1415" spans="1:11" ht="51" customHeight="1">
      <c r="A1415" s="38" t="s">
        <v>3466</v>
      </c>
      <c r="B1415" s="541" t="s">
        <v>3477</v>
      </c>
      <c r="C1415" s="542" t="s">
        <v>3478</v>
      </c>
      <c r="D1415" s="550">
        <v>500000</v>
      </c>
      <c r="E1415" s="544" t="s">
        <v>1954</v>
      </c>
      <c r="F1415" s="545" t="s">
        <v>52</v>
      </c>
      <c r="G1415" s="546" t="s">
        <v>626</v>
      </c>
      <c r="H1415" s="18" t="str">
        <f>IF(A1415="","",VLOOKUP(A1415,[1]Crt!F:G,2,FALSE))</f>
        <v>වතු පාසැල්</v>
      </c>
      <c r="I1415" s="19" t="str">
        <f>IF(B1415="","",IF(LEN(B1415)=12,VLOOKUP(MID(B1415,8,2),[1]Crt!A:B,2),VLOOKUP(MID(B1415,7,2),[1]Crt!A:B,2)))</f>
        <v>31 - හංවැල්ල</v>
      </c>
      <c r="J1415" s="20" t="str">
        <f>IF(B1415="","",VLOOKUP(I1415,[1]Crt!B:C,2))</f>
        <v>කොළඹ</v>
      </c>
      <c r="K1415" s="186">
        <f>IF(B1415="","",VLOOKUP(MID(B1415,1,1),[1]Crt!D:E,2,FALSE))</f>
        <v>2104</v>
      </c>
    </row>
    <row r="1416" spans="1:11" ht="51" customHeight="1">
      <c r="A1416" s="38" t="s">
        <v>3466</v>
      </c>
      <c r="B1416" s="541" t="s">
        <v>3479</v>
      </c>
      <c r="C1416" s="542" t="s">
        <v>3480</v>
      </c>
      <c r="D1416" s="550">
        <v>500000</v>
      </c>
      <c r="E1416" s="544" t="s">
        <v>1954</v>
      </c>
      <c r="F1416" s="545" t="s">
        <v>52</v>
      </c>
      <c r="G1416" s="546" t="s">
        <v>626</v>
      </c>
      <c r="H1416" s="18" t="str">
        <f>IF(A1416="","",VLOOKUP(A1416,[1]Crt!F:G,2,FALSE))</f>
        <v>වතු පාසැල්</v>
      </c>
      <c r="I1416" s="19" t="str">
        <f>IF(B1416="","",IF(LEN(B1416)=12,VLOOKUP(MID(B1416,8,2),[1]Crt!A:B,2),VLOOKUP(MID(B1416,7,2),[1]Crt!A:B,2)))</f>
        <v>31 - හංවැල්ල</v>
      </c>
      <c r="J1416" s="20" t="str">
        <f>IF(B1416="","",VLOOKUP(I1416,[1]Crt!B:C,2))</f>
        <v>කොළඹ</v>
      </c>
      <c r="K1416" s="186">
        <f>IF(B1416="","",VLOOKUP(MID(B1416,1,1),[1]Crt!D:E,2,FALSE))</f>
        <v>2104</v>
      </c>
    </row>
    <row r="1417" spans="1:11" ht="51" customHeight="1">
      <c r="A1417" s="38" t="s">
        <v>3473</v>
      </c>
      <c r="B1417" s="541" t="s">
        <v>3481</v>
      </c>
      <c r="C1417" s="542" t="s">
        <v>3482</v>
      </c>
      <c r="D1417" s="551">
        <v>496500</v>
      </c>
      <c r="E1417" s="544" t="s">
        <v>1954</v>
      </c>
      <c r="F1417" s="545" t="s">
        <v>52</v>
      </c>
      <c r="G1417" s="549" t="s">
        <v>3483</v>
      </c>
      <c r="H1417" s="18" t="str">
        <f>IF(A1417="","",VLOOKUP(A1417,[1]Crt!F:G,2,FALSE))</f>
        <v>වතු පාසැල්</v>
      </c>
      <c r="I1417" s="19" t="str">
        <f>IF(B1417="","",IF(LEN(B1417)=12,VLOOKUP(MID(B1417,8,2),[1]Crt!A:B,2),VLOOKUP(MID(B1417,7,2),[1]Crt!A:B,2)))</f>
        <v>31 - හංවැල්ල</v>
      </c>
      <c r="J1417" s="20" t="str">
        <f>IF(B1417="","",VLOOKUP(I1417,[1]Crt!B:C,2))</f>
        <v>කොළඹ</v>
      </c>
      <c r="K1417" s="186">
        <f>IF(B1417="","",VLOOKUP(MID(B1417,1,1),[1]Crt!D:E,2,FALSE))</f>
        <v>2104</v>
      </c>
    </row>
    <row r="1418" spans="1:11" ht="51" customHeight="1">
      <c r="A1418" s="38" t="s">
        <v>3473</v>
      </c>
      <c r="B1418" s="541" t="s">
        <v>3484</v>
      </c>
      <c r="C1418" s="542" t="s">
        <v>3485</v>
      </c>
      <c r="D1418" s="548">
        <v>486500</v>
      </c>
      <c r="E1418" s="544" t="s">
        <v>1954</v>
      </c>
      <c r="F1418" s="545" t="s">
        <v>52</v>
      </c>
      <c r="G1418" s="549" t="s">
        <v>3476</v>
      </c>
      <c r="H1418" s="18" t="str">
        <f>IF(A1418="","",VLOOKUP(A1418,[1]Crt!F:G,2,FALSE))</f>
        <v>වතු පාසැල්</v>
      </c>
      <c r="I1418" s="19" t="str">
        <f>IF(B1418="","",IF(LEN(B1418)=12,VLOOKUP(MID(B1418,8,2),[1]Crt!A:B,2),VLOOKUP(MID(B1418,7,2),[1]Crt!A:B,2)))</f>
        <v>33 - පාදුක්ක</v>
      </c>
      <c r="J1418" s="20" t="str">
        <f>IF(B1418="","",VLOOKUP(I1418,[1]Crt!B:C,2))</f>
        <v>කොළඹ</v>
      </c>
      <c r="K1418" s="186">
        <f>IF(B1418="","",VLOOKUP(MID(B1418,1,1),[1]Crt!D:E,2,FALSE))</f>
        <v>2104</v>
      </c>
    </row>
    <row r="1419" spans="1:11" ht="51" customHeight="1">
      <c r="A1419" s="24" t="s">
        <v>3486</v>
      </c>
      <c r="B1419" s="552" t="s">
        <v>3487</v>
      </c>
      <c r="C1419" s="553" t="s">
        <v>3488</v>
      </c>
      <c r="D1419" s="554">
        <v>200000</v>
      </c>
      <c r="E1419" s="555" t="s">
        <v>1954</v>
      </c>
      <c r="F1419" s="556" t="s">
        <v>52</v>
      </c>
      <c r="G1419" s="557" t="s">
        <v>3489</v>
      </c>
      <c r="H1419" s="18" t="str">
        <f>IF(A1419="","",VLOOKUP(A1419,[1]Crt!F:G,2,FALSE))</f>
        <v>වතු පාසැල්</v>
      </c>
      <c r="I1419" s="19" t="str">
        <f>IF(B1419="","",IF(LEN(B1419)=12,VLOOKUP(MID(B1419,8,2),[1]Crt!A:B,2),VLOOKUP(MID(B1419,7,2),[1]Crt!A:B,2)))</f>
        <v>44 - හොරණ</v>
      </c>
      <c r="J1419" s="20" t="str">
        <f>IF(B1419="","",VLOOKUP(I1419,[1]Crt!B:C,2))</f>
        <v>කළුතර</v>
      </c>
      <c r="K1419" s="186">
        <f>IF(B1419="","",VLOOKUP(MID(B1419,1,1),[1]Crt!D:E,2,FALSE))</f>
        <v>2104</v>
      </c>
    </row>
    <row r="1420" spans="1:11" ht="51" customHeight="1">
      <c r="A1420" s="24" t="s">
        <v>3486</v>
      </c>
      <c r="B1420" s="552" t="s">
        <v>3490</v>
      </c>
      <c r="C1420" s="553" t="s">
        <v>3491</v>
      </c>
      <c r="D1420" s="554">
        <v>300000</v>
      </c>
      <c r="E1420" s="555" t="s">
        <v>1954</v>
      </c>
      <c r="F1420" s="556" t="s">
        <v>52</v>
      </c>
      <c r="G1420" s="557" t="s">
        <v>3489</v>
      </c>
      <c r="H1420" s="18" t="str">
        <f>IF(A1420="","",VLOOKUP(A1420,[1]Crt!F:G,2,FALSE))</f>
        <v>වතු පාසැල්</v>
      </c>
      <c r="I1420" s="19" t="str">
        <f>IF(B1420="","",IF(LEN(B1420)=12,VLOOKUP(MID(B1420,8,2),[1]Crt!A:B,2),VLOOKUP(MID(B1420,7,2),[1]Crt!A:B,2)))</f>
        <v>44 - හොරණ</v>
      </c>
      <c r="J1420" s="20" t="str">
        <f>IF(B1420="","",VLOOKUP(I1420,[1]Crt!B:C,2))</f>
        <v>කළුතර</v>
      </c>
      <c r="K1420" s="186">
        <f>IF(B1420="","",VLOOKUP(MID(B1420,1,1),[1]Crt!D:E,2,FALSE))</f>
        <v>2104</v>
      </c>
    </row>
    <row r="1421" spans="1:11" ht="51" customHeight="1">
      <c r="A1421" s="24" t="s">
        <v>3486</v>
      </c>
      <c r="B1421" s="552" t="s">
        <v>3492</v>
      </c>
      <c r="C1421" s="553" t="s">
        <v>3493</v>
      </c>
      <c r="D1421" s="554">
        <v>773250</v>
      </c>
      <c r="E1421" s="555" t="s">
        <v>1954</v>
      </c>
      <c r="F1421" s="556" t="s">
        <v>52</v>
      </c>
      <c r="G1421" s="557" t="s">
        <v>3489</v>
      </c>
      <c r="H1421" s="18" t="str">
        <f>IF(A1421="","",VLOOKUP(A1421,[1]Crt!F:G,2,FALSE))</f>
        <v>වතු පාසැල්</v>
      </c>
      <c r="I1421" s="19" t="str">
        <f>IF(B1421="","",IF(LEN(B1421)=12,VLOOKUP(MID(B1421,8,2),[1]Crt!A:B,2),VLOOKUP(MID(B1421,7,2),[1]Crt!A:B,2)))</f>
        <v>44 - හොරණ</v>
      </c>
      <c r="J1421" s="20" t="str">
        <f>IF(B1421="","",VLOOKUP(I1421,[1]Crt!B:C,2))</f>
        <v>කළුතර</v>
      </c>
      <c r="K1421" s="186">
        <f>IF(B1421="","",VLOOKUP(MID(B1421,1,1),[1]Crt!D:E,2,FALSE))</f>
        <v>2104</v>
      </c>
    </row>
    <row r="1422" spans="1:11" ht="51" customHeight="1">
      <c r="A1422" s="38" t="s">
        <v>3466</v>
      </c>
      <c r="B1422" s="558" t="s">
        <v>3494</v>
      </c>
      <c r="C1422" s="559" t="s">
        <v>3495</v>
      </c>
      <c r="D1422" s="560">
        <v>121250</v>
      </c>
      <c r="E1422" s="544" t="s">
        <v>1845</v>
      </c>
      <c r="F1422" s="545" t="s">
        <v>1939</v>
      </c>
      <c r="G1422" s="546" t="s">
        <v>626</v>
      </c>
      <c r="H1422" s="18" t="str">
        <f>IF(A1422="","",VLOOKUP(A1422,[1]Crt!F:G,2,FALSE))</f>
        <v>වතු පාසැල්</v>
      </c>
      <c r="I1422" s="19" t="str">
        <f>IF(B1422="","",IF(LEN(B1422)=12,VLOOKUP(MID(B1422,8,2),[1]Crt!A:B,2),VLOOKUP(MID(B1422,7,2),[1]Crt!A:B,2)))</f>
        <v>44 - හොරණ</v>
      </c>
      <c r="J1422" s="20" t="str">
        <f>IF(B1422="","",VLOOKUP(I1422,[1]Crt!B:C,2))</f>
        <v>කළුතර</v>
      </c>
      <c r="K1422" s="186">
        <f>IF(B1422="","",VLOOKUP(MID(B1422,1,1),[1]Crt!D:E,2,FALSE))</f>
        <v>2102</v>
      </c>
    </row>
    <row r="1423" spans="1:11" ht="51" customHeight="1">
      <c r="A1423" s="38" t="s">
        <v>3473</v>
      </c>
      <c r="B1423" s="561" t="s">
        <v>3496</v>
      </c>
      <c r="C1423" s="562" t="s">
        <v>3497</v>
      </c>
      <c r="D1423" s="563">
        <v>2055300</v>
      </c>
      <c r="E1423" s="544" t="s">
        <v>1954</v>
      </c>
      <c r="F1423" s="545" t="s">
        <v>52</v>
      </c>
      <c r="G1423" s="549" t="s">
        <v>3498</v>
      </c>
      <c r="H1423" s="18" t="str">
        <f>IF(A1423="","",VLOOKUP(A1423,[1]Crt!F:G,2,FALSE))</f>
        <v>වතු පාසැල්</v>
      </c>
      <c r="I1423" s="19" t="str">
        <f>IF(B1423="","",IF(LEN(B1423)=12,VLOOKUP(MID(B1423,8,2),[1]Crt!A:B,2),VLOOKUP(MID(B1423,7,2),[1]Crt!A:B,2)))</f>
        <v>44 - හොරණ</v>
      </c>
      <c r="J1423" s="20" t="str">
        <f>IF(B1423="","",VLOOKUP(I1423,[1]Crt!B:C,2))</f>
        <v>කළුතර</v>
      </c>
      <c r="K1423" s="186">
        <f>IF(B1423="","",VLOOKUP(MID(B1423,1,1),[1]Crt!D:E,2,FALSE))</f>
        <v>2104</v>
      </c>
    </row>
    <row r="1424" spans="1:11" ht="51" customHeight="1">
      <c r="A1424" s="38" t="s">
        <v>3466</v>
      </c>
      <c r="B1424" s="564" t="s">
        <v>3499</v>
      </c>
      <c r="C1424" s="565" t="s">
        <v>3500</v>
      </c>
      <c r="D1424" s="566">
        <v>160000</v>
      </c>
      <c r="E1424" s="567" t="s">
        <v>66</v>
      </c>
      <c r="F1424" s="567" t="s">
        <v>67</v>
      </c>
      <c r="G1424" s="546" t="s">
        <v>188</v>
      </c>
      <c r="H1424" s="18" t="str">
        <f>IF(A1424="","",VLOOKUP(A1424,[1]Crt!F:G,2,FALSE))</f>
        <v>වතු පාසැල්</v>
      </c>
      <c r="I1424" s="19" t="str">
        <f>IF(B1424="","",IF(LEN(B1424)=12,VLOOKUP(MID(B1424,8,2),[1]Crt!A:B,2),VLOOKUP(MID(B1424,7,2),[1]Crt!A:B,2)))</f>
        <v>44 - හොරණ</v>
      </c>
      <c r="J1424" s="20" t="str">
        <f>IF(B1424="","",VLOOKUP(I1424,[1]Crt!B:C,2))</f>
        <v>කළුතර</v>
      </c>
      <c r="K1424" s="186">
        <f>IF(B1424="","",VLOOKUP(MID(B1424,1,1),[1]Crt!D:E,2,FALSE))</f>
        <v>2102</v>
      </c>
    </row>
    <row r="1425" spans="1:11" ht="51" customHeight="1">
      <c r="A1425" s="24" t="s">
        <v>3486</v>
      </c>
      <c r="B1425" s="552" t="s">
        <v>3501</v>
      </c>
      <c r="C1425" s="553" t="s">
        <v>3502</v>
      </c>
      <c r="D1425" s="568">
        <v>800000</v>
      </c>
      <c r="E1425" s="555" t="s">
        <v>1954</v>
      </c>
      <c r="F1425" s="556" t="s">
        <v>52</v>
      </c>
      <c r="G1425" s="557" t="s">
        <v>3503</v>
      </c>
      <c r="H1425" s="18" t="str">
        <f>IF(A1425="","",VLOOKUP(A1425,[1]Crt!F:G,2,FALSE))</f>
        <v>වතු පාසැල්</v>
      </c>
      <c r="I1425" s="19" t="str">
        <f>IF(B1425="","",IF(LEN(B1425)=12,VLOOKUP(MID(B1425,8,2),[1]Crt!A:B,2),VLOOKUP(MID(B1425,7,2),[1]Crt!A:B,2)))</f>
        <v>45 - මදුරාවල</v>
      </c>
      <c r="J1425" s="20" t="str">
        <f>IF(B1425="","",VLOOKUP(I1425,[1]Crt!B:C,2))</f>
        <v>කළුතර</v>
      </c>
      <c r="K1425" s="186">
        <f>IF(B1425="","",VLOOKUP(MID(B1425,1,1),[1]Crt!D:E,2,FALSE))</f>
        <v>2104</v>
      </c>
    </row>
    <row r="1426" spans="1:11" ht="51" customHeight="1">
      <c r="A1426" s="24" t="s">
        <v>3486</v>
      </c>
      <c r="B1426" s="552" t="s">
        <v>3504</v>
      </c>
      <c r="C1426" s="553" t="s">
        <v>3505</v>
      </c>
      <c r="D1426" s="554">
        <v>687750</v>
      </c>
      <c r="E1426" s="555" t="s">
        <v>1954</v>
      </c>
      <c r="F1426" s="556" t="s">
        <v>52</v>
      </c>
      <c r="G1426" s="557" t="s">
        <v>3506</v>
      </c>
      <c r="H1426" s="18" t="str">
        <f>IF(A1426="","",VLOOKUP(A1426,[1]Crt!F:G,2,FALSE))</f>
        <v>වතු පාසැල්</v>
      </c>
      <c r="I1426" s="19" t="str">
        <f>IF(B1426="","",IF(LEN(B1426)=12,VLOOKUP(MID(B1426,8,2),[1]Crt!A:B,2),VLOOKUP(MID(B1426,7,2),[1]Crt!A:B,2)))</f>
        <v>46 - බුලත්සිංහල</v>
      </c>
      <c r="J1426" s="20" t="str">
        <f>IF(B1426="","",VLOOKUP(I1426,[1]Crt!B:C,2))</f>
        <v>කළුතර</v>
      </c>
      <c r="K1426" s="186">
        <f>IF(B1426="","",VLOOKUP(MID(B1426,1,1),[1]Crt!D:E,2,FALSE))</f>
        <v>2104</v>
      </c>
    </row>
    <row r="1427" spans="1:11" ht="51" customHeight="1">
      <c r="A1427" s="24" t="s">
        <v>3486</v>
      </c>
      <c r="B1427" s="552" t="s">
        <v>3507</v>
      </c>
      <c r="C1427" s="553" t="s">
        <v>3508</v>
      </c>
      <c r="D1427" s="554">
        <v>956000</v>
      </c>
      <c r="E1427" s="555" t="s">
        <v>1954</v>
      </c>
      <c r="F1427" s="556" t="s">
        <v>52</v>
      </c>
      <c r="G1427" s="557" t="s">
        <v>3506</v>
      </c>
      <c r="H1427" s="18" t="str">
        <f>IF(A1427="","",VLOOKUP(A1427,[1]Crt!F:G,2,FALSE))</f>
        <v>වතු පාසැල්</v>
      </c>
      <c r="I1427" s="19" t="str">
        <f>IF(B1427="","",IF(LEN(B1427)=12,VLOOKUP(MID(B1427,8,2),[1]Crt!A:B,2),VLOOKUP(MID(B1427,7,2),[1]Crt!A:B,2)))</f>
        <v>46 - බුලත්සිංහල</v>
      </c>
      <c r="J1427" s="20" t="str">
        <f>IF(B1427="","",VLOOKUP(I1427,[1]Crt!B:C,2))</f>
        <v>කළුතර</v>
      </c>
      <c r="K1427" s="186">
        <f>IF(B1427="","",VLOOKUP(MID(B1427,1,1),[1]Crt!D:E,2,FALSE))</f>
        <v>2104</v>
      </c>
    </row>
    <row r="1428" spans="1:11" ht="51" customHeight="1">
      <c r="A1428" s="38" t="s">
        <v>3473</v>
      </c>
      <c r="B1428" s="558" t="s">
        <v>3509</v>
      </c>
      <c r="C1428" s="559" t="s">
        <v>3510</v>
      </c>
      <c r="D1428" s="550">
        <v>48822</v>
      </c>
      <c r="E1428" s="544" t="s">
        <v>1954</v>
      </c>
      <c r="F1428" s="545" t="s">
        <v>52</v>
      </c>
      <c r="G1428" s="549" t="s">
        <v>3511</v>
      </c>
      <c r="H1428" s="18" t="str">
        <f>IF(A1428="","",VLOOKUP(A1428,[1]Crt!F:G,2,FALSE))</f>
        <v>වතු පාසැල්</v>
      </c>
      <c r="I1428" s="19" t="str">
        <f>IF(B1428="","",IF(LEN(B1428)=12,VLOOKUP(MID(B1428,8,2),[1]Crt!A:B,2),VLOOKUP(MID(B1428,7,2),[1]Crt!A:B,2)))</f>
        <v>46 - බුලත්සිංහල</v>
      </c>
      <c r="J1428" s="20" t="str">
        <f>IF(B1428="","",VLOOKUP(I1428,[1]Crt!B:C,2))</f>
        <v>කළුතර</v>
      </c>
      <c r="K1428" s="186">
        <f>IF(B1428="","",VLOOKUP(MID(B1428,1,1),[1]Crt!D:E,2,FALSE))</f>
        <v>2104</v>
      </c>
    </row>
    <row r="1429" spans="1:11" ht="59.25" customHeight="1">
      <c r="A1429" s="38" t="s">
        <v>3473</v>
      </c>
      <c r="B1429" s="558" t="s">
        <v>3512</v>
      </c>
      <c r="C1429" s="559" t="s">
        <v>3513</v>
      </c>
      <c r="D1429" s="550">
        <v>165000</v>
      </c>
      <c r="E1429" s="544" t="s">
        <v>1954</v>
      </c>
      <c r="F1429" s="545" t="s">
        <v>52</v>
      </c>
      <c r="G1429" s="549" t="s">
        <v>3514</v>
      </c>
      <c r="H1429" s="18" t="str">
        <f>IF(A1429="","",VLOOKUP(A1429,[1]Crt!F:G,2,FALSE))</f>
        <v>වතු පාසැල්</v>
      </c>
      <c r="I1429" s="19" t="str">
        <f>IF(B1429="","",IF(LEN(B1429)=12,VLOOKUP(MID(B1429,8,2),[1]Crt!A:B,2),VLOOKUP(MID(B1429,7,2),[1]Crt!A:B,2)))</f>
        <v>46 - බුලත්සිංහල</v>
      </c>
      <c r="J1429" s="20" t="str">
        <f>IF(B1429="","",VLOOKUP(I1429,[1]Crt!B:C,2))</f>
        <v>කළුතර</v>
      </c>
      <c r="K1429" s="186">
        <f>IF(B1429="","",VLOOKUP(MID(B1429,1,1),[1]Crt!D:E,2,FALSE))</f>
        <v>2104</v>
      </c>
    </row>
    <row r="1430" spans="1:11" ht="51" customHeight="1">
      <c r="A1430" s="38" t="s">
        <v>3473</v>
      </c>
      <c r="B1430" s="558" t="s">
        <v>3515</v>
      </c>
      <c r="C1430" s="569" t="s">
        <v>3516</v>
      </c>
      <c r="D1430" s="550">
        <v>149150</v>
      </c>
      <c r="E1430" s="544" t="s">
        <v>1954</v>
      </c>
      <c r="F1430" s="545" t="s">
        <v>52</v>
      </c>
      <c r="G1430" s="549" t="s">
        <v>3511</v>
      </c>
      <c r="H1430" s="18" t="str">
        <f>IF(A1430="","",VLOOKUP(A1430,[1]Crt!F:G,2,FALSE))</f>
        <v>වතු පාසැල්</v>
      </c>
      <c r="I1430" s="19" t="str">
        <f>IF(B1430="","",IF(LEN(B1430)=12,VLOOKUP(MID(B1430,8,2),[1]Crt!A:B,2),VLOOKUP(MID(B1430,7,2),[1]Crt!A:B,2)))</f>
        <v>46 - බුලත්සිංහල</v>
      </c>
      <c r="J1430" s="20" t="str">
        <f>IF(B1430="","",VLOOKUP(I1430,[1]Crt!B:C,2))</f>
        <v>කළුතර</v>
      </c>
      <c r="K1430" s="186">
        <f>IF(B1430="","",VLOOKUP(MID(B1430,1,1),[1]Crt!D:E,2,FALSE))</f>
        <v>2104</v>
      </c>
    </row>
    <row r="1431" spans="1:11" ht="51" customHeight="1">
      <c r="A1431" s="24" t="s">
        <v>3486</v>
      </c>
      <c r="B1431" s="552" t="s">
        <v>3517</v>
      </c>
      <c r="C1431" s="570" t="s">
        <v>3518</v>
      </c>
      <c r="D1431" s="554">
        <v>250000</v>
      </c>
      <c r="E1431" s="555" t="s">
        <v>1954</v>
      </c>
      <c r="F1431" s="556" t="s">
        <v>52</v>
      </c>
      <c r="G1431" s="557" t="s">
        <v>3519</v>
      </c>
      <c r="H1431" s="18" t="str">
        <f>IF(A1431="","",VLOOKUP(A1431,[1]Crt!F:G,2,FALSE))</f>
        <v>වතු පාසැල්</v>
      </c>
      <c r="I1431" s="19" t="str">
        <f>IF(B1431="","",IF(LEN(B1431)=12,VLOOKUP(MID(B1431,8,2),[1]Crt!A:B,2),VLOOKUP(MID(B1431,7,2),[1]Crt!A:B,2)))</f>
        <v>46 - බුලත්සිංහල</v>
      </c>
      <c r="J1431" s="20" t="str">
        <f>IF(B1431="","",VLOOKUP(I1431,[1]Crt!B:C,2))</f>
        <v>කළුතර</v>
      </c>
      <c r="K1431" s="186">
        <f>IF(B1431="","",VLOOKUP(MID(B1431,1,1),[1]Crt!D:E,2,FALSE))</f>
        <v>2104</v>
      </c>
    </row>
    <row r="1432" spans="1:11" ht="51" customHeight="1">
      <c r="A1432" s="38" t="s">
        <v>3466</v>
      </c>
      <c r="B1432" s="558" t="s">
        <v>3520</v>
      </c>
      <c r="C1432" s="569" t="s">
        <v>3521</v>
      </c>
      <c r="D1432" s="550">
        <v>100000</v>
      </c>
      <c r="E1432" s="544" t="s">
        <v>1845</v>
      </c>
      <c r="F1432" s="545" t="s">
        <v>1939</v>
      </c>
      <c r="G1432" s="546" t="s">
        <v>626</v>
      </c>
      <c r="H1432" s="18" t="str">
        <f>IF(A1432="","",VLOOKUP(A1432,[1]Crt!F:G,2,FALSE))</f>
        <v>වතු පාසැල්</v>
      </c>
      <c r="I1432" s="19" t="str">
        <f>IF(B1432="","",IF(LEN(B1432)=12,VLOOKUP(MID(B1432,8,2),[1]Crt!A:B,2),VLOOKUP(MID(B1432,7,2),[1]Crt!A:B,2)))</f>
        <v>46 - බුලත්සිංහල</v>
      </c>
      <c r="J1432" s="20" t="str">
        <f>IF(B1432="","",VLOOKUP(I1432,[1]Crt!B:C,2))</f>
        <v>කළුතර</v>
      </c>
      <c r="K1432" s="186">
        <f>IF(B1432="","",VLOOKUP(MID(B1432,1,1),[1]Crt!D:E,2,FALSE))</f>
        <v>2102</v>
      </c>
    </row>
    <row r="1433" spans="1:11" ht="51" customHeight="1">
      <c r="A1433" s="38" t="s">
        <v>3466</v>
      </c>
      <c r="B1433" s="558" t="s">
        <v>3522</v>
      </c>
      <c r="C1433" s="559" t="s">
        <v>3523</v>
      </c>
      <c r="D1433" s="550">
        <v>75000</v>
      </c>
      <c r="E1433" s="544" t="s">
        <v>1845</v>
      </c>
      <c r="F1433" s="545" t="s">
        <v>1939</v>
      </c>
      <c r="G1433" s="546" t="s">
        <v>626</v>
      </c>
      <c r="H1433" s="18" t="str">
        <f>IF(A1433="","",VLOOKUP(A1433,[1]Crt!F:G,2,FALSE))</f>
        <v>වතු පාසැල්</v>
      </c>
      <c r="I1433" s="19" t="str">
        <f>IF(B1433="","",IF(LEN(B1433)=12,VLOOKUP(MID(B1433,8,2),[1]Crt!A:B,2),VLOOKUP(MID(B1433,7,2),[1]Crt!A:B,2)))</f>
        <v>46 - බුලත්සිංහල</v>
      </c>
      <c r="J1433" s="20" t="str">
        <f>IF(B1433="","",VLOOKUP(I1433,[1]Crt!B:C,2))</f>
        <v>කළුතර</v>
      </c>
      <c r="K1433" s="186">
        <f>IF(B1433="","",VLOOKUP(MID(B1433,1,1),[1]Crt!D:E,2,FALSE))</f>
        <v>2102</v>
      </c>
    </row>
    <row r="1434" spans="1:11" ht="51" customHeight="1">
      <c r="A1434" s="38" t="s">
        <v>3466</v>
      </c>
      <c r="B1434" s="558" t="s">
        <v>3524</v>
      </c>
      <c r="C1434" s="559" t="s">
        <v>3525</v>
      </c>
      <c r="D1434" s="550">
        <v>75000</v>
      </c>
      <c r="E1434" s="544" t="s">
        <v>1845</v>
      </c>
      <c r="F1434" s="545" t="s">
        <v>1939</v>
      </c>
      <c r="G1434" s="546" t="s">
        <v>626</v>
      </c>
      <c r="H1434" s="18" t="str">
        <f>IF(A1434="","",VLOOKUP(A1434,[1]Crt!F:G,2,FALSE))</f>
        <v>වතු පාසැල්</v>
      </c>
      <c r="I1434" s="19" t="str">
        <f>IF(B1434="","",IF(LEN(B1434)=12,VLOOKUP(MID(B1434,8,2),[1]Crt!A:B,2),VLOOKUP(MID(B1434,7,2),[1]Crt!A:B,2)))</f>
        <v>46 - බුලත්සිංහල</v>
      </c>
      <c r="J1434" s="20" t="str">
        <f>IF(B1434="","",VLOOKUP(I1434,[1]Crt!B:C,2))</f>
        <v>කළුතර</v>
      </c>
      <c r="K1434" s="186">
        <f>IF(B1434="","",VLOOKUP(MID(B1434,1,1),[1]Crt!D:E,2,FALSE))</f>
        <v>2102</v>
      </c>
    </row>
    <row r="1435" spans="1:11" ht="51" customHeight="1">
      <c r="A1435" s="38" t="s">
        <v>3466</v>
      </c>
      <c r="B1435" s="558" t="s">
        <v>3526</v>
      </c>
      <c r="C1435" s="559" t="s">
        <v>3527</v>
      </c>
      <c r="D1435" s="550">
        <v>75000</v>
      </c>
      <c r="E1435" s="544" t="s">
        <v>1845</v>
      </c>
      <c r="F1435" s="545" t="s">
        <v>1939</v>
      </c>
      <c r="G1435" s="546" t="s">
        <v>626</v>
      </c>
      <c r="H1435" s="18" t="str">
        <f>IF(A1435="","",VLOOKUP(A1435,[1]Crt!F:G,2,FALSE))</f>
        <v>වතු පාසැල්</v>
      </c>
      <c r="I1435" s="19" t="str">
        <f>IF(B1435="","",IF(LEN(B1435)=12,VLOOKUP(MID(B1435,8,2),[1]Crt!A:B,2),VLOOKUP(MID(B1435,7,2),[1]Crt!A:B,2)))</f>
        <v>46 - බුලත්සිංහල</v>
      </c>
      <c r="J1435" s="20" t="str">
        <f>IF(B1435="","",VLOOKUP(I1435,[1]Crt!B:C,2))</f>
        <v>කළුතර</v>
      </c>
      <c r="K1435" s="186">
        <f>IF(B1435="","",VLOOKUP(MID(B1435,1,1),[1]Crt!D:E,2,FALSE))</f>
        <v>2102</v>
      </c>
    </row>
    <row r="1436" spans="1:11" ht="90" customHeight="1">
      <c r="A1436" s="38" t="s">
        <v>3473</v>
      </c>
      <c r="B1436" s="558" t="s">
        <v>3528</v>
      </c>
      <c r="C1436" s="571" t="s">
        <v>3529</v>
      </c>
      <c r="D1436" s="550">
        <v>1701000</v>
      </c>
      <c r="E1436" s="544" t="s">
        <v>1954</v>
      </c>
      <c r="F1436" s="545" t="s">
        <v>52</v>
      </c>
      <c r="G1436" s="549" t="s">
        <v>3530</v>
      </c>
      <c r="H1436" s="18" t="str">
        <f>IF(A1436="","",VLOOKUP(A1436,[1]Crt!F:G,2,FALSE))</f>
        <v>වතු පාසැල්</v>
      </c>
      <c r="I1436" s="19" t="str">
        <f>IF(B1436="","",IF(LEN(B1436)=12,VLOOKUP(MID(B1436,8,2),[1]Crt!A:B,2),VLOOKUP(MID(B1436,7,2),[1]Crt!A:B,2)))</f>
        <v>46 - බුලත්සිංහල</v>
      </c>
      <c r="J1436" s="20" t="str">
        <f>IF(B1436="","",VLOOKUP(I1436,[1]Crt!B:C,2))</f>
        <v>කළුතර</v>
      </c>
      <c r="K1436" s="186">
        <f>IF(B1436="","",VLOOKUP(MID(B1436,1,1),[1]Crt!D:E,2,FALSE))</f>
        <v>2104</v>
      </c>
    </row>
    <row r="1437" spans="1:11" ht="51" customHeight="1">
      <c r="A1437" s="38" t="s">
        <v>3473</v>
      </c>
      <c r="B1437" s="558" t="s">
        <v>3531</v>
      </c>
      <c r="C1437" s="542" t="s">
        <v>3532</v>
      </c>
      <c r="D1437" s="551">
        <v>987695</v>
      </c>
      <c r="E1437" s="544" t="s">
        <v>1954</v>
      </c>
      <c r="F1437" s="545" t="s">
        <v>52</v>
      </c>
      <c r="G1437" s="549" t="s">
        <v>3459</v>
      </c>
      <c r="H1437" s="18" t="str">
        <f>IF(A1437="","",VLOOKUP(A1437,[1]Crt!F:G,2,FALSE))</f>
        <v>වතු පාසැල්</v>
      </c>
      <c r="I1437" s="19" t="str">
        <f>IF(B1437="","",IF(LEN(B1437)=12,VLOOKUP(MID(B1437,8,2),[1]Crt!A:B,2),VLOOKUP(MID(B1437,7,2),[1]Crt!A:B,2)))</f>
        <v>47 - දොඩන්ගොඩ</v>
      </c>
      <c r="J1437" s="20" t="str">
        <f>IF(B1437="","",VLOOKUP(I1437,[1]Crt!B:C,2))</f>
        <v>කළුතර</v>
      </c>
      <c r="K1437" s="186">
        <f>IF(B1437="","",VLOOKUP(MID(B1437,1,1),[1]Crt!D:E,2,FALSE))</f>
        <v>2104</v>
      </c>
    </row>
    <row r="1438" spans="1:11" ht="51" customHeight="1">
      <c r="A1438" s="38" t="s">
        <v>3473</v>
      </c>
      <c r="B1438" s="558" t="s">
        <v>3533</v>
      </c>
      <c r="C1438" s="542" t="s">
        <v>3534</v>
      </c>
      <c r="D1438" s="551">
        <v>966337</v>
      </c>
      <c r="E1438" s="544" t="s">
        <v>1954</v>
      </c>
      <c r="F1438" s="545" t="s">
        <v>52</v>
      </c>
      <c r="G1438" s="549" t="s">
        <v>3459</v>
      </c>
      <c r="H1438" s="18" t="str">
        <f>IF(A1438="","",VLOOKUP(A1438,[1]Crt!F:G,2,FALSE))</f>
        <v>වතු පාසැල්</v>
      </c>
      <c r="I1438" s="19" t="str">
        <f>IF(B1438="","",IF(LEN(B1438)=12,VLOOKUP(MID(B1438,8,2),[1]Crt!A:B,2),VLOOKUP(MID(B1438,7,2),[1]Crt!A:B,2)))</f>
        <v>47 - දොඩන්ගොඩ</v>
      </c>
      <c r="J1438" s="20" t="str">
        <f>IF(B1438="","",VLOOKUP(I1438,[1]Crt!B:C,2))</f>
        <v>කළුතර</v>
      </c>
      <c r="K1438" s="186">
        <f>IF(B1438="","",VLOOKUP(MID(B1438,1,1),[1]Crt!D:E,2,FALSE))</f>
        <v>2104</v>
      </c>
    </row>
    <row r="1439" spans="1:11" ht="66" customHeight="1">
      <c r="A1439" s="38" t="s">
        <v>3473</v>
      </c>
      <c r="B1439" s="558" t="s">
        <v>3535</v>
      </c>
      <c r="C1439" s="562" t="s">
        <v>3536</v>
      </c>
      <c r="D1439" s="551">
        <v>481747</v>
      </c>
      <c r="E1439" s="544" t="s">
        <v>1954</v>
      </c>
      <c r="F1439" s="545" t="s">
        <v>52</v>
      </c>
      <c r="G1439" s="549" t="s">
        <v>3537</v>
      </c>
      <c r="H1439" s="18" t="str">
        <f>IF(A1439="","",VLOOKUP(A1439,[1]Crt!F:G,2,FALSE))</f>
        <v>වතු පාසැල්</v>
      </c>
      <c r="I1439" s="19" t="str">
        <f>IF(B1439="","",IF(LEN(B1439)=12,VLOOKUP(MID(B1439,8,2),[1]Crt!A:B,2),VLOOKUP(MID(B1439,7,2),[1]Crt!A:B,2)))</f>
        <v>47 - දොඩන්ගොඩ</v>
      </c>
      <c r="J1439" s="20" t="str">
        <f>IF(B1439="","",VLOOKUP(I1439,[1]Crt!B:C,2))</f>
        <v>කළුතර</v>
      </c>
      <c r="K1439" s="186">
        <f>IF(B1439="","",VLOOKUP(MID(B1439,1,1),[1]Crt!D:E,2,FALSE))</f>
        <v>2104</v>
      </c>
    </row>
    <row r="1440" spans="1:11" ht="51" customHeight="1">
      <c r="A1440" s="38" t="s">
        <v>3466</v>
      </c>
      <c r="B1440" s="558" t="s">
        <v>3538</v>
      </c>
      <c r="C1440" s="542" t="s">
        <v>3539</v>
      </c>
      <c r="D1440" s="551">
        <v>270000</v>
      </c>
      <c r="E1440" s="544" t="s">
        <v>1954</v>
      </c>
      <c r="F1440" s="545" t="s">
        <v>52</v>
      </c>
      <c r="G1440" s="546" t="s">
        <v>626</v>
      </c>
      <c r="H1440" s="18" t="str">
        <f>IF(A1440="","",VLOOKUP(A1440,[1]Crt!F:G,2,FALSE))</f>
        <v>වතු පාසැල්</v>
      </c>
      <c r="I1440" s="19" t="str">
        <f>IF(B1440="","",IF(LEN(B1440)=12,VLOOKUP(MID(B1440,8,2),[1]Crt!A:B,2),VLOOKUP(MID(B1440,7,2),[1]Crt!A:B,2)))</f>
        <v>47 - දොඩන්ගොඩ</v>
      </c>
      <c r="J1440" s="20" t="str">
        <f>IF(B1440="","",VLOOKUP(I1440,[1]Crt!B:C,2))</f>
        <v>කළුතර</v>
      </c>
      <c r="K1440" s="186">
        <f>IF(B1440="","",VLOOKUP(MID(B1440,1,1),[1]Crt!D:E,2,FALSE))</f>
        <v>2104</v>
      </c>
    </row>
    <row r="1441" spans="1:11" ht="51" customHeight="1">
      <c r="A1441" s="38" t="s">
        <v>3466</v>
      </c>
      <c r="B1441" s="558" t="s">
        <v>3540</v>
      </c>
      <c r="C1441" s="542" t="s">
        <v>3541</v>
      </c>
      <c r="D1441" s="551">
        <v>1200000</v>
      </c>
      <c r="E1441" s="544" t="s">
        <v>1954</v>
      </c>
      <c r="F1441" s="545" t="s">
        <v>52</v>
      </c>
      <c r="G1441" s="546" t="s">
        <v>626</v>
      </c>
      <c r="H1441" s="18" t="str">
        <f>IF(A1441="","",VLOOKUP(A1441,[1]Crt!F:G,2,FALSE))</f>
        <v>වතු පාසැල්</v>
      </c>
      <c r="I1441" s="19" t="str">
        <f>IF(B1441="","",IF(LEN(B1441)=12,VLOOKUP(MID(B1441,8,2),[1]Crt!A:B,2),VLOOKUP(MID(B1441,7,2),[1]Crt!A:B,2)))</f>
        <v>47 - දොඩන්ගොඩ</v>
      </c>
      <c r="J1441" s="20" t="str">
        <f>IF(B1441="","",VLOOKUP(I1441,[1]Crt!B:C,2))</f>
        <v>කළුතර</v>
      </c>
      <c r="K1441" s="186">
        <f>IF(B1441="","",VLOOKUP(MID(B1441,1,1),[1]Crt!D:E,2,FALSE))</f>
        <v>2104</v>
      </c>
    </row>
    <row r="1442" spans="1:11" ht="51" customHeight="1">
      <c r="A1442" s="38" t="s">
        <v>3466</v>
      </c>
      <c r="B1442" s="561" t="s">
        <v>3542</v>
      </c>
      <c r="C1442" s="562" t="s">
        <v>3543</v>
      </c>
      <c r="D1442" s="572">
        <v>800000</v>
      </c>
      <c r="E1442" s="544" t="s">
        <v>1954</v>
      </c>
      <c r="F1442" s="545" t="s">
        <v>52</v>
      </c>
      <c r="G1442" s="546" t="s">
        <v>2202</v>
      </c>
      <c r="H1442" s="18" t="str">
        <f>IF(A1442="","",VLOOKUP(A1442,[1]Crt!F:G,2,FALSE))</f>
        <v>වතු පාසැල්</v>
      </c>
      <c r="I1442" s="19" t="str">
        <f>IF(B1442="","",IF(LEN(B1442)=12,VLOOKUP(MID(B1442,8,2),[1]Crt!A:B,2),VLOOKUP(MID(B1442,7,2),[1]Crt!A:B,2)))</f>
        <v>47 - දොඩන්ගොඩ</v>
      </c>
      <c r="J1442" s="20" t="str">
        <f>IF(B1442="","",VLOOKUP(I1442,[1]Crt!B:C,2))</f>
        <v>කළුතර</v>
      </c>
      <c r="K1442" s="186">
        <f>IF(B1442="","",VLOOKUP(MID(B1442,1,1),[1]Crt!D:E,2,FALSE))</f>
        <v>2104</v>
      </c>
    </row>
    <row r="1443" spans="1:11" ht="51" customHeight="1">
      <c r="A1443" s="38" t="s">
        <v>3473</v>
      </c>
      <c r="B1443" s="558" t="s">
        <v>3544</v>
      </c>
      <c r="C1443" s="468" t="s">
        <v>3545</v>
      </c>
      <c r="D1443" s="551">
        <v>2000000</v>
      </c>
      <c r="E1443" s="544" t="s">
        <v>1954</v>
      </c>
      <c r="F1443" s="545" t="s">
        <v>52</v>
      </c>
      <c r="G1443" s="549" t="s">
        <v>3546</v>
      </c>
      <c r="H1443" s="18" t="str">
        <f>IF(A1443="","",VLOOKUP(A1443,[1]Crt!F:G,2,FALSE))</f>
        <v>වතු පාසැල්</v>
      </c>
      <c r="I1443" s="19" t="str">
        <f>IF(B1443="","",IF(LEN(B1443)=12,VLOOKUP(MID(B1443,8,2),[1]Crt!A:B,2),VLOOKUP(MID(B1443,7,2),[1]Crt!A:B,2)))</f>
        <v>49 - මතුගම</v>
      </c>
      <c r="J1443" s="20" t="str">
        <f>IF(B1443="","",VLOOKUP(I1443,[1]Crt!B:C,2))</f>
        <v>කළුතර</v>
      </c>
      <c r="K1443" s="186">
        <f>IF(B1443="","",VLOOKUP(MID(B1443,1,1),[1]Crt!D:E,2,FALSE))</f>
        <v>2104</v>
      </c>
    </row>
    <row r="1444" spans="1:11" ht="51" customHeight="1">
      <c r="A1444" s="24" t="s">
        <v>3486</v>
      </c>
      <c r="B1444" s="552" t="s">
        <v>3547</v>
      </c>
      <c r="C1444" s="553" t="s">
        <v>3548</v>
      </c>
      <c r="D1444" s="573">
        <v>2000000</v>
      </c>
      <c r="E1444" s="555" t="s">
        <v>1954</v>
      </c>
      <c r="F1444" s="556" t="s">
        <v>52</v>
      </c>
      <c r="G1444" s="557" t="s">
        <v>3549</v>
      </c>
      <c r="H1444" s="18" t="str">
        <f>IF(A1444="","",VLOOKUP(A1444,[1]Crt!F:G,2,FALSE))</f>
        <v>වතු පාසැල්</v>
      </c>
      <c r="I1444" s="19" t="str">
        <f>IF(B1444="","",IF(LEN(B1444)=12,VLOOKUP(MID(B1444,8,2),[1]Crt!A:B,2),VLOOKUP(MID(B1444,7,2),[1]Crt!A:B,2)))</f>
        <v>50 - අගලවත්ත</v>
      </c>
      <c r="J1444" s="20" t="str">
        <f>IF(B1444="","",VLOOKUP(I1444,[1]Crt!B:C,2))</f>
        <v>කළුතර</v>
      </c>
      <c r="K1444" s="186">
        <f>IF(B1444="","",VLOOKUP(MID(B1444,1,1),[1]Crt!D:E,2,FALSE))</f>
        <v>2104</v>
      </c>
    </row>
    <row r="1445" spans="1:11" ht="51" customHeight="1">
      <c r="A1445" s="38" t="s">
        <v>3466</v>
      </c>
      <c r="B1445" s="558" t="s">
        <v>3550</v>
      </c>
      <c r="C1445" s="542" t="s">
        <v>3551</v>
      </c>
      <c r="D1445" s="547">
        <v>50000</v>
      </c>
      <c r="E1445" s="544" t="s">
        <v>1954</v>
      </c>
      <c r="F1445" s="545" t="s">
        <v>52</v>
      </c>
      <c r="G1445" s="546" t="s">
        <v>626</v>
      </c>
      <c r="H1445" s="18" t="str">
        <f>IF(A1445="","",VLOOKUP(A1445,[1]Crt!F:G,2,FALSE))</f>
        <v>වතු පාසැල්</v>
      </c>
      <c r="I1445" s="19" t="str">
        <f>IF(B1445="","",IF(LEN(B1445)=12,VLOOKUP(MID(B1445,8,2),[1]Crt!A:B,2),VLOOKUP(MID(B1445,7,2),[1]Crt!A:B,2)))</f>
        <v>50 - අගලවත්ත</v>
      </c>
      <c r="J1445" s="20" t="str">
        <f>IF(B1445="","",VLOOKUP(I1445,[1]Crt!B:C,2))</f>
        <v>කළුතර</v>
      </c>
      <c r="K1445" s="186">
        <f>IF(B1445="","",VLOOKUP(MID(B1445,1,1),[1]Crt!D:E,2,FALSE))</f>
        <v>2104</v>
      </c>
    </row>
    <row r="1446" spans="1:11" ht="51" customHeight="1">
      <c r="A1446" s="38" t="s">
        <v>3466</v>
      </c>
      <c r="B1446" s="558" t="s">
        <v>3552</v>
      </c>
      <c r="C1446" s="574" t="s">
        <v>3553</v>
      </c>
      <c r="D1446" s="547">
        <v>500000</v>
      </c>
      <c r="E1446" s="544" t="s">
        <v>1845</v>
      </c>
      <c r="F1446" s="545" t="s">
        <v>1939</v>
      </c>
      <c r="G1446" s="546" t="s">
        <v>626</v>
      </c>
      <c r="H1446" s="18" t="str">
        <f>IF(A1446="","",VLOOKUP(A1446,[1]Crt!F:G,2,FALSE))</f>
        <v>වතු පාසැල්</v>
      </c>
      <c r="I1446" s="19" t="str">
        <f>IF(B1446="","",IF(LEN(B1446)=12,VLOOKUP(MID(B1446,8,2),[1]Crt!A:B,2),VLOOKUP(MID(B1446,7,2),[1]Crt!A:B,2)))</f>
        <v>50 - අගලවත්ත</v>
      </c>
      <c r="J1446" s="20" t="str">
        <f>IF(B1446="","",VLOOKUP(I1446,[1]Crt!B:C,2))</f>
        <v>කළුතර</v>
      </c>
      <c r="K1446" s="186">
        <f>IF(B1446="","",VLOOKUP(MID(B1446,1,1),[1]Crt!D:E,2,FALSE))</f>
        <v>2102</v>
      </c>
    </row>
    <row r="1447" spans="1:11" ht="51" customHeight="1">
      <c r="A1447" s="38" t="s">
        <v>3466</v>
      </c>
      <c r="B1447" s="558" t="s">
        <v>3554</v>
      </c>
      <c r="C1447" s="542" t="s">
        <v>3555</v>
      </c>
      <c r="D1447" s="551">
        <v>660000</v>
      </c>
      <c r="E1447" s="544" t="s">
        <v>1954</v>
      </c>
      <c r="F1447" s="545" t="s">
        <v>52</v>
      </c>
      <c r="G1447" s="546" t="s">
        <v>626</v>
      </c>
      <c r="H1447" s="18" t="str">
        <f>IF(A1447="","",VLOOKUP(A1447,[1]Crt!F:G,2,FALSE))</f>
        <v>වතු පාසැල්</v>
      </c>
      <c r="I1447" s="19" t="str">
        <f>IF(B1447="","",IF(LEN(B1447)=12,VLOOKUP(MID(B1447,8,2),[1]Crt!A:B,2),VLOOKUP(MID(B1447,7,2),[1]Crt!A:B,2)))</f>
        <v>52 - පාලින්දනුවර</v>
      </c>
      <c r="J1447" s="20" t="str">
        <f>IF(B1447="","",VLOOKUP(I1447,[1]Crt!B:C,2))</f>
        <v>කළුතර</v>
      </c>
      <c r="K1447" s="186">
        <f>IF(B1447="","",VLOOKUP(MID(B1447,1,1),[1]Crt!D:E,2,FALSE))</f>
        <v>2104</v>
      </c>
    </row>
    <row r="1448" spans="1:11" ht="59.25" customHeight="1">
      <c r="A1448" s="38" t="s">
        <v>3473</v>
      </c>
      <c r="B1448" s="558" t="s">
        <v>3556</v>
      </c>
      <c r="C1448" s="562" t="s">
        <v>3557</v>
      </c>
      <c r="D1448" s="551">
        <v>500000</v>
      </c>
      <c r="E1448" s="544" t="s">
        <v>1954</v>
      </c>
      <c r="F1448" s="545" t="s">
        <v>52</v>
      </c>
      <c r="G1448" s="575" t="s">
        <v>3558</v>
      </c>
      <c r="H1448" s="18" t="str">
        <f>IF(A1448="","",VLOOKUP(A1448,[1]Crt!F:G,2,FALSE))</f>
        <v>වතු පාසැල්</v>
      </c>
      <c r="I1448" s="19" t="str">
        <f>IF(B1448="","",IF(LEN(B1448)=12,VLOOKUP(MID(B1448,8,2),[1]Crt!A:B,2),VLOOKUP(MID(B1448,7,2),[1]Crt!A:B,2)))</f>
        <v>52 - පාලින්දනුවර</v>
      </c>
      <c r="J1448" s="20" t="str">
        <f>IF(B1448="","",VLOOKUP(I1448,[1]Crt!B:C,2))</f>
        <v>කළුතර</v>
      </c>
      <c r="K1448" s="186">
        <f>IF(B1448="","",VLOOKUP(MID(B1448,1,1),[1]Crt!D:E,2,FALSE))</f>
        <v>2104</v>
      </c>
    </row>
    <row r="1449" spans="1:11" ht="51" customHeight="1">
      <c r="A1449" s="38" t="s">
        <v>3473</v>
      </c>
      <c r="B1449" s="558" t="s">
        <v>3559</v>
      </c>
      <c r="C1449" s="559" t="s">
        <v>3560</v>
      </c>
      <c r="D1449" s="550">
        <v>2434000</v>
      </c>
      <c r="E1449" s="544" t="s">
        <v>1954</v>
      </c>
      <c r="F1449" s="545" t="s">
        <v>52</v>
      </c>
      <c r="G1449" s="549" t="s">
        <v>3367</v>
      </c>
      <c r="H1449" s="18" t="str">
        <f>IF(A1449="","",VLOOKUP(A1449,[1]Crt!F:G,2,FALSE))</f>
        <v>වතු පාසැල්</v>
      </c>
      <c r="I1449" s="19" t="str">
        <f>IF(B1449="","",IF(LEN(B1449)=12,VLOOKUP(MID(B1449,8,2),[1]Crt!A:B,2),VLOOKUP(MID(B1449,7,2),[1]Crt!A:B,2)))</f>
        <v>53 - මිල්ලනිය</v>
      </c>
      <c r="J1449" s="20" t="str">
        <f>IF(B1449="","",VLOOKUP(I1449,[1]Crt!B:C,2))</f>
        <v>කළුතර</v>
      </c>
      <c r="K1449" s="186">
        <f>IF(B1449="","",VLOOKUP(MID(B1449,1,1),[1]Crt!D:E,2,FALSE))</f>
        <v>2104</v>
      </c>
    </row>
    <row r="1450" spans="1:11" ht="51" customHeight="1">
      <c r="A1450" s="38" t="s">
        <v>3473</v>
      </c>
      <c r="B1450" s="558" t="s">
        <v>3561</v>
      </c>
      <c r="C1450" s="559" t="s">
        <v>3562</v>
      </c>
      <c r="D1450" s="550">
        <v>211700</v>
      </c>
      <c r="E1450" s="544" t="s">
        <v>1954</v>
      </c>
      <c r="F1450" s="545" t="s">
        <v>52</v>
      </c>
      <c r="G1450" s="549" t="s">
        <v>3367</v>
      </c>
      <c r="H1450" s="18" t="str">
        <f>IF(A1450="","",VLOOKUP(A1450,[1]Crt!F:G,2,FALSE))</f>
        <v>වතු පාසැල්</v>
      </c>
      <c r="I1450" s="19" t="str">
        <f>IF(B1450="","",IF(LEN(B1450)=12,VLOOKUP(MID(B1450,8,2),[1]Crt!A:B,2),VLOOKUP(MID(B1450,7,2),[1]Crt!A:B,2)))</f>
        <v>54 - ඉංගිරිය</v>
      </c>
      <c r="J1450" s="20" t="str">
        <f>IF(B1450="","",VLOOKUP(I1450,[1]Crt!B:C,2))</f>
        <v>කළුතර</v>
      </c>
      <c r="K1450" s="186">
        <f>IF(B1450="","",VLOOKUP(MID(B1450,1,1),[1]Crt!D:E,2,FALSE))</f>
        <v>2104</v>
      </c>
    </row>
    <row r="1451" spans="1:11" ht="51" customHeight="1">
      <c r="A1451" s="24" t="s">
        <v>3486</v>
      </c>
      <c r="B1451" s="552" t="s">
        <v>3563</v>
      </c>
      <c r="C1451" s="553" t="s">
        <v>3564</v>
      </c>
      <c r="D1451" s="576">
        <v>304000</v>
      </c>
      <c r="E1451" s="555" t="s">
        <v>1954</v>
      </c>
      <c r="F1451" s="556" t="s">
        <v>52</v>
      </c>
      <c r="G1451" s="557" t="s">
        <v>3489</v>
      </c>
      <c r="H1451" s="18" t="str">
        <f>IF(A1451="","",VLOOKUP(A1451,[1]Crt!F:G,2,FALSE))</f>
        <v>වතු පාසැල්</v>
      </c>
      <c r="I1451" s="19" t="str">
        <f>IF(B1451="","",IF(LEN(B1451)=12,VLOOKUP(MID(B1451,8,2),[1]Crt!A:B,2),VLOOKUP(MID(B1451,7,2),[1]Crt!A:B,2)))</f>
        <v>54 - ඉංගිරිය</v>
      </c>
      <c r="J1451" s="20" t="str">
        <f>IF(B1451="","",VLOOKUP(I1451,[1]Crt!B:C,2))</f>
        <v>කළුතර</v>
      </c>
      <c r="K1451" s="186">
        <f>IF(B1451="","",VLOOKUP(MID(B1451,1,1),[1]Crt!D:E,2,FALSE))</f>
        <v>2104</v>
      </c>
    </row>
    <row r="1452" spans="1:11" ht="51" customHeight="1">
      <c r="A1452" s="24" t="s">
        <v>3486</v>
      </c>
      <c r="B1452" s="552" t="s">
        <v>3565</v>
      </c>
      <c r="C1452" s="553" t="s">
        <v>3566</v>
      </c>
      <c r="D1452" s="576">
        <v>200000</v>
      </c>
      <c r="E1452" s="555" t="s">
        <v>1954</v>
      </c>
      <c r="F1452" s="556" t="s">
        <v>52</v>
      </c>
      <c r="G1452" s="557" t="s">
        <v>3489</v>
      </c>
      <c r="H1452" s="18" t="str">
        <f>IF(A1452="","",VLOOKUP(A1452,[1]Crt!F:G,2,FALSE))</f>
        <v>වතු පාසැල්</v>
      </c>
      <c r="I1452" s="19" t="str">
        <f>IF(B1452="","",IF(LEN(B1452)=12,VLOOKUP(MID(B1452,8,2),[1]Crt!A:B,2),VLOOKUP(MID(B1452,7,2),[1]Crt!A:B,2)))</f>
        <v>54 - ඉංගිරිය</v>
      </c>
      <c r="J1452" s="20" t="str">
        <f>IF(B1452="","",VLOOKUP(I1452,[1]Crt!B:C,2))</f>
        <v>කළුතර</v>
      </c>
      <c r="K1452" s="186">
        <f>IF(B1452="","",VLOOKUP(MID(B1452,1,1),[1]Crt!D:E,2,FALSE))</f>
        <v>2104</v>
      </c>
    </row>
    <row r="1453" spans="1:11" ht="51" customHeight="1">
      <c r="A1453" s="24" t="s">
        <v>3486</v>
      </c>
      <c r="B1453" s="552" t="s">
        <v>3567</v>
      </c>
      <c r="C1453" s="553" t="s">
        <v>3568</v>
      </c>
      <c r="D1453" s="576">
        <v>300000</v>
      </c>
      <c r="E1453" s="555" t="s">
        <v>1954</v>
      </c>
      <c r="F1453" s="556" t="s">
        <v>52</v>
      </c>
      <c r="G1453" s="557" t="s">
        <v>3489</v>
      </c>
      <c r="H1453" s="18" t="str">
        <f>IF(A1453="","",VLOOKUP(A1453,[1]Crt!F:G,2,FALSE))</f>
        <v>වතු පාසැල්</v>
      </c>
      <c r="I1453" s="19" t="str">
        <f>IF(B1453="","",IF(LEN(B1453)=12,VLOOKUP(MID(B1453,8,2),[1]Crt!A:B,2),VLOOKUP(MID(B1453,7,2),[1]Crt!A:B,2)))</f>
        <v>54 - ඉංගිරිය</v>
      </c>
      <c r="J1453" s="20" t="str">
        <f>IF(B1453="","",VLOOKUP(I1453,[1]Crt!B:C,2))</f>
        <v>කළුතර</v>
      </c>
      <c r="K1453" s="186">
        <f>IF(B1453="","",VLOOKUP(MID(B1453,1,1),[1]Crt!D:E,2,FALSE))</f>
        <v>2104</v>
      </c>
    </row>
    <row r="1454" spans="1:11" ht="51" customHeight="1">
      <c r="A1454" s="24" t="s">
        <v>3486</v>
      </c>
      <c r="B1454" s="552" t="s">
        <v>3569</v>
      </c>
      <c r="C1454" s="553" t="s">
        <v>3570</v>
      </c>
      <c r="D1454" s="576">
        <v>72500</v>
      </c>
      <c r="E1454" s="555" t="s">
        <v>1954</v>
      </c>
      <c r="F1454" s="556" t="s">
        <v>52</v>
      </c>
      <c r="G1454" s="557" t="s">
        <v>3489</v>
      </c>
      <c r="H1454" s="18" t="str">
        <f>IF(A1454="","",VLOOKUP(A1454,[1]Crt!F:G,2,FALSE))</f>
        <v>වතු පාසැල්</v>
      </c>
      <c r="I1454" s="19" t="str">
        <f>IF(B1454="","",IF(LEN(B1454)=12,VLOOKUP(MID(B1454,8,2),[1]Crt!A:B,2),VLOOKUP(MID(B1454,7,2),[1]Crt!A:B,2)))</f>
        <v>54 - ඉංගිරිය</v>
      </c>
      <c r="J1454" s="20" t="str">
        <f>IF(B1454="","",VLOOKUP(I1454,[1]Crt!B:C,2))</f>
        <v>කළුතර</v>
      </c>
      <c r="K1454" s="186">
        <f>IF(B1454="","",VLOOKUP(MID(B1454,1,1),[1]Crt!D:E,2,FALSE))</f>
        <v>2104</v>
      </c>
    </row>
    <row r="1455" spans="1:11" ht="51" customHeight="1">
      <c r="A1455" s="24" t="s">
        <v>3486</v>
      </c>
      <c r="B1455" s="552" t="s">
        <v>3571</v>
      </c>
      <c r="C1455" s="553" t="s">
        <v>3572</v>
      </c>
      <c r="D1455" s="576">
        <v>350000</v>
      </c>
      <c r="E1455" s="555" t="s">
        <v>1954</v>
      </c>
      <c r="F1455" s="556" t="s">
        <v>52</v>
      </c>
      <c r="G1455" s="557" t="s">
        <v>3489</v>
      </c>
      <c r="H1455" s="18" t="str">
        <f>IF(A1455="","",VLOOKUP(A1455,[1]Crt!F:G,2,FALSE))</f>
        <v>වතු පාසැල්</v>
      </c>
      <c r="I1455" s="19" t="str">
        <f>IF(B1455="","",IF(LEN(B1455)=12,VLOOKUP(MID(B1455,8,2),[1]Crt!A:B,2),VLOOKUP(MID(B1455,7,2),[1]Crt!A:B,2)))</f>
        <v>54 - ඉංගිරිය</v>
      </c>
      <c r="J1455" s="20" t="str">
        <f>IF(B1455="","",VLOOKUP(I1455,[1]Crt!B:C,2))</f>
        <v>කළුතර</v>
      </c>
      <c r="K1455" s="186">
        <f>IF(B1455="","",VLOOKUP(MID(B1455,1,1),[1]Crt!D:E,2,FALSE))</f>
        <v>2104</v>
      </c>
    </row>
    <row r="1456" spans="1:11" ht="51" customHeight="1">
      <c r="A1456" s="24" t="s">
        <v>3486</v>
      </c>
      <c r="B1456" s="552" t="s">
        <v>3573</v>
      </c>
      <c r="C1456" s="553" t="s">
        <v>3574</v>
      </c>
      <c r="D1456" s="576">
        <v>125000</v>
      </c>
      <c r="E1456" s="555" t="s">
        <v>1845</v>
      </c>
      <c r="F1456" s="556" t="s">
        <v>1939</v>
      </c>
      <c r="G1456" s="557" t="s">
        <v>3489</v>
      </c>
      <c r="H1456" s="18" t="str">
        <f>IF(A1456="","",VLOOKUP(A1456,[1]Crt!F:G,2,FALSE))</f>
        <v>වතු පාසැල්</v>
      </c>
      <c r="I1456" s="19" t="str">
        <f>IF(B1456="","",IF(LEN(B1456)=12,VLOOKUP(MID(B1456,8,2),[1]Crt!A:B,2),VLOOKUP(MID(B1456,7,2),[1]Crt!A:B,2)))</f>
        <v>54 - ඉංගිරිය</v>
      </c>
      <c r="J1456" s="20" t="str">
        <f>IF(B1456="","",VLOOKUP(I1456,[1]Crt!B:C,2))</f>
        <v>කළුතර</v>
      </c>
      <c r="K1456" s="186">
        <f>IF(B1456="","",VLOOKUP(MID(B1456,1,1),[1]Crt!D:E,2,FALSE))</f>
        <v>2102</v>
      </c>
    </row>
    <row r="1457" spans="1:11" ht="51" customHeight="1">
      <c r="A1457" s="38" t="s">
        <v>3466</v>
      </c>
      <c r="B1457" s="558" t="s">
        <v>3575</v>
      </c>
      <c r="C1457" s="559" t="s">
        <v>3576</v>
      </c>
      <c r="D1457" s="577">
        <v>15000</v>
      </c>
      <c r="E1457" s="544" t="s">
        <v>1845</v>
      </c>
      <c r="F1457" s="545" t="s">
        <v>1939</v>
      </c>
      <c r="G1457" s="546" t="s">
        <v>626</v>
      </c>
      <c r="H1457" s="18" t="str">
        <f>IF(A1457="","",VLOOKUP(A1457,[1]Crt!F:G,2,FALSE))</f>
        <v>වතු පාසැල්</v>
      </c>
      <c r="I1457" s="19" t="str">
        <f>IF(B1457="","",IF(LEN(B1457)=12,VLOOKUP(MID(B1457,8,2),[1]Crt!A:B,2),VLOOKUP(MID(B1457,7,2),[1]Crt!A:B,2)))</f>
        <v>54 - ඉංගිරිය</v>
      </c>
      <c r="J1457" s="20" t="str">
        <f>IF(B1457="","",VLOOKUP(I1457,[1]Crt!B:C,2))</f>
        <v>කළුතර</v>
      </c>
      <c r="K1457" s="186">
        <f>IF(B1457="","",VLOOKUP(MID(B1457,1,1),[1]Crt!D:E,2,FALSE))</f>
        <v>2102</v>
      </c>
    </row>
    <row r="1458" spans="1:11" ht="51" customHeight="1">
      <c r="A1458" s="38" t="s">
        <v>3466</v>
      </c>
      <c r="B1458" s="558" t="s">
        <v>3577</v>
      </c>
      <c r="C1458" s="559" t="s">
        <v>3578</v>
      </c>
      <c r="D1458" s="560">
        <v>35000</v>
      </c>
      <c r="E1458" s="544" t="s">
        <v>1845</v>
      </c>
      <c r="F1458" s="545" t="s">
        <v>1939</v>
      </c>
      <c r="G1458" s="546" t="s">
        <v>626</v>
      </c>
      <c r="H1458" s="18" t="str">
        <f>IF(A1458="","",VLOOKUP(A1458,[1]Crt!F:G,2,FALSE))</f>
        <v>වතු පාසැල්</v>
      </c>
      <c r="I1458" s="19" t="str">
        <f>IF(B1458="","",IF(LEN(B1458)=12,VLOOKUP(MID(B1458,8,2),[1]Crt!A:B,2),VLOOKUP(MID(B1458,7,2),[1]Crt!A:B,2)))</f>
        <v>54 - ඉංගිරිය</v>
      </c>
      <c r="J1458" s="20" t="str">
        <f>IF(B1458="","",VLOOKUP(I1458,[1]Crt!B:C,2))</f>
        <v>කළුතර</v>
      </c>
      <c r="K1458" s="186">
        <f>IF(B1458="","",VLOOKUP(MID(B1458,1,1),[1]Crt!D:E,2,FALSE))</f>
        <v>2102</v>
      </c>
    </row>
    <row r="1459" spans="1:11" ht="51" customHeight="1">
      <c r="A1459" s="24" t="s">
        <v>3486</v>
      </c>
      <c r="B1459" s="552" t="s">
        <v>3579</v>
      </c>
      <c r="C1459" s="553" t="s">
        <v>3580</v>
      </c>
      <c r="D1459" s="576">
        <v>35000</v>
      </c>
      <c r="E1459" s="555" t="s">
        <v>1845</v>
      </c>
      <c r="F1459" s="556" t="s">
        <v>1939</v>
      </c>
      <c r="G1459" s="557" t="s">
        <v>3489</v>
      </c>
      <c r="H1459" s="18" t="str">
        <f>IF(A1459="","",VLOOKUP(A1459,[1]Crt!F:G,2,FALSE))</f>
        <v>වතු පාසැල්</v>
      </c>
      <c r="I1459" s="19" t="str">
        <f>IF(B1459="","",IF(LEN(B1459)=12,VLOOKUP(MID(B1459,8,2),[1]Crt!A:B,2),VLOOKUP(MID(B1459,7,2),[1]Crt!A:B,2)))</f>
        <v>54 - ඉංගිරිය</v>
      </c>
      <c r="J1459" s="20" t="str">
        <f>IF(B1459="","",VLOOKUP(I1459,[1]Crt!B:C,2))</f>
        <v>කළුතර</v>
      </c>
      <c r="K1459" s="186">
        <f>IF(B1459="","",VLOOKUP(MID(B1459,1,1),[1]Crt!D:E,2,FALSE))</f>
        <v>2102</v>
      </c>
    </row>
    <row r="1460" spans="1:11" ht="51" customHeight="1">
      <c r="A1460" s="24" t="s">
        <v>3486</v>
      </c>
      <c r="B1460" s="578" t="s">
        <v>3581</v>
      </c>
      <c r="C1460" s="579" t="s">
        <v>3582</v>
      </c>
      <c r="D1460" s="580">
        <v>160000</v>
      </c>
      <c r="E1460" s="555" t="s">
        <v>1845</v>
      </c>
      <c r="F1460" s="556" t="s">
        <v>1939</v>
      </c>
      <c r="G1460" s="557" t="s">
        <v>3583</v>
      </c>
      <c r="H1460" s="18" t="str">
        <f>IF(A1460="","",VLOOKUP(A1460,[1]Crt!F:G,2,FALSE))</f>
        <v>වතු පාසැල්</v>
      </c>
      <c r="I1460" s="19" t="str">
        <f>IF(B1460="","",IF(LEN(B1460)=12,VLOOKUP(MID(B1460,8,2),[1]Crt!A:B,2),VLOOKUP(MID(B1460,7,2),[1]Crt!A:B,2)))</f>
        <v>54 - ඉංගිරිය</v>
      </c>
      <c r="J1460" s="20" t="str">
        <f>IF(B1460="","",VLOOKUP(I1460,[1]Crt!B:C,2))</f>
        <v>කළුතර</v>
      </c>
      <c r="K1460" s="186">
        <f>IF(B1460="","",VLOOKUP(MID(B1460,1,1),[1]Crt!D:E,2,FALSE))</f>
        <v>2102</v>
      </c>
    </row>
    <row r="1461" spans="1:11" ht="51" customHeight="1">
      <c r="A1461" s="38" t="s">
        <v>3584</v>
      </c>
      <c r="B1461" s="581">
        <v>25161545701</v>
      </c>
      <c r="C1461" s="468" t="s">
        <v>3585</v>
      </c>
      <c r="D1461" s="582">
        <v>91138.05</v>
      </c>
      <c r="E1461" s="583"/>
      <c r="F1461" s="583"/>
      <c r="G1461" s="38" t="s">
        <v>32</v>
      </c>
      <c r="H1461" s="18" t="str">
        <f>IF(A1461="","",VLOOKUP(A1461,[1]Crt!F:G,2,FALSE))</f>
        <v>වතු පාසැල්</v>
      </c>
      <c r="I1461" s="19" t="str">
        <f>IF(B1461="","",IF(LEN(B1461)=12,VLOOKUP(MID(B1461,8,2),[1]Crt!A:B,2),VLOOKUP(MID(B1461,7,2),[1]Crt!A:B,2)))</f>
        <v>45 - මදුරාවල</v>
      </c>
      <c r="J1461" s="20" t="str">
        <f>IF(B1461="","",VLOOKUP(I1461,[1]Crt!B:C,2))</f>
        <v>කළුතර</v>
      </c>
      <c r="K1461" s="186">
        <v>2104</v>
      </c>
    </row>
    <row r="1462" spans="1:11" ht="64.5" customHeight="1">
      <c r="A1462" s="24" t="s">
        <v>3069</v>
      </c>
      <c r="B1462" s="584" t="s">
        <v>3586</v>
      </c>
      <c r="C1462" s="584" t="s">
        <v>3587</v>
      </c>
      <c r="D1462" s="585">
        <v>787200</v>
      </c>
      <c r="E1462" s="586" t="s">
        <v>1508</v>
      </c>
      <c r="F1462" s="586" t="s">
        <v>1809</v>
      </c>
      <c r="G1462" s="247" t="s">
        <v>3588</v>
      </c>
      <c r="H1462" s="18" t="str">
        <f>IF(A1462="","",VLOOKUP(A1462,[1]Crt!F:G,2,FALSE))</f>
        <v>ලෝක බැංකු ව්‍යාපෘති</v>
      </c>
      <c r="I1462" s="19" t="str">
        <f>IF(B1462="","",IF(LEN(B1462)=12,VLOOKUP(MID(B1462,8,2),[1]Crt!A:B,2),VLOOKUP(MID(B1462,7,2),[1]Crt!A:B,2)))</f>
        <v>46 - බුලත්සිංහල</v>
      </c>
      <c r="J1462" s="20" t="str">
        <f>IF(B1462="","",VLOOKUP(I1462,[1]Crt!B:C,2))</f>
        <v>කළුතර</v>
      </c>
      <c r="K1462" s="186">
        <f>IF(B1462="","",VLOOKUP(MID(B1462,1,1),[1]Crt!D:E,2,FALSE))</f>
        <v>2001</v>
      </c>
    </row>
    <row r="1463" spans="1:11" ht="51" customHeight="1">
      <c r="A1463" s="24" t="s">
        <v>3253</v>
      </c>
      <c r="B1463" s="584" t="s">
        <v>3589</v>
      </c>
      <c r="C1463" s="587" t="s">
        <v>3590</v>
      </c>
      <c r="D1463" s="585">
        <v>858000</v>
      </c>
      <c r="E1463" s="586" t="s">
        <v>1508</v>
      </c>
      <c r="F1463" s="586" t="s">
        <v>1809</v>
      </c>
      <c r="G1463" s="247" t="s">
        <v>3591</v>
      </c>
      <c r="H1463" s="18" t="str">
        <f>IF(A1463="","",VLOOKUP(A1463,[1]Crt!F:G,2,FALSE))</f>
        <v>පාසැල් 1000 වැඩසටහන</v>
      </c>
      <c r="I1463" s="19" t="str">
        <f>IF(B1463="","",IF(LEN(B1463)=12,VLOOKUP(MID(B1463,8,2),[1]Crt!A:B,2),VLOOKUP(MID(B1463,7,2),[1]Crt!A:B,2)))</f>
        <v>45 - මදුරාවල</v>
      </c>
      <c r="J1463" s="20" t="str">
        <f>IF(B1463="","",VLOOKUP(I1463,[1]Crt!B:C,2))</f>
        <v>කළුතර</v>
      </c>
      <c r="K1463" s="186">
        <f>IF(B1463="","",VLOOKUP(MID(B1463,1,1),[1]Crt!D:E,2,FALSE))</f>
        <v>2001</v>
      </c>
    </row>
    <row r="1464" spans="1:11" ht="51" customHeight="1">
      <c r="A1464" s="38" t="s">
        <v>3234</v>
      </c>
      <c r="B1464" s="588" t="s">
        <v>3592</v>
      </c>
      <c r="C1464" s="589" t="s">
        <v>3593</v>
      </c>
      <c r="D1464" s="582">
        <v>300000</v>
      </c>
      <c r="E1464" s="590" t="s">
        <v>1508</v>
      </c>
      <c r="F1464" s="589" t="s">
        <v>1546</v>
      </c>
      <c r="G1464" s="591" t="s">
        <v>1550</v>
      </c>
      <c r="H1464" s="18" t="str">
        <f>IF(A1464="","",VLOOKUP(A1464,[1]Crt!F:G,2,FALSE))</f>
        <v>පාසැල් 1000 වැඩසටහන</v>
      </c>
      <c r="I1464" s="19" t="str">
        <f>IF(B1464="","",IF(LEN(B1464)=12,VLOOKUP(MID(B1464,8,2),[1]Crt!A:B,2),VLOOKUP(MID(B1464,7,2),[1]Crt!A:B,2)))</f>
        <v>26 - රත්මලාන</v>
      </c>
      <c r="J1464" s="20" t="str">
        <f>IF(B1464="","",VLOOKUP(I1464,[1]Crt!B:C,2))</f>
        <v>කොළඹ</v>
      </c>
      <c r="K1464" s="186">
        <f>IF(B1464="","",VLOOKUP(MID(B1464,1,1),[1]Crt!D:E,2,FALSE))</f>
        <v>2001</v>
      </c>
    </row>
    <row r="1465" spans="1:11" ht="51" customHeight="1">
      <c r="A1465" s="38" t="s">
        <v>3473</v>
      </c>
      <c r="B1465" s="87" t="s">
        <v>3594</v>
      </c>
      <c r="C1465" s="150" t="s">
        <v>3595</v>
      </c>
      <c r="D1465" s="177">
        <v>82000</v>
      </c>
      <c r="E1465" s="592" t="s">
        <v>1954</v>
      </c>
      <c r="F1465" s="593" t="s">
        <v>1809</v>
      </c>
      <c r="G1465" s="39" t="s">
        <v>3596</v>
      </c>
      <c r="H1465" s="18" t="str">
        <f>IF(A1465="","",VLOOKUP(A1465,[1]Crt!F:G,2,FALSE))</f>
        <v>වතු පාසැල්</v>
      </c>
      <c r="I1465" s="19" t="str">
        <f>IF(B1465="","",IF(LEN(B1465)=12,VLOOKUP(MID(B1465,8,2),[1]Crt!A:B,2),VLOOKUP(MID(B1465,7,2),[1]Crt!A:B,2)))</f>
        <v>46 - බුලත්සිංහල</v>
      </c>
      <c r="J1465" s="20" t="str">
        <f>IF(B1465="","",VLOOKUP(I1465,[1]Crt!B:C,2))</f>
        <v>කළුතර</v>
      </c>
      <c r="K1465" s="186">
        <f>IF(B1465="","",VLOOKUP(MID(B1465,1,1),[1]Crt!D:E,2,FALSE))</f>
        <v>2104</v>
      </c>
    </row>
    <row r="1466" spans="1:11" ht="51" customHeight="1">
      <c r="A1466" s="38" t="s">
        <v>3473</v>
      </c>
      <c r="B1466" s="87" t="s">
        <v>3597</v>
      </c>
      <c r="C1466" s="48" t="s">
        <v>3598</v>
      </c>
      <c r="D1466" s="177">
        <v>704000</v>
      </c>
      <c r="E1466" s="592" t="s">
        <v>1954</v>
      </c>
      <c r="F1466" s="593" t="s">
        <v>1809</v>
      </c>
      <c r="G1466" s="39" t="s">
        <v>3596</v>
      </c>
      <c r="H1466" s="18" t="str">
        <f>IF(A1466="","",VLOOKUP(A1466,[1]Crt!F:G,2,FALSE))</f>
        <v>වතු පාසැල්</v>
      </c>
      <c r="I1466" s="19" t="str">
        <f>IF(B1466="","",IF(LEN(B1466)=12,VLOOKUP(MID(B1466,8,2),[1]Crt!A:B,2),VLOOKUP(MID(B1466,7,2),[1]Crt!A:B,2)))</f>
        <v>46 - බුලත්සිංහල</v>
      </c>
      <c r="J1466" s="20" t="str">
        <f>IF(B1466="","",VLOOKUP(I1466,[1]Crt!B:C,2))</f>
        <v>කළුතර</v>
      </c>
      <c r="K1466" s="186">
        <f>IF(B1466="","",VLOOKUP(MID(B1466,1,1),[1]Crt!D:E,2,FALSE))</f>
        <v>2104</v>
      </c>
    </row>
    <row r="1467" spans="1:11" ht="51" customHeight="1">
      <c r="A1467" s="38" t="s">
        <v>3473</v>
      </c>
      <c r="B1467" s="135" t="s">
        <v>3599</v>
      </c>
      <c r="C1467" s="48" t="s">
        <v>3600</v>
      </c>
      <c r="D1467" s="594">
        <v>1798348</v>
      </c>
      <c r="E1467" s="592" t="s">
        <v>1954</v>
      </c>
      <c r="F1467" s="593" t="s">
        <v>1516</v>
      </c>
      <c r="G1467" s="39" t="s">
        <v>3601</v>
      </c>
      <c r="H1467" s="18" t="str">
        <f>IF(A1467="","",VLOOKUP(A1467,[1]Crt!F:G,2,FALSE))</f>
        <v>වතු පාසැල්</v>
      </c>
      <c r="I1467" s="19" t="str">
        <f>IF(B1467="","",IF(LEN(B1467)=12,VLOOKUP(MID(B1467,8,2),[1]Crt!A:B,2),VLOOKUP(MID(B1467,7,2),[1]Crt!A:B,2)))</f>
        <v>50 - අගලවත්ත</v>
      </c>
      <c r="J1467" s="20" t="str">
        <f>IF(B1467="","",VLOOKUP(I1467,[1]Crt!B:C,2))</f>
        <v>කළුතර</v>
      </c>
      <c r="K1467" s="186">
        <f>IF(B1467="","",VLOOKUP(MID(B1467,1,1),[1]Crt!D:E,2,FALSE))</f>
        <v>2104</v>
      </c>
    </row>
    <row r="1468" spans="1:11" ht="51" customHeight="1">
      <c r="A1468" s="38" t="s">
        <v>3466</v>
      </c>
      <c r="B1468" s="85" t="s">
        <v>3602</v>
      </c>
      <c r="C1468" s="48" t="s">
        <v>3603</v>
      </c>
      <c r="D1468" s="50">
        <v>300000</v>
      </c>
      <c r="E1468" s="85" t="s">
        <v>1954</v>
      </c>
      <c r="F1468" s="108" t="s">
        <v>1835</v>
      </c>
      <c r="G1468" s="38" t="s">
        <v>2934</v>
      </c>
      <c r="H1468" s="18" t="str">
        <f>IF(A1468="","",VLOOKUP(A1468,[1]Crt!F:G,2,FALSE))</f>
        <v>වතු පාසැල්</v>
      </c>
      <c r="I1468" s="19" t="str">
        <f>IF(B1468="","",IF(LEN(B1468)=12,VLOOKUP(MID(B1468,8,2),[1]Crt!A:B,2),VLOOKUP(MID(B1468,7,2),[1]Crt!A:B,2)))</f>
        <v>49 - මතුගම</v>
      </c>
      <c r="J1468" s="20" t="str">
        <f>IF(B1468="","",VLOOKUP(I1468,[1]Crt!B:C,2))</f>
        <v>කළුතර</v>
      </c>
      <c r="K1468" s="186">
        <f>IF(B1468="","",VLOOKUP(MID(B1468,1,1),[1]Crt!D:E,2,FALSE))</f>
        <v>2104</v>
      </c>
    </row>
    <row r="1469" spans="1:11" ht="51" customHeight="1">
      <c r="A1469" s="38" t="s">
        <v>3466</v>
      </c>
      <c r="B1469" s="85" t="s">
        <v>3604</v>
      </c>
      <c r="C1469" s="48" t="s">
        <v>3605</v>
      </c>
      <c r="D1469" s="50">
        <v>100000</v>
      </c>
      <c r="E1469" s="85" t="s">
        <v>1954</v>
      </c>
      <c r="F1469" s="108" t="s">
        <v>1835</v>
      </c>
      <c r="G1469" s="38" t="s">
        <v>2934</v>
      </c>
      <c r="H1469" s="18" t="str">
        <f>IF(A1469="","",VLOOKUP(A1469,[1]Crt!F:G,2,FALSE))</f>
        <v>වතු පාසැල්</v>
      </c>
      <c r="I1469" s="19" t="str">
        <f>IF(B1469="","",IF(LEN(B1469)=12,VLOOKUP(MID(B1469,8,2),[1]Crt!A:B,2),VLOOKUP(MID(B1469,7,2),[1]Crt!A:B,2)))</f>
        <v>49 - මතුගම</v>
      </c>
      <c r="J1469" s="20" t="str">
        <f>IF(B1469="","",VLOOKUP(I1469,[1]Crt!B:C,2))</f>
        <v>කළුතර</v>
      </c>
      <c r="K1469" s="186">
        <f>IF(B1469="","",VLOOKUP(MID(B1469,1,1),[1]Crt!D:E,2,FALSE))</f>
        <v>2104</v>
      </c>
    </row>
    <row r="1470" spans="1:11" ht="51" customHeight="1">
      <c r="A1470" s="38" t="s">
        <v>3466</v>
      </c>
      <c r="B1470" s="85" t="s">
        <v>3606</v>
      </c>
      <c r="C1470" s="79" t="s">
        <v>3607</v>
      </c>
      <c r="D1470" s="595">
        <v>300000</v>
      </c>
      <c r="E1470" s="85" t="s">
        <v>1954</v>
      </c>
      <c r="F1470" s="108" t="s">
        <v>1835</v>
      </c>
      <c r="G1470" s="38" t="s">
        <v>3608</v>
      </c>
      <c r="H1470" s="18" t="str">
        <f>IF(A1470="","",VLOOKUP(A1470,[1]Crt!F:G,2,FALSE))</f>
        <v>වතු පාසැල්</v>
      </c>
      <c r="I1470" s="19" t="str">
        <f>IF(B1470="","",IF(LEN(B1470)=12,VLOOKUP(MID(B1470,8,2),[1]Crt!A:B,2),VLOOKUP(MID(B1470,7,2),[1]Crt!A:B,2)))</f>
        <v>52 - පාලින්දනුවර</v>
      </c>
      <c r="J1470" s="20" t="str">
        <f>IF(B1470="","",VLOOKUP(I1470,[1]Crt!B:C,2))</f>
        <v>කළුතර</v>
      </c>
      <c r="K1470" s="186">
        <f>IF(B1470="","",VLOOKUP(MID(B1470,1,1),[1]Crt!D:E,2,FALSE))</f>
        <v>2104</v>
      </c>
    </row>
    <row r="1471" spans="1:11" ht="51" customHeight="1">
      <c r="A1471" s="38" t="s">
        <v>3234</v>
      </c>
      <c r="B1471" s="135" t="s">
        <v>3609</v>
      </c>
      <c r="C1471" s="87" t="s">
        <v>3610</v>
      </c>
      <c r="D1471" s="50">
        <v>255000</v>
      </c>
      <c r="E1471" s="596" t="s">
        <v>1954</v>
      </c>
      <c r="F1471" s="597" t="s">
        <v>52</v>
      </c>
      <c r="G1471" s="38" t="s">
        <v>1859</v>
      </c>
      <c r="H1471" s="18" t="str">
        <f>IF(A1471="","",VLOOKUP(A1471,[1]Crt!F:G,2,FALSE))</f>
        <v>පාසැල් 1000 වැඩසටහන</v>
      </c>
      <c r="I1471" s="19" t="str">
        <f>IF(B1471="","",IF(LEN(B1471)=12,VLOOKUP(MID(B1471,8,2),[1]Crt!A:B,2),VLOOKUP(MID(B1471,7,2),[1]Crt!A:B,2)))</f>
        <v>07 - ගම්පහ</v>
      </c>
      <c r="J1471" s="20" t="str">
        <f>IF(B1471="","",VLOOKUP(I1471,[1]Crt!B:C,2))</f>
        <v>ගම්පහ</v>
      </c>
      <c r="K1471" s="186">
        <f>IF(B1471="","",VLOOKUP(MID(B1471,1,1),[1]Crt!D:E,2,FALSE))</f>
        <v>2001</v>
      </c>
    </row>
    <row r="1472" spans="1:11" ht="51" customHeight="1">
      <c r="A1472" s="38" t="s">
        <v>3234</v>
      </c>
      <c r="B1472" s="85" t="s">
        <v>3611</v>
      </c>
      <c r="C1472" s="48" t="s">
        <v>3612</v>
      </c>
      <c r="D1472" s="177">
        <v>40000</v>
      </c>
      <c r="E1472" s="85" t="s">
        <v>1508</v>
      </c>
      <c r="F1472" s="108" t="s">
        <v>1809</v>
      </c>
      <c r="G1472" s="38" t="s">
        <v>1772</v>
      </c>
      <c r="H1472" s="18" t="str">
        <f>IF(A1472="","",VLOOKUP(A1472,[1]Crt!F:G,2,FALSE))</f>
        <v>පාසැල් 1000 වැඩසටහන</v>
      </c>
      <c r="I1472" s="19" t="str">
        <f>IF(B1472="","",IF(LEN(B1472)=12,VLOOKUP(MID(B1472,8,2),[1]Crt!A:B,2),VLOOKUP(MID(B1472,7,2),[1]Crt!A:B,2)))</f>
        <v>45 - මදුරාවල</v>
      </c>
      <c r="J1472" s="20" t="str">
        <f>IF(B1472="","",VLOOKUP(I1472,[1]Crt!B:C,2))</f>
        <v>කළුතර</v>
      </c>
      <c r="K1472" s="186">
        <f>IF(B1472="","",VLOOKUP(MID(B1472,1,1),[1]Crt!D:E,2,FALSE))</f>
        <v>2001</v>
      </c>
    </row>
    <row r="1473" spans="1:11" ht="51" customHeight="1">
      <c r="A1473" s="38" t="s">
        <v>3234</v>
      </c>
      <c r="B1473" s="85" t="s">
        <v>3613</v>
      </c>
      <c r="C1473" s="48" t="s">
        <v>3614</v>
      </c>
      <c r="D1473" s="50">
        <v>800000</v>
      </c>
      <c r="E1473" s="108" t="s">
        <v>1508</v>
      </c>
      <c r="F1473" s="108" t="s">
        <v>15</v>
      </c>
      <c r="G1473" s="38" t="s">
        <v>2934</v>
      </c>
      <c r="H1473" s="18" t="str">
        <f>IF(A1473="","",VLOOKUP(A1473,[1]Crt!F:G,2,FALSE))</f>
        <v>පාසැල් 1000 වැඩසටහන</v>
      </c>
      <c r="I1473" s="19" t="str">
        <f>IF(B1473="","",IF(LEN(B1473)=12,VLOOKUP(MID(B1473,8,2),[1]Crt!A:B,2),VLOOKUP(MID(B1473,7,2),[1]Crt!A:B,2)))</f>
        <v>48 - බේරුවල</v>
      </c>
      <c r="J1473" s="20" t="str">
        <f>IF(B1473="","",VLOOKUP(I1473,[1]Crt!B:C,2))</f>
        <v>කළුතර</v>
      </c>
      <c r="K1473" s="186">
        <f>IF(B1473="","",VLOOKUP(MID(B1473,1,1),[1]Crt!D:E,2,FALSE))</f>
        <v>2001</v>
      </c>
    </row>
    <row r="1474" spans="1:11" ht="51" customHeight="1">
      <c r="A1474" s="38" t="s">
        <v>3234</v>
      </c>
      <c r="B1474" s="85" t="s">
        <v>3615</v>
      </c>
      <c r="C1474" s="48" t="s">
        <v>3616</v>
      </c>
      <c r="D1474" s="50">
        <v>150000</v>
      </c>
      <c r="E1474" s="108" t="s">
        <v>1508</v>
      </c>
      <c r="F1474" s="108" t="s">
        <v>15</v>
      </c>
      <c r="G1474" s="38" t="s">
        <v>2934</v>
      </c>
      <c r="H1474" s="18" t="str">
        <f>IF(A1474="","",VLOOKUP(A1474,[1]Crt!F:G,2,FALSE))</f>
        <v>පාසැල් 1000 වැඩසටහන</v>
      </c>
      <c r="I1474" s="19" t="str">
        <f>IF(B1474="","",IF(LEN(B1474)=12,VLOOKUP(MID(B1474,8,2),[1]Crt!A:B,2),VLOOKUP(MID(B1474,7,2),[1]Crt!A:B,2)))</f>
        <v>24 - කඩුවෙල</v>
      </c>
      <c r="J1474" s="20" t="str">
        <f>IF(B1474="","",VLOOKUP(I1474,[1]Crt!B:C,2))</f>
        <v>කොළඹ</v>
      </c>
      <c r="K1474" s="186">
        <f>IF(B1474="","",VLOOKUP(MID(B1474,1,1),[1]Crt!D:E,2,FALSE))</f>
        <v>2001</v>
      </c>
    </row>
    <row r="1475" spans="1:11" ht="51" customHeight="1">
      <c r="A1475" s="38" t="s">
        <v>3234</v>
      </c>
      <c r="B1475" s="87" t="s">
        <v>3617</v>
      </c>
      <c r="C1475" s="48" t="s">
        <v>3618</v>
      </c>
      <c r="D1475" s="50">
        <v>200000</v>
      </c>
      <c r="E1475" s="108" t="s">
        <v>1508</v>
      </c>
      <c r="F1475" s="108" t="s">
        <v>1835</v>
      </c>
      <c r="G1475" s="38" t="s">
        <v>3608</v>
      </c>
      <c r="H1475" s="18" t="str">
        <f>IF(A1475="","",VLOOKUP(A1475,[1]Crt!F:G,2,FALSE))</f>
        <v>පාසැල් 1000 වැඩසටහන</v>
      </c>
      <c r="I1475" s="19" t="str">
        <f>IF(B1475="","",IF(LEN(B1475)=12,VLOOKUP(MID(B1475,8,2),[1]Crt!A:B,2),VLOOKUP(MID(B1475,7,2),[1]Crt!A:B,2)))</f>
        <v>51 - වලල්ලාවිට</v>
      </c>
      <c r="J1475" s="20" t="str">
        <f>IF(B1475="","",VLOOKUP(I1475,[1]Crt!B:C,2))</f>
        <v>කළුතර</v>
      </c>
      <c r="K1475" s="186">
        <f>IF(B1475="","",VLOOKUP(MID(B1475,1,1),[1]Crt!D:E,2,FALSE))</f>
        <v>2104</v>
      </c>
    </row>
    <row r="1476" spans="1:11" ht="51" customHeight="1">
      <c r="A1476" s="38" t="s">
        <v>3234</v>
      </c>
      <c r="B1476" s="85" t="s">
        <v>3619</v>
      </c>
      <c r="C1476" s="87" t="s">
        <v>3620</v>
      </c>
      <c r="D1476" s="50">
        <v>125000</v>
      </c>
      <c r="E1476" s="108" t="s">
        <v>1508</v>
      </c>
      <c r="F1476" s="108" t="s">
        <v>1842</v>
      </c>
      <c r="G1476" s="38" t="s">
        <v>2981</v>
      </c>
      <c r="H1476" s="18" t="str">
        <f>IF(A1476="","",VLOOKUP(A1476,[1]Crt!F:G,2,FALSE))</f>
        <v>පාසැල් 1000 වැඩසටහන</v>
      </c>
      <c r="I1476" s="19" t="str">
        <f>IF(B1476="","",IF(LEN(B1476)=12,VLOOKUP(MID(B1476,8,2),[1]Crt!A:B,2),VLOOKUP(MID(B1476,7,2),[1]Crt!A:B,2)))</f>
        <v>03 - මීගමුව</v>
      </c>
      <c r="J1476" s="20" t="str">
        <f>IF(B1476="","",VLOOKUP(I1476,[1]Crt!B:C,2))</f>
        <v>ගම්පහ</v>
      </c>
      <c r="K1476" s="186">
        <f>IF(B1476="","",VLOOKUP(MID(B1476,1,1),[1]Crt!D:E,2,FALSE))</f>
        <v>2001</v>
      </c>
    </row>
    <row r="1477" spans="1:11" ht="51" customHeight="1">
      <c r="A1477" s="38" t="s">
        <v>3234</v>
      </c>
      <c r="B1477" s="598" t="s">
        <v>3621</v>
      </c>
      <c r="C1477" s="48" t="s">
        <v>3622</v>
      </c>
      <c r="D1477" s="50">
        <v>75000</v>
      </c>
      <c r="E1477" s="596" t="s">
        <v>1845</v>
      </c>
      <c r="F1477" s="597" t="s">
        <v>1939</v>
      </c>
      <c r="G1477" s="38" t="s">
        <v>1902</v>
      </c>
      <c r="H1477" s="18" t="str">
        <f>IF(A1477="","",VLOOKUP(A1477,[1]Crt!F:G,2,FALSE))</f>
        <v>පාසැල් 1000 වැඩසටහන</v>
      </c>
      <c r="I1477" s="19" t="str">
        <f>IF(B1477="","",IF(LEN(B1477)=12,VLOOKUP(MID(B1477,8,2),[1]Crt!A:B,2),VLOOKUP(MID(B1477,7,2),[1]Crt!A:B,2)))</f>
        <v>04 - මිනුවන්ගොඩ</v>
      </c>
      <c r="J1477" s="20" t="str">
        <f>IF(B1477="","",VLOOKUP(I1477,[1]Crt!B:C,2))</f>
        <v>ගම්පහ</v>
      </c>
      <c r="K1477" s="186">
        <f>IF(B1477="","",VLOOKUP(MID(B1477,1,1),[1]Crt!D:E,2,FALSE))</f>
        <v>2103</v>
      </c>
    </row>
    <row r="1478" spans="1:11" ht="51" customHeight="1">
      <c r="A1478" s="38" t="s">
        <v>3234</v>
      </c>
      <c r="B1478" s="87" t="s">
        <v>3623</v>
      </c>
      <c r="C1478" s="48" t="s">
        <v>3624</v>
      </c>
      <c r="D1478" s="177">
        <v>1602480</v>
      </c>
      <c r="E1478" s="596" t="s">
        <v>1954</v>
      </c>
      <c r="F1478" s="597" t="s">
        <v>52</v>
      </c>
      <c r="G1478" s="38" t="s">
        <v>1926</v>
      </c>
      <c r="H1478" s="18" t="str">
        <f>IF(A1478="","",VLOOKUP(A1478,[1]Crt!F:G,2,FALSE))</f>
        <v>පාසැල් 1000 වැඩසටහන</v>
      </c>
      <c r="I1478" s="19" t="str">
        <f>IF(B1478="","",IF(LEN(B1478)=12,VLOOKUP(MID(B1478,8,2),[1]Crt!A:B,2),VLOOKUP(MID(B1478,7,2),[1]Crt!A:B,2)))</f>
        <v>22 -කොලොන්නාව</v>
      </c>
      <c r="J1478" s="20" t="str">
        <f>IF(B1478="","",VLOOKUP(I1478,[1]Crt!B:C,2))</f>
        <v>කොළඹ</v>
      </c>
      <c r="K1478" s="186">
        <f>IF(B1478="","",VLOOKUP(MID(B1478,1,1),[1]Crt!D:E,2,FALSE))</f>
        <v>2001</v>
      </c>
    </row>
    <row r="1479" spans="1:11" ht="51" customHeight="1">
      <c r="A1479" s="38" t="s">
        <v>3052</v>
      </c>
      <c r="B1479" s="85" t="s">
        <v>3625</v>
      </c>
      <c r="C1479" s="48" t="s">
        <v>3626</v>
      </c>
      <c r="D1479" s="86">
        <v>95000</v>
      </c>
      <c r="E1479" s="108" t="s">
        <v>1508</v>
      </c>
      <c r="F1479" s="108" t="s">
        <v>1842</v>
      </c>
      <c r="G1479" s="38" t="s">
        <v>1775</v>
      </c>
      <c r="H1479" s="18" t="str">
        <f>IF(A1479="","",VLOOKUP(A1479,[1]Crt!F:G,2,FALSE))</f>
        <v>ලෝක බැංකු ව්‍යාපෘති</v>
      </c>
      <c r="I1479" s="19" t="str">
        <f>IF(B1479="","",IF(LEN(B1479)=12,VLOOKUP(MID(B1479,8,2),[1]Crt!A:B,2),VLOOKUP(MID(B1479,7,2),[1]Crt!A:B,2)))</f>
        <v>02 - කටාන</v>
      </c>
      <c r="J1479" s="20" t="str">
        <f>IF(B1479="","",VLOOKUP(I1479,[1]Crt!B:C,2))</f>
        <v>ගම්පහ</v>
      </c>
      <c r="K1479" s="186">
        <f>IF(B1479="","",VLOOKUP(MID(B1479,1,1),[1]Crt!D:E,2,FALSE))</f>
        <v>2001</v>
      </c>
    </row>
    <row r="1480" spans="1:11" ht="51" customHeight="1">
      <c r="A1480" s="38" t="s">
        <v>3052</v>
      </c>
      <c r="B1480" s="85" t="s">
        <v>3627</v>
      </c>
      <c r="C1480" s="48" t="s">
        <v>3628</v>
      </c>
      <c r="D1480" s="50">
        <v>126100</v>
      </c>
      <c r="E1480" s="108" t="s">
        <v>1508</v>
      </c>
      <c r="F1480" s="108" t="s">
        <v>15</v>
      </c>
      <c r="G1480" s="38" t="s">
        <v>2934</v>
      </c>
      <c r="H1480" s="18" t="str">
        <f>IF(A1480="","",VLOOKUP(A1480,[1]Crt!F:G,2,FALSE))</f>
        <v>ලෝක බැංකු ව්‍යාපෘති</v>
      </c>
      <c r="I1480" s="19" t="str">
        <f>IF(B1480="","",IF(LEN(B1480)=12,VLOOKUP(MID(B1480,8,2),[1]Crt!A:B,2),VLOOKUP(MID(B1480,7,2),[1]Crt!A:B,2)))</f>
        <v>25 - මහරගම</v>
      </c>
      <c r="J1480" s="20" t="str">
        <f>IF(B1480="","",VLOOKUP(I1480,[1]Crt!B:C,2))</f>
        <v>කොළඹ</v>
      </c>
      <c r="K1480" s="186">
        <f>IF(B1480="","",VLOOKUP(MID(B1480,1,1),[1]Crt!D:E,2,FALSE))</f>
        <v>2001</v>
      </c>
    </row>
    <row r="1481" spans="1:11" ht="51" customHeight="1">
      <c r="A1481" s="24" t="s">
        <v>3069</v>
      </c>
      <c r="B1481" s="143" t="s">
        <v>3629</v>
      </c>
      <c r="C1481" s="144" t="s">
        <v>3630</v>
      </c>
      <c r="D1481" s="157">
        <v>787200</v>
      </c>
      <c r="E1481" s="146" t="s">
        <v>1508</v>
      </c>
      <c r="F1481" s="146" t="s">
        <v>1809</v>
      </c>
      <c r="G1481" s="247" t="s">
        <v>3631</v>
      </c>
      <c r="H1481" s="18" t="str">
        <f>IF(A1481="","",VLOOKUP(A1481,[1]Crt!F:G,2,FALSE))</f>
        <v>ලෝක බැංකු ව්‍යාපෘති</v>
      </c>
      <c r="I1481" s="19" t="str">
        <f>IF(B1481="","",IF(LEN(B1481)=12,VLOOKUP(MID(B1481,8,2),[1]Crt!A:B,2),VLOOKUP(MID(B1481,7,2),[1]Crt!A:B,2)))</f>
        <v>44 - හොරණ</v>
      </c>
      <c r="J1481" s="20" t="str">
        <f>IF(B1481="","",VLOOKUP(I1481,[1]Crt!B:C,2))</f>
        <v>කළුතර</v>
      </c>
      <c r="K1481" s="186">
        <f>IF(B1481="","",VLOOKUP(MID(B1481,1,1),[1]Crt!D:E,2,FALSE))</f>
        <v>2001</v>
      </c>
    </row>
    <row r="1482" spans="1:11" ht="51" customHeight="1">
      <c r="A1482" s="38" t="s">
        <v>3052</v>
      </c>
      <c r="B1482" s="85" t="s">
        <v>3632</v>
      </c>
      <c r="C1482" s="48" t="s">
        <v>3633</v>
      </c>
      <c r="D1482" s="50">
        <v>262200</v>
      </c>
      <c r="E1482" s="108" t="s">
        <v>1508</v>
      </c>
      <c r="F1482" s="108" t="s">
        <v>1809</v>
      </c>
      <c r="G1482" s="38" t="s">
        <v>1926</v>
      </c>
      <c r="H1482" s="18" t="str">
        <f>IF(A1482="","",VLOOKUP(A1482,[1]Crt!F:G,2,FALSE))</f>
        <v>ලෝක බැංකු ව්‍යාපෘති</v>
      </c>
      <c r="I1482" s="19" t="str">
        <f>IF(B1482="","",IF(LEN(B1482)=12,VLOOKUP(MID(B1482,8,2),[1]Crt!A:B,2),VLOOKUP(MID(B1482,7,2),[1]Crt!A:B,2)))</f>
        <v>44 - හොරණ</v>
      </c>
      <c r="J1482" s="20" t="str">
        <f>IF(B1482="","",VLOOKUP(I1482,[1]Crt!B:C,2))</f>
        <v>කළුතර</v>
      </c>
      <c r="K1482" s="186">
        <f>IF(B1482="","",VLOOKUP(MID(B1482,1,1),[1]Crt!D:E,2,FALSE))</f>
        <v>2001</v>
      </c>
    </row>
    <row r="1483" spans="1:11" ht="51" customHeight="1">
      <c r="A1483" s="38" t="s">
        <v>3052</v>
      </c>
      <c r="B1483" s="85" t="s">
        <v>3634</v>
      </c>
      <c r="C1483" s="48" t="s">
        <v>3635</v>
      </c>
      <c r="D1483" s="50">
        <v>300000</v>
      </c>
      <c r="E1483" s="108" t="s">
        <v>1508</v>
      </c>
      <c r="F1483" s="108" t="s">
        <v>1809</v>
      </c>
      <c r="G1483" s="38" t="s">
        <v>1926</v>
      </c>
      <c r="H1483" s="18" t="str">
        <f>IF(A1483="","",VLOOKUP(A1483,[1]Crt!F:G,2,FALSE))</f>
        <v>ලෝක බැංකු ව්‍යාපෘති</v>
      </c>
      <c r="I1483" s="19" t="str">
        <f>IF(B1483="","",IF(LEN(B1483)=12,VLOOKUP(MID(B1483,8,2),[1]Crt!A:B,2),VLOOKUP(MID(B1483,7,2),[1]Crt!A:B,2)))</f>
        <v>44 - හොරණ</v>
      </c>
      <c r="J1483" s="20" t="str">
        <f>IF(B1483="","",VLOOKUP(I1483,[1]Crt!B:C,2))</f>
        <v>කළුතර</v>
      </c>
      <c r="K1483" s="186">
        <f>IF(B1483="","",VLOOKUP(MID(B1483,1,1),[1]Crt!D:E,2,FALSE))</f>
        <v>2001</v>
      </c>
    </row>
    <row r="1484" spans="1:11" ht="51" customHeight="1">
      <c r="A1484" s="38" t="s">
        <v>3052</v>
      </c>
      <c r="B1484" s="85" t="s">
        <v>3636</v>
      </c>
      <c r="C1484" s="48" t="s">
        <v>3637</v>
      </c>
      <c r="D1484" s="50">
        <v>225000</v>
      </c>
      <c r="E1484" s="108" t="s">
        <v>1508</v>
      </c>
      <c r="F1484" s="108" t="s">
        <v>1809</v>
      </c>
      <c r="G1484" s="38" t="s">
        <v>1926</v>
      </c>
      <c r="H1484" s="18" t="str">
        <f>IF(A1484="","",VLOOKUP(A1484,[1]Crt!F:G,2,FALSE))</f>
        <v>ලෝක බැංකු ව්‍යාපෘති</v>
      </c>
      <c r="I1484" s="19" t="str">
        <f>IF(B1484="","",IF(LEN(B1484)=12,VLOOKUP(MID(B1484,8,2),[1]Crt!A:B,2),VLOOKUP(MID(B1484,7,2),[1]Crt!A:B,2)))</f>
        <v>54 - ඉංගිරිය</v>
      </c>
      <c r="J1484" s="20" t="str">
        <f>IF(B1484="","",VLOOKUP(I1484,[1]Crt!B:C,2))</f>
        <v>කළුතර</v>
      </c>
      <c r="K1484" s="186">
        <f>IF(B1484="","",VLOOKUP(MID(B1484,1,1),[1]Crt!D:E,2,FALSE))</f>
        <v>2001</v>
      </c>
    </row>
    <row r="1485" spans="1:11" ht="51" customHeight="1">
      <c r="A1485" s="38" t="s">
        <v>3466</v>
      </c>
      <c r="B1485" s="85" t="s">
        <v>3638</v>
      </c>
      <c r="C1485" s="48" t="s">
        <v>3639</v>
      </c>
      <c r="D1485" s="50">
        <v>201650</v>
      </c>
      <c r="E1485" s="592" t="s">
        <v>1954</v>
      </c>
      <c r="F1485" s="593" t="s">
        <v>1516</v>
      </c>
      <c r="G1485" s="38" t="s">
        <v>1923</v>
      </c>
      <c r="H1485" s="18" t="str">
        <f>IF(A1485="","",VLOOKUP(A1485,[1]Crt!F:G,2,FALSE))</f>
        <v>වතු පාසැල්</v>
      </c>
      <c r="I1485" s="19" t="str">
        <f>IF(B1485="","",IF(LEN(B1485)=12,VLOOKUP(MID(B1485,8,2),[1]Crt!A:B,2),VLOOKUP(MID(B1485,7,2),[1]Crt!A:B,2)))</f>
        <v>50 - අගලවත්ත</v>
      </c>
      <c r="J1485" s="20" t="str">
        <f>IF(B1485="","",VLOOKUP(I1485,[1]Crt!B:C,2))</f>
        <v>කළුතර</v>
      </c>
      <c r="K1485" s="186">
        <f>IF(B1485="","",VLOOKUP(MID(B1485,1,1),[1]Crt!D:E,2,FALSE))</f>
        <v>2104</v>
      </c>
    </row>
    <row r="1486" spans="1:11" ht="51" customHeight="1">
      <c r="A1486" s="38" t="s">
        <v>3466</v>
      </c>
      <c r="B1486" s="85" t="s">
        <v>3640</v>
      </c>
      <c r="C1486" s="48" t="s">
        <v>3641</v>
      </c>
      <c r="D1486" s="50">
        <v>176200</v>
      </c>
      <c r="E1486" s="592" t="s">
        <v>1954</v>
      </c>
      <c r="F1486" s="593" t="s">
        <v>1809</v>
      </c>
      <c r="G1486" s="38" t="s">
        <v>1902</v>
      </c>
      <c r="H1486" s="18" t="str">
        <f>IF(A1486="","",VLOOKUP(A1486,[1]Crt!F:G,2,FALSE))</f>
        <v>වතු පාසැල්</v>
      </c>
      <c r="I1486" s="19" t="str">
        <f>IF(B1486="","",IF(LEN(B1486)=12,VLOOKUP(MID(B1486,8,2),[1]Crt!A:B,2),VLOOKUP(MID(B1486,7,2),[1]Crt!A:B,2)))</f>
        <v>44 - හොරණ</v>
      </c>
      <c r="J1486" s="20" t="str">
        <f>IF(B1486="","",VLOOKUP(I1486,[1]Crt!B:C,2))</f>
        <v>කළුතර</v>
      </c>
      <c r="K1486" s="186">
        <f>IF(B1486="","",VLOOKUP(MID(B1486,1,1),[1]Crt!D:E,2,FALSE))</f>
        <v>2104</v>
      </c>
    </row>
    <row r="1487" spans="1:11" ht="51" customHeight="1">
      <c r="A1487" s="186"/>
      <c r="B1487" s="591"/>
      <c r="C1487" s="10"/>
      <c r="D1487" s="10"/>
      <c r="E1487" s="21"/>
      <c r="F1487" s="21"/>
      <c r="G1487" s="186"/>
      <c r="H1487" s="18" t="str">
        <f>IF(A1487="","",VLOOKUP(A1487,[1]Crt!F:G,2,FALSE))</f>
        <v/>
      </c>
      <c r="I1487" s="19" t="str">
        <f>IF(B1487="","",IF(LEN(B1487)=12,VLOOKUP(MID(B1487,8,2),[1]Crt!A:B,2),VLOOKUP(MID(B1487,7,2),[1]Crt!A:B,2)))</f>
        <v/>
      </c>
      <c r="J1487" s="20" t="str">
        <f>IF(B1487="","",VLOOKUP(I1487,[1]Crt!B:C,2))</f>
        <v/>
      </c>
      <c r="K1487" s="186" t="str">
        <f>IF(B1487="","",VLOOKUP(MID(B1487,1,1),[1]Crt!D:E,2,FALSE))</f>
        <v/>
      </c>
    </row>
    <row r="1488" spans="1:11" ht="51" customHeight="1">
      <c r="A1488" s="599"/>
      <c r="B1488" s="600"/>
      <c r="C1488" s="601"/>
      <c r="D1488" s="601"/>
      <c r="E1488" s="602"/>
      <c r="F1488" s="602"/>
      <c r="G1488" s="599"/>
      <c r="H1488" s="603" t="str">
        <f>IF(A1488="","",VLOOKUP(A1488,[1]Crt!F:G,2,FALSE))</f>
        <v/>
      </c>
      <c r="I1488" s="604" t="str">
        <f>IF(B1488="","",IF(LEN(B1488)=12,VLOOKUP(MID(B1488,8,2),[1]Crt!A:B,2),VLOOKUP(MID(B1488,7,2),[1]Crt!A:B,2)))</f>
        <v/>
      </c>
      <c r="J1488" s="605" t="str">
        <f>IF(B1488="","",VLOOKUP(I1488,[1]Crt!B:C,2))</f>
        <v/>
      </c>
      <c r="K1488" s="599" t="str">
        <f>IF(B1488="","",VLOOKUP(MID(B1488,1,1),[1]Crt!D:E,2,FALSE))</f>
        <v/>
      </c>
    </row>
    <row r="1489" spans="1:11" s="677" customFormat="1" ht="51" customHeight="1">
      <c r="A1489" s="1737" t="s">
        <v>3975</v>
      </c>
      <c r="B1489" s="1737"/>
      <c r="C1489" s="1737"/>
      <c r="D1489" s="1737"/>
      <c r="E1489" s="1737"/>
      <c r="F1489" s="1737"/>
      <c r="G1489" s="1737"/>
      <c r="H1489" s="1737"/>
      <c r="I1489" s="1737"/>
      <c r="J1489" s="1737"/>
      <c r="K1489" s="1737"/>
    </row>
    <row r="1490" spans="1:11" s="677" customFormat="1" ht="51" customHeight="1">
      <c r="A1490" s="1738" t="s">
        <v>3643</v>
      </c>
      <c r="B1490" s="1738"/>
      <c r="C1490" s="1738"/>
      <c r="D1490" s="678"/>
      <c r="E1490" s="678"/>
      <c r="F1490" s="678"/>
      <c r="G1490" s="678"/>
      <c r="H1490" s="678"/>
      <c r="I1490" s="678"/>
      <c r="J1490" s="678"/>
      <c r="K1490" s="678"/>
    </row>
    <row r="1491" spans="1:11" ht="51" customHeight="1">
      <c r="A1491" s="1" t="s">
        <v>0</v>
      </c>
      <c r="B1491" s="2" t="s">
        <v>1</v>
      </c>
      <c r="C1491" s="3" t="s">
        <v>2</v>
      </c>
      <c r="D1491" s="4" t="s">
        <v>3</v>
      </c>
      <c r="E1491" s="5" t="s">
        <v>4</v>
      </c>
      <c r="F1491" s="6" t="s">
        <v>5</v>
      </c>
      <c r="G1491" s="7" t="s">
        <v>6</v>
      </c>
      <c r="H1491" s="8" t="s">
        <v>7</v>
      </c>
      <c r="I1491" s="9" t="s">
        <v>8</v>
      </c>
      <c r="J1491" s="1" t="s">
        <v>9</v>
      </c>
      <c r="K1491" s="1" t="s">
        <v>10</v>
      </c>
    </row>
    <row r="1492" spans="1:11" ht="51" customHeight="1">
      <c r="A1492" s="20" t="s">
        <v>3645</v>
      </c>
      <c r="B1492" s="606">
        <v>26462164001</v>
      </c>
      <c r="C1492" s="607" t="s">
        <v>3646</v>
      </c>
      <c r="D1492" s="608">
        <v>662657.56999999995</v>
      </c>
      <c r="E1492" s="609" t="s">
        <v>3647</v>
      </c>
      <c r="F1492" s="610" t="s">
        <v>3648</v>
      </c>
      <c r="G1492" s="611"/>
      <c r="H1492" s="18" t="str">
        <f>IF(A1492="","",VLOOKUP(A1492,[2]Crt!F:G,2,FALSE))</f>
        <v>සෞඛ්‍ය වෛද්‍ය සේවා</v>
      </c>
      <c r="I1492" s="19" t="str">
        <f>IF(A1492="","",IF(LEN(B1492)=12,VLOOKUP(MID(B1492,8,2),[2]Crt!A:B,2),VLOOKUP(MID(B1492,7,2),[2]Crt!A:B,2)))</f>
        <v>64 - කොළඹ පොදු</v>
      </c>
      <c r="J1492" s="20" t="str">
        <f>IF(A1492="","",VLOOKUP(I1492,[2]Crt!B:C,2))</f>
        <v xml:space="preserve">කොළඹ </v>
      </c>
      <c r="K1492" s="20">
        <v>2001</v>
      </c>
    </row>
    <row r="1493" spans="1:11" ht="51" customHeight="1">
      <c r="A1493" s="20" t="s">
        <v>3649</v>
      </c>
      <c r="B1493" s="606">
        <v>26462104001</v>
      </c>
      <c r="C1493" s="607" t="s">
        <v>3650</v>
      </c>
      <c r="D1493" s="612">
        <v>6432053.4900000002</v>
      </c>
      <c r="E1493" s="613" t="s">
        <v>3651</v>
      </c>
      <c r="F1493" s="614" t="s">
        <v>3652</v>
      </c>
      <c r="G1493" s="615"/>
      <c r="H1493" s="18" t="str">
        <f>IF(A1493="","",VLOOKUP(A1493,[2]Crt!F:G,2,FALSE))</f>
        <v>සෞඛ්‍ය වෛද්‍ය සේවා</v>
      </c>
      <c r="I1493" s="19" t="str">
        <f>IF(A1493="","",IF(LEN(B1493)=12,VLOOKUP(MID(B1493,8,2),[2]Crt!A:B,2),VLOOKUP(MID(B1493,7,2),[2]Crt!A:B,2)))</f>
        <v>04 - මිනුවන්ගොඩ</v>
      </c>
      <c r="J1493" s="20" t="str">
        <f>IF(A1493="","",VLOOKUP(I1493,[2]Crt!B:C,2))</f>
        <v>ගම්පහ</v>
      </c>
      <c r="K1493" s="20">
        <v>2104</v>
      </c>
    </row>
    <row r="1494" spans="1:11" ht="51" customHeight="1">
      <c r="A1494" s="20" t="s">
        <v>3649</v>
      </c>
      <c r="B1494" s="606">
        <v>26462163002</v>
      </c>
      <c r="C1494" s="607" t="s">
        <v>3653</v>
      </c>
      <c r="D1494" s="612">
        <v>1085800.3999999999</v>
      </c>
      <c r="E1494" s="616" t="s">
        <v>3647</v>
      </c>
      <c r="F1494" s="617" t="s">
        <v>3654</v>
      </c>
      <c r="G1494" s="618"/>
      <c r="H1494" s="18" t="str">
        <f>IF(A1494="","",VLOOKUP(A1494,[2]Crt!F:G,2,FALSE))</f>
        <v>සෞඛ්‍ය වෛද්‍ය සේවා</v>
      </c>
      <c r="I1494" s="19" t="str">
        <f>IF(A1494="","",IF(LEN(B1494)=12,VLOOKUP(MID(B1494,8,2),[2]Crt!A:B,2),VLOOKUP(MID(B1494,7,2),[2]Crt!A:B,2)))</f>
        <v>63 - ගම්පහ පොදු</v>
      </c>
      <c r="J1494" s="20" t="str">
        <f>IF(A1494="","",VLOOKUP(I1494,[2]Crt!B:C,2))</f>
        <v xml:space="preserve">ගම්පහ </v>
      </c>
      <c r="K1494" s="20">
        <v>2001</v>
      </c>
    </row>
    <row r="1495" spans="1:11" ht="51" customHeight="1">
      <c r="A1495" s="20" t="s">
        <v>3649</v>
      </c>
      <c r="B1495" s="619">
        <v>26462152002</v>
      </c>
      <c r="C1495" s="620" t="s">
        <v>3655</v>
      </c>
      <c r="D1495" s="612">
        <v>2267267.4900000002</v>
      </c>
      <c r="E1495" s="613" t="s">
        <v>3651</v>
      </c>
      <c r="F1495" s="614" t="s">
        <v>3652</v>
      </c>
      <c r="G1495" s="615"/>
      <c r="H1495" s="18" t="str">
        <f>IF(A1495="","",VLOOKUP(A1495,[2]Crt!F:G,2,FALSE))</f>
        <v>සෞඛ්‍ය වෛද්‍ය සේවා</v>
      </c>
      <c r="I1495" s="19" t="str">
        <f>IF(A1495="","",IF(LEN(B1495)=12,VLOOKUP(MID(B1495,8,2),[2]Crt!A:B,2),VLOOKUP(MID(B1495,7,2),[2]Crt!A:B,2)))</f>
        <v>52 - පාලින්දනුවර</v>
      </c>
      <c r="J1495" s="20" t="str">
        <f>IF(A1495="","",VLOOKUP(I1495,[2]Crt!B:C,2))</f>
        <v>කළුතර</v>
      </c>
      <c r="K1495" s="20">
        <v>2001</v>
      </c>
    </row>
    <row r="1496" spans="1:11" ht="51" customHeight="1">
      <c r="A1496" s="20" t="s">
        <v>3656</v>
      </c>
      <c r="B1496" s="606">
        <v>26462454001</v>
      </c>
      <c r="C1496" s="607" t="s">
        <v>3657</v>
      </c>
      <c r="D1496" s="612">
        <v>40730.01</v>
      </c>
      <c r="E1496" s="619" t="s">
        <v>3658</v>
      </c>
      <c r="F1496" s="619" t="s">
        <v>3659</v>
      </c>
      <c r="G1496" s="621"/>
      <c r="H1496" s="18" t="str">
        <f>IF(A1496="","",VLOOKUP(A1496,[2]Crt!F:G,2,FALSE))</f>
        <v>ආයුර්වේද වෛද්‍ය සේවා</v>
      </c>
      <c r="I1496" s="19" t="str">
        <f>IF(A1496="","",IF(LEN(B1496)=12,VLOOKUP(MID(B1496,8,2),[2]Crt!A:B,2),VLOOKUP(MID(B1496,7,2),[2]Crt!A:B,2)))</f>
        <v>54 - ඉංගිරිය</v>
      </c>
      <c r="J1496" s="20" t="str">
        <f>IF(A1496="","",VLOOKUP(I1496,[2]Crt!B:C,2))</f>
        <v>කළුතර</v>
      </c>
      <c r="K1496" s="20">
        <v>2104</v>
      </c>
    </row>
    <row r="1497" spans="1:11" ht="51" customHeight="1">
      <c r="A1497" s="20" t="s">
        <v>3656</v>
      </c>
      <c r="B1497" s="606">
        <v>26462449001</v>
      </c>
      <c r="C1497" s="607" t="s">
        <v>3660</v>
      </c>
      <c r="D1497" s="612">
        <v>1600000</v>
      </c>
      <c r="E1497" s="619" t="s">
        <v>3658</v>
      </c>
      <c r="F1497" s="619" t="s">
        <v>3659</v>
      </c>
      <c r="G1497" s="621"/>
      <c r="H1497" s="18" t="str">
        <f>IF(A1497="","",VLOOKUP(A1497,[2]Crt!F:G,2,FALSE))</f>
        <v>ආයුර්වේද වෛද්‍ය සේවා</v>
      </c>
      <c r="I1497" s="19" t="str">
        <f>IF(A1497="","",IF(LEN(B1497)=12,VLOOKUP(MID(B1497,8,2),[2]Crt!A:B,2),VLOOKUP(MID(B1497,7,2),[2]Crt!A:B,2)))</f>
        <v>49 - මතුගම</v>
      </c>
      <c r="J1497" s="20" t="str">
        <f>IF(A1497="","",VLOOKUP(I1497,[2]Crt!B:C,2))</f>
        <v>කළුතර</v>
      </c>
      <c r="K1497" s="20">
        <v>2001</v>
      </c>
    </row>
    <row r="1498" spans="1:11" ht="51" customHeight="1">
      <c r="A1498" s="20" t="s">
        <v>3661</v>
      </c>
      <c r="B1498" s="606">
        <v>26463112011</v>
      </c>
      <c r="C1498" s="607" t="s">
        <v>3662</v>
      </c>
      <c r="D1498" s="612">
        <v>82027</v>
      </c>
      <c r="E1498" s="619" t="s">
        <v>3658</v>
      </c>
      <c r="F1498" s="619" t="s">
        <v>3663</v>
      </c>
      <c r="G1498" s="621"/>
      <c r="H1498" s="18" t="str">
        <f>IF(A1498="","",VLOOKUP(A1498,[2]Crt!F:G,2,FALSE))</f>
        <v>පරිවාස හා ළමාරක්ෂක සේවා</v>
      </c>
      <c r="I1498" s="19" t="str">
        <f>IF(A1498="","",IF(LEN(B1498)=12,VLOOKUP(MID(B1498,8,2),[2]Crt!A:B,2),VLOOKUP(MID(B1498,7,2),[2]Crt!A:B,2)))</f>
        <v>12 - බියගම</v>
      </c>
      <c r="J1498" s="20" t="str">
        <f>IF(A1498="","",VLOOKUP(I1498,[2]Crt!B:C,2))</f>
        <v>ගම්පහ</v>
      </c>
      <c r="K1498" s="20">
        <v>2401</v>
      </c>
    </row>
    <row r="1499" spans="1:11" ht="51" customHeight="1">
      <c r="A1499" s="20" t="s">
        <v>1366</v>
      </c>
      <c r="B1499" s="606">
        <v>26463205004</v>
      </c>
      <c r="C1499" s="607" t="s">
        <v>3664</v>
      </c>
      <c r="D1499" s="612">
        <v>228356</v>
      </c>
      <c r="E1499" s="619" t="s">
        <v>3658</v>
      </c>
      <c r="F1499" s="619" t="s">
        <v>3665</v>
      </c>
      <c r="G1499" s="621"/>
      <c r="H1499" s="18" t="str">
        <f>IF(A1499="","",VLOOKUP(A1499,[2]Crt!F:G,2,FALSE))</f>
        <v>සමාජ සේවා</v>
      </c>
      <c r="I1499" s="19" t="str">
        <f>IF(A1499="","",IF(LEN(B1499)=12,VLOOKUP(MID(B1499,8,2),[2]Crt!A:B,2),VLOOKUP(MID(B1499,7,2),[2]Crt!A:B,2)))</f>
        <v>05 - මීරිගම</v>
      </c>
      <c r="J1499" s="20" t="str">
        <f>IF(A1499="","",VLOOKUP(I1499,[2]Crt!B:C,2))</f>
        <v>ගම්පහ</v>
      </c>
      <c r="K1499" s="20">
        <v>2001</v>
      </c>
    </row>
    <row r="1500" spans="1:11" ht="51" customHeight="1">
      <c r="A1500" s="20" t="s">
        <v>3666</v>
      </c>
      <c r="B1500" s="606" t="s">
        <v>3667</v>
      </c>
      <c r="C1500" s="607" t="s">
        <v>3668</v>
      </c>
      <c r="D1500" s="622">
        <v>11671269</v>
      </c>
      <c r="E1500" s="619" t="s">
        <v>3658</v>
      </c>
      <c r="F1500" s="619" t="s">
        <v>3659</v>
      </c>
      <c r="G1500" s="621"/>
      <c r="H1500" s="18" t="str">
        <f>IF(A1500="","",VLOOKUP(A1500,[2]Crt!F:G,2,FALSE))</f>
        <v>ආයුර්වේද වෛද්‍ය සේවා</v>
      </c>
      <c r="I1500" s="19" t="str">
        <f>IF(A1500="","",IF(LEN(B1500)=12,VLOOKUP(MID(B1500,8,2),[2]Crt!A:B,2),VLOOKUP(MID(B1500,7,2),[2]Crt!A:B,2)))</f>
        <v>54 - ඉංගිරිය</v>
      </c>
      <c r="J1500" s="20" t="str">
        <f>IF(A1500="","",VLOOKUP(I1500,[2]Crt!B:C,2))</f>
        <v>කළුතර</v>
      </c>
      <c r="K1500" s="20">
        <f>IF(B1500="","",VLOOKUP(MID(B1500,1,1),[2]Crt!D:E,2,FALSE))</f>
        <v>2104</v>
      </c>
    </row>
    <row r="1501" spans="1:11" ht="51" customHeight="1">
      <c r="A1501" s="11" t="s">
        <v>3669</v>
      </c>
      <c r="B1501" s="623" t="s">
        <v>3670</v>
      </c>
      <c r="C1501" s="624" t="s">
        <v>3671</v>
      </c>
      <c r="D1501" s="625">
        <v>26000</v>
      </c>
      <c r="E1501" s="626" t="s">
        <v>3672</v>
      </c>
      <c r="F1501" s="626" t="s">
        <v>3673</v>
      </c>
      <c r="G1501" s="627"/>
      <c r="H1501" s="18" t="str">
        <f>IF(A1501="","",VLOOKUP(A1501,[2]Crt!F:G,2,FALSE))</f>
        <v>සෞඛ්‍ය වෛද්‍ය සේවා</v>
      </c>
      <c r="I1501" s="19" t="str">
        <f>IF(A1501="","",IF(LEN(B1501)=12,VLOOKUP(MID(B1501,8,2),[2]Crt!A:B,2),VLOOKUP(MID(B1501,7,2),[2]Crt!A:B,2)))</f>
        <v>31 - හංවැල්ල</v>
      </c>
      <c r="J1501" s="20" t="str">
        <f>IF(A1501="","",VLOOKUP(I1501,[2]Crt!B:C,2))</f>
        <v>කොළඹ</v>
      </c>
      <c r="K1501" s="20">
        <f>IF(B1501="","",VLOOKUP(MID(B1501,1,1),[2]Crt!D:E,2,FALSE))</f>
        <v>2401</v>
      </c>
    </row>
    <row r="1502" spans="1:11" ht="51" customHeight="1">
      <c r="A1502" s="11" t="s">
        <v>3645</v>
      </c>
      <c r="B1502" s="623" t="s">
        <v>3674</v>
      </c>
      <c r="C1502" s="628" t="s">
        <v>3675</v>
      </c>
      <c r="D1502" s="629">
        <v>497501.46</v>
      </c>
      <c r="E1502" s="626" t="s">
        <v>3672</v>
      </c>
      <c r="F1502" s="626" t="s">
        <v>3673</v>
      </c>
      <c r="G1502" s="627"/>
      <c r="H1502" s="18" t="str">
        <f>IF(A1502="","",VLOOKUP(A1502,[2]Crt!F:G,2,FALSE))</f>
        <v>සෞඛ්‍ය වෛද්‍ය සේවා</v>
      </c>
      <c r="I1502" s="19" t="str">
        <f>IF(A1502="","",IF(LEN(B1502)=12,VLOOKUP(MID(B1502,8,2),[2]Crt!A:B,2),VLOOKUP(MID(B1502,7,2),[2]Crt!A:B,2)))</f>
        <v>30 - හෝමාගම</v>
      </c>
      <c r="J1502" s="20" t="str">
        <f>IF(A1502="","",VLOOKUP(I1502,[2]Crt!B:C,2))</f>
        <v>කොළඹ</v>
      </c>
      <c r="K1502" s="20">
        <f>IF(B1502="","",VLOOKUP(MID(B1502,1,1),[2]Crt!D:E,2,FALSE))</f>
        <v>2001</v>
      </c>
    </row>
    <row r="1503" spans="1:11" ht="51" customHeight="1">
      <c r="A1503" s="11" t="s">
        <v>3645</v>
      </c>
      <c r="B1503" s="623" t="s">
        <v>3676</v>
      </c>
      <c r="C1503" s="628" t="s">
        <v>3677</v>
      </c>
      <c r="D1503" s="629">
        <v>397364.19</v>
      </c>
      <c r="E1503" s="626" t="s">
        <v>3672</v>
      </c>
      <c r="F1503" s="626" t="s">
        <v>3673</v>
      </c>
      <c r="G1503" s="627"/>
      <c r="H1503" s="18" t="str">
        <f>IF(A1503="","",VLOOKUP(A1503,[2]Crt!F:G,2,FALSE))</f>
        <v>සෞඛ්‍ය වෛද්‍ය සේවා</v>
      </c>
      <c r="I1503" s="19" t="str">
        <f>IF(A1503="","",IF(LEN(B1503)=12,VLOOKUP(MID(B1503,8,2),[2]Crt!A:B,2),VLOOKUP(MID(B1503,7,2),[2]Crt!A:B,2)))</f>
        <v>30 - හෝමාගම</v>
      </c>
      <c r="J1503" s="20" t="str">
        <f>IF(A1503="","",VLOOKUP(I1503,[2]Crt!B:C,2))</f>
        <v>කොළඹ</v>
      </c>
      <c r="K1503" s="20">
        <f>IF(B1503="","",VLOOKUP(MID(B1503,1,1),[2]Crt!D:E,2,FALSE))</f>
        <v>2001</v>
      </c>
    </row>
    <row r="1504" spans="1:11" ht="51" customHeight="1">
      <c r="A1504" s="11" t="s">
        <v>3669</v>
      </c>
      <c r="B1504" s="623" t="s">
        <v>3678</v>
      </c>
      <c r="C1504" s="630" t="s">
        <v>3679</v>
      </c>
      <c r="D1504" s="625">
        <v>100000</v>
      </c>
      <c r="E1504" s="626" t="s">
        <v>3672</v>
      </c>
      <c r="F1504" s="626" t="s">
        <v>3673</v>
      </c>
      <c r="G1504" s="627"/>
      <c r="H1504" s="18" t="str">
        <f>IF(A1504="","",VLOOKUP(A1504,[2]Crt!F:G,2,FALSE))</f>
        <v>සෞඛ්‍ය වෛද්‍ය සේවා</v>
      </c>
      <c r="I1504" s="19" t="str">
        <f>IF(A1504="","",IF(LEN(B1504)=12,VLOOKUP(MID(B1504,8,2),[2]Crt!A:B,2),VLOOKUP(MID(B1504,7,2),[2]Crt!A:B,2)))</f>
        <v>30 - හෝමාගම</v>
      </c>
      <c r="J1504" s="20" t="str">
        <f>IF(A1504="","",VLOOKUP(I1504,[2]Crt!B:C,2))</f>
        <v>කොළඹ</v>
      </c>
      <c r="K1504" s="20">
        <f>IF(B1504="","",VLOOKUP(MID(B1504,1,1),[2]Crt!D:E,2,FALSE))</f>
        <v>2001</v>
      </c>
    </row>
    <row r="1505" spans="1:11" ht="51" customHeight="1">
      <c r="A1505" s="11" t="s">
        <v>3645</v>
      </c>
      <c r="B1505" s="623" t="s">
        <v>3680</v>
      </c>
      <c r="C1505" s="630" t="s">
        <v>3681</v>
      </c>
      <c r="D1505" s="629">
        <v>550600.23</v>
      </c>
      <c r="E1505" s="626" t="s">
        <v>3672</v>
      </c>
      <c r="F1505" s="626" t="s">
        <v>3673</v>
      </c>
      <c r="G1505" s="627"/>
      <c r="H1505" s="18" t="str">
        <f>IF(A1505="","",VLOOKUP(A1505,[2]Crt!F:G,2,FALSE))</f>
        <v>සෞඛ්‍ය වෛද්‍ය සේවා</v>
      </c>
      <c r="I1505" s="19" t="str">
        <f>IF(A1505="","",IF(LEN(B1505)=12,VLOOKUP(MID(B1505,8,2),[2]Crt!A:B,2),VLOOKUP(MID(B1505,7,2),[2]Crt!A:B,2)))</f>
        <v>30 - හෝමාගම</v>
      </c>
      <c r="J1505" s="20" t="str">
        <f>IF(A1505="","",VLOOKUP(I1505,[2]Crt!B:C,2))</f>
        <v>කොළඹ</v>
      </c>
      <c r="K1505" s="20">
        <f>IF(B1505="","",VLOOKUP(MID(B1505,1,1),[2]Crt!D:E,2,FALSE))</f>
        <v>2001</v>
      </c>
    </row>
    <row r="1506" spans="1:11" ht="51" customHeight="1">
      <c r="A1506" s="11" t="s">
        <v>3669</v>
      </c>
      <c r="B1506" s="623" t="s">
        <v>3682</v>
      </c>
      <c r="C1506" s="631" t="s">
        <v>3683</v>
      </c>
      <c r="D1506" s="625">
        <v>1000000</v>
      </c>
      <c r="E1506" s="626" t="s">
        <v>3672</v>
      </c>
      <c r="F1506" s="626" t="s">
        <v>3673</v>
      </c>
      <c r="G1506" s="627"/>
      <c r="H1506" s="18" t="str">
        <f>IF(A1506="","",VLOOKUP(A1506,[2]Crt!F:G,2,FALSE))</f>
        <v>සෞඛ්‍ය වෛද්‍ය සේවා</v>
      </c>
      <c r="I1506" s="19" t="str">
        <f>IF(A1506="","",IF(LEN(B1506)=12,VLOOKUP(MID(B1506,8,2),[2]Crt!A:B,2),VLOOKUP(MID(B1506,7,2),[2]Crt!A:B,2)))</f>
        <v>31 - හංවැල්ල</v>
      </c>
      <c r="J1506" s="20" t="str">
        <f>IF(A1506="","",VLOOKUP(I1506,[2]Crt!B:C,2))</f>
        <v>කොළඹ</v>
      </c>
      <c r="K1506" s="20">
        <f>IF(B1506="","",VLOOKUP(MID(B1506,1,1),[2]Crt!D:E,2,FALSE))</f>
        <v>2001</v>
      </c>
    </row>
    <row r="1507" spans="1:11" ht="51" customHeight="1">
      <c r="A1507" s="11" t="s">
        <v>3645</v>
      </c>
      <c r="B1507" s="623" t="s">
        <v>3684</v>
      </c>
      <c r="C1507" s="631" t="s">
        <v>3685</v>
      </c>
      <c r="D1507" s="629">
        <v>1682919</v>
      </c>
      <c r="E1507" s="626" t="s">
        <v>3672</v>
      </c>
      <c r="F1507" s="626" t="s">
        <v>3673</v>
      </c>
      <c r="G1507" s="627"/>
      <c r="H1507" s="18" t="str">
        <f>IF(A1507="","",VLOOKUP(A1507,[2]Crt!F:G,2,FALSE))</f>
        <v>සෞඛ්‍ය වෛද්‍ය සේවා</v>
      </c>
      <c r="I1507" s="19" t="str">
        <f>IF(A1507="","",IF(LEN(B1507)=12,VLOOKUP(MID(B1507,8,2),[2]Crt!A:B,2),VLOOKUP(MID(B1507,7,2),[2]Crt!A:B,2)))</f>
        <v>31 - හංවැල්ල</v>
      </c>
      <c r="J1507" s="20" t="str">
        <f>IF(A1507="","",VLOOKUP(I1507,[2]Crt!B:C,2))</f>
        <v>කොළඹ</v>
      </c>
      <c r="K1507" s="20">
        <f>IF(B1507="","",VLOOKUP(MID(B1507,1,1),[2]Crt!D:E,2,FALSE))</f>
        <v>2001</v>
      </c>
    </row>
    <row r="1508" spans="1:11" ht="51" customHeight="1">
      <c r="A1508" s="11" t="s">
        <v>3645</v>
      </c>
      <c r="B1508" s="623" t="s">
        <v>3686</v>
      </c>
      <c r="C1508" s="631" t="s">
        <v>3687</v>
      </c>
      <c r="D1508" s="629">
        <v>1859820.52</v>
      </c>
      <c r="E1508" s="626" t="s">
        <v>3672</v>
      </c>
      <c r="F1508" s="626" t="s">
        <v>3673</v>
      </c>
      <c r="G1508" s="627"/>
      <c r="H1508" s="18" t="str">
        <f>IF(A1508="","",VLOOKUP(A1508,[2]Crt!F:G,2,FALSE))</f>
        <v>සෞඛ්‍ය වෛද්‍ය සේවා</v>
      </c>
      <c r="I1508" s="19" t="str">
        <f>IF(A1508="","",IF(LEN(B1508)=12,VLOOKUP(MID(B1508,8,2),[2]Crt!A:B,2),VLOOKUP(MID(B1508,7,2),[2]Crt!A:B,2)))</f>
        <v>31 - හංවැල්ල</v>
      </c>
      <c r="J1508" s="20" t="str">
        <f>IF(A1508="","",VLOOKUP(I1508,[2]Crt!B:C,2))</f>
        <v>කොළඹ</v>
      </c>
      <c r="K1508" s="20">
        <f>IF(B1508="","",VLOOKUP(MID(B1508,1,1),[2]Crt!D:E,2,FALSE))</f>
        <v>2001</v>
      </c>
    </row>
    <row r="1509" spans="1:11" ht="51" customHeight="1">
      <c r="A1509" s="632" t="s">
        <v>3688</v>
      </c>
      <c r="B1509" s="633" t="s">
        <v>3689</v>
      </c>
      <c r="C1509" s="634" t="s">
        <v>3690</v>
      </c>
      <c r="D1509" s="635">
        <v>500000</v>
      </c>
      <c r="E1509" s="636" t="s">
        <v>3672</v>
      </c>
      <c r="F1509" s="636" t="s">
        <v>3673</v>
      </c>
      <c r="G1509" s="637"/>
      <c r="H1509" s="638" t="e">
        <f>IF(A1509="","",VLOOKUP(A1509,[2]Crt!F:G,2,FALSE))</f>
        <v>#N/A</v>
      </c>
      <c r="I1509" s="639" t="str">
        <f>IF(A1509="","",IF(LEN(B1509)=12,VLOOKUP(MID(B1509,8,2),[2]Crt!A:B,2),VLOOKUP(MID(B1509,7,2),[2]Crt!A:B,2)))</f>
        <v>31 - හංවැල්ල</v>
      </c>
      <c r="J1509" s="640" t="str">
        <f>IF(A1509="","",VLOOKUP(I1509,[2]Crt!B:C,2))</f>
        <v>කොළඹ</v>
      </c>
      <c r="K1509" s="640">
        <f>IF(B1509="","",VLOOKUP(MID(B1509,1,1),[2]Crt!D:E,2,FALSE))</f>
        <v>2001</v>
      </c>
    </row>
    <row r="1510" spans="1:11" ht="51" customHeight="1">
      <c r="A1510" s="11" t="s">
        <v>3669</v>
      </c>
      <c r="B1510" s="623" t="s">
        <v>3691</v>
      </c>
      <c r="C1510" s="624" t="s">
        <v>3692</v>
      </c>
      <c r="D1510" s="625">
        <v>1400000</v>
      </c>
      <c r="E1510" s="626" t="s">
        <v>3672</v>
      </c>
      <c r="F1510" s="626" t="s">
        <v>3673</v>
      </c>
      <c r="G1510" s="627"/>
      <c r="H1510" s="18" t="str">
        <f>IF(A1510="","",VLOOKUP(A1510,[2]Crt!F:G,2,FALSE))</f>
        <v>සෞඛ්‍ය වෛද්‍ය සේවා</v>
      </c>
      <c r="I1510" s="19" t="str">
        <f>IF(A1510="","",IF(LEN(B1510)=12,VLOOKUP(MID(B1510,8,2),[2]Crt!A:B,2),VLOOKUP(MID(B1510,7,2),[2]Crt!A:B,2)))</f>
        <v>31 - හංවැල්ල</v>
      </c>
      <c r="J1510" s="20" t="str">
        <f>IF(A1510="","",VLOOKUP(I1510,[2]Crt!B:C,2))</f>
        <v>කොළඹ</v>
      </c>
      <c r="K1510" s="20">
        <f>IF(B1510="","",VLOOKUP(MID(B1510,1,1),[2]Crt!D:E,2,FALSE))</f>
        <v>2001</v>
      </c>
    </row>
    <row r="1511" spans="1:11" ht="51" customHeight="1">
      <c r="A1511" s="11" t="s">
        <v>3645</v>
      </c>
      <c r="B1511" s="623" t="s">
        <v>3693</v>
      </c>
      <c r="C1511" s="624" t="s">
        <v>3694</v>
      </c>
      <c r="D1511" s="629">
        <v>425660.1</v>
      </c>
      <c r="E1511" s="626" t="s">
        <v>3672</v>
      </c>
      <c r="F1511" s="626" t="s">
        <v>3673</v>
      </c>
      <c r="G1511" s="627"/>
      <c r="H1511" s="18" t="str">
        <f>IF(A1511="","",VLOOKUP(A1511,[2]Crt!F:G,2,FALSE))</f>
        <v>සෞඛ්‍ය වෛද්‍ය සේවා</v>
      </c>
      <c r="I1511" s="19" t="str">
        <f>IF(A1511="","",IF(LEN(B1511)=12,VLOOKUP(MID(B1511,8,2),[2]Crt!A:B,2),VLOOKUP(MID(B1511,7,2),[2]Crt!A:B,2)))</f>
        <v>31 - හංවැල්ල</v>
      </c>
      <c r="J1511" s="20" t="str">
        <f>IF(A1511="","",VLOOKUP(I1511,[2]Crt!B:C,2))</f>
        <v>කොළඹ</v>
      </c>
      <c r="K1511" s="20">
        <f>IF(B1511="","",VLOOKUP(MID(B1511,1,1),[2]Crt!D:E,2,FALSE))</f>
        <v>2001</v>
      </c>
    </row>
    <row r="1512" spans="1:11" ht="51" customHeight="1">
      <c r="A1512" s="641" t="s">
        <v>3695</v>
      </c>
      <c r="B1512" s="633" t="s">
        <v>3696</v>
      </c>
      <c r="C1512" s="634" t="s">
        <v>3697</v>
      </c>
      <c r="D1512" s="635">
        <v>200000</v>
      </c>
      <c r="E1512" s="642" t="s">
        <v>3672</v>
      </c>
      <c r="F1512" s="642" t="s">
        <v>3673</v>
      </c>
      <c r="G1512" s="643"/>
      <c r="H1512" s="638" t="str">
        <f>IF(A1512="","",VLOOKUP(A1512,[2]Crt!F:G,2,FALSE))</f>
        <v>සෞඛ්‍ය වෛද්‍ය සේවා</v>
      </c>
      <c r="I1512" s="639" t="str">
        <f>IF(A1512="","",IF(LEN(B1512)=12,VLOOKUP(MID(B1512,8,2),[2]Crt!A:B,2),VLOOKUP(MID(B1512,7,2),[2]Crt!A:B,2)))</f>
        <v>31 - හංවැල්ල</v>
      </c>
      <c r="J1512" s="638" t="str">
        <f>IF(A1512="","",VLOOKUP(I1512,[2]Crt!B:C,2))</f>
        <v>කොළඹ</v>
      </c>
      <c r="K1512" s="638">
        <f>IF(B1512="","",VLOOKUP(MID(B1512,1,1),[2]Crt!D:E,2,FALSE))</f>
        <v>2001</v>
      </c>
    </row>
    <row r="1513" spans="1:11" ht="51" customHeight="1">
      <c r="A1513" s="11" t="s">
        <v>3645</v>
      </c>
      <c r="B1513" s="623" t="s">
        <v>3698</v>
      </c>
      <c r="C1513" s="624" t="s">
        <v>3699</v>
      </c>
      <c r="D1513" s="629">
        <v>527323.65</v>
      </c>
      <c r="E1513" s="626" t="s">
        <v>3672</v>
      </c>
      <c r="F1513" s="626" t="s">
        <v>3673</v>
      </c>
      <c r="G1513" s="627"/>
      <c r="H1513" s="18" t="str">
        <f>IF(A1513="","",VLOOKUP(A1513,[2]Crt!F:G,2,FALSE))</f>
        <v>සෞඛ්‍ය වෛද්‍ය සේවා</v>
      </c>
      <c r="I1513" s="19" t="str">
        <f>IF(A1513="","",IF(LEN(B1513)=12,VLOOKUP(MID(B1513,8,2),[2]Crt!A:B,2),VLOOKUP(MID(B1513,7,2),[2]Crt!A:B,2)))</f>
        <v>31 - හංවැල්ල</v>
      </c>
      <c r="J1513" s="20" t="str">
        <f>IF(A1513="","",VLOOKUP(I1513,[2]Crt!B:C,2))</f>
        <v>කොළඹ</v>
      </c>
      <c r="K1513" s="20">
        <f>IF(B1513="","",VLOOKUP(MID(B1513,1,1),[2]Crt!D:E,2,FALSE))</f>
        <v>2001</v>
      </c>
    </row>
    <row r="1514" spans="1:11" ht="51" customHeight="1">
      <c r="A1514" s="11" t="s">
        <v>3645</v>
      </c>
      <c r="B1514" s="644" t="s">
        <v>3700</v>
      </c>
      <c r="C1514" s="645" t="s">
        <v>3701</v>
      </c>
      <c r="D1514" s="629">
        <v>211940</v>
      </c>
      <c r="E1514" s="626" t="s">
        <v>3672</v>
      </c>
      <c r="F1514" s="626" t="s">
        <v>3673</v>
      </c>
      <c r="G1514" s="627"/>
      <c r="H1514" s="18" t="str">
        <f>IF(A1514="","",VLOOKUP(A1514,[2]Crt!F:G,2,FALSE))</f>
        <v>සෞඛ්‍ය වෛද්‍ය සේවා</v>
      </c>
      <c r="I1514" s="19" t="str">
        <f>IF(A1514="","",IF(LEN(B1514)=12,VLOOKUP(MID(B1514,8,2),[2]Crt!A:B,2),VLOOKUP(MID(B1514,7,2),[2]Crt!A:B,2)))</f>
        <v>31 - හංවැල්ල</v>
      </c>
      <c r="J1514" s="20" t="str">
        <f>IF(A1514="","",VLOOKUP(I1514,[2]Crt!B:C,2))</f>
        <v>කොළඹ</v>
      </c>
      <c r="K1514" s="20">
        <f>IF(B1514="","",VLOOKUP(MID(B1514,1,1),[2]Crt!D:E,2,FALSE))</f>
        <v>2001</v>
      </c>
    </row>
    <row r="1515" spans="1:11" ht="51" customHeight="1">
      <c r="A1515" s="11" t="s">
        <v>3645</v>
      </c>
      <c r="B1515" s="623" t="s">
        <v>3702</v>
      </c>
      <c r="C1515" s="624" t="s">
        <v>3703</v>
      </c>
      <c r="D1515" s="629">
        <v>796115.42</v>
      </c>
      <c r="E1515" s="626" t="s">
        <v>3672</v>
      </c>
      <c r="F1515" s="626" t="s">
        <v>3673</v>
      </c>
      <c r="G1515" s="627"/>
      <c r="H1515" s="18" t="str">
        <f>IF(A1515="","",VLOOKUP(A1515,[2]Crt!F:G,2,FALSE))</f>
        <v>සෞඛ්‍ය වෛද්‍ය සේවා</v>
      </c>
      <c r="I1515" s="19" t="str">
        <f>IF(A1515="","",IF(LEN(B1515)=12,VLOOKUP(MID(B1515,8,2),[2]Crt!A:B,2),VLOOKUP(MID(B1515,7,2),[2]Crt!A:B,2)))</f>
        <v>31 - හංවැල්ල</v>
      </c>
      <c r="J1515" s="20" t="str">
        <f>IF(A1515="","",VLOOKUP(I1515,[2]Crt!B:C,2))</f>
        <v>කොළඹ</v>
      </c>
      <c r="K1515" s="20">
        <f>IF(B1515="","",VLOOKUP(MID(B1515,1,1),[2]Crt!D:E,2,FALSE))</f>
        <v>2001</v>
      </c>
    </row>
    <row r="1516" spans="1:11" ht="51" customHeight="1">
      <c r="A1516" s="11" t="s">
        <v>3645</v>
      </c>
      <c r="B1516" s="623" t="s">
        <v>3704</v>
      </c>
      <c r="C1516" s="630" t="s">
        <v>3705</v>
      </c>
      <c r="D1516" s="629">
        <v>1856649.56</v>
      </c>
      <c r="E1516" s="626" t="s">
        <v>3672</v>
      </c>
      <c r="F1516" s="626" t="s">
        <v>3673</v>
      </c>
      <c r="G1516" s="627"/>
      <c r="H1516" s="18" t="str">
        <f>IF(A1516="","",VLOOKUP(A1516,[2]Crt!F:G,2,FALSE))</f>
        <v>සෞඛ්‍ය වෛද්‍ය සේවා</v>
      </c>
      <c r="I1516" s="19" t="str">
        <f>IF(A1516="","",IF(LEN(B1516)=12,VLOOKUP(MID(B1516,8,2),[2]Crt!A:B,2),VLOOKUP(MID(B1516,7,2),[2]Crt!A:B,2)))</f>
        <v>21 - කොළඹ</v>
      </c>
      <c r="J1516" s="20" t="str">
        <f>IF(A1516="","",VLOOKUP(I1516,[2]Crt!B:C,2))</f>
        <v>කොළඹ</v>
      </c>
      <c r="K1516" s="20">
        <f>IF(B1516="","",VLOOKUP(MID(B1516,1,1),[2]Crt!D:E,2,FALSE))</f>
        <v>2001</v>
      </c>
    </row>
    <row r="1517" spans="1:11" ht="51" customHeight="1">
      <c r="A1517" s="11" t="s">
        <v>3645</v>
      </c>
      <c r="B1517" s="623" t="s">
        <v>3706</v>
      </c>
      <c r="C1517" s="630" t="s">
        <v>3707</v>
      </c>
      <c r="D1517" s="629">
        <v>420473</v>
      </c>
      <c r="E1517" s="626" t="s">
        <v>3672</v>
      </c>
      <c r="F1517" s="626" t="s">
        <v>3673</v>
      </c>
      <c r="G1517" s="627"/>
      <c r="H1517" s="18" t="str">
        <f>IF(A1517="","",VLOOKUP(A1517,[2]Crt!F:G,2,FALSE))</f>
        <v>සෞඛ්‍ය වෛද්‍ය සේවා</v>
      </c>
      <c r="I1517" s="19" t="str">
        <f>IF(A1517="","",IF(LEN(B1517)=12,VLOOKUP(MID(B1517,8,2),[2]Crt!A:B,2),VLOOKUP(MID(B1517,7,2),[2]Crt!A:B,2)))</f>
        <v>30 - හෝමාගම</v>
      </c>
      <c r="J1517" s="20" t="str">
        <f>IF(A1517="","",VLOOKUP(I1517,[2]Crt!B:C,2))</f>
        <v>කොළඹ</v>
      </c>
      <c r="K1517" s="20">
        <f>IF(B1517="","",VLOOKUP(MID(B1517,1,1),[2]Crt!D:E,2,FALSE))</f>
        <v>2001</v>
      </c>
    </row>
    <row r="1518" spans="1:11" ht="51" customHeight="1">
      <c r="A1518" s="11" t="s">
        <v>3645</v>
      </c>
      <c r="B1518" s="623" t="s">
        <v>3708</v>
      </c>
      <c r="C1518" s="630" t="s">
        <v>3709</v>
      </c>
      <c r="D1518" s="629">
        <v>162250</v>
      </c>
      <c r="E1518" s="626" t="s">
        <v>3672</v>
      </c>
      <c r="F1518" s="626" t="s">
        <v>3673</v>
      </c>
      <c r="G1518" s="627"/>
      <c r="H1518" s="18" t="str">
        <f>IF(A1518="","",VLOOKUP(A1518,[2]Crt!F:G,2,FALSE))</f>
        <v>සෞඛ්‍ය වෛද්‍ය සේවා</v>
      </c>
      <c r="I1518" s="19" t="str">
        <f>IF(A1518="","",IF(LEN(B1518)=12,VLOOKUP(MID(B1518,8,2),[2]Crt!A:B,2),VLOOKUP(MID(B1518,7,2),[2]Crt!A:B,2)))</f>
        <v>30 - හෝමාගම</v>
      </c>
      <c r="J1518" s="20" t="str">
        <f>IF(A1518="","",VLOOKUP(I1518,[2]Crt!B:C,2))</f>
        <v>කොළඹ</v>
      </c>
      <c r="K1518" s="20">
        <f>IF(B1518="","",VLOOKUP(MID(B1518,1,1),[2]Crt!D:E,2,FALSE))</f>
        <v>2001</v>
      </c>
    </row>
    <row r="1519" spans="1:11" ht="51" customHeight="1">
      <c r="A1519" s="11" t="s">
        <v>3645</v>
      </c>
      <c r="B1519" s="623" t="s">
        <v>3710</v>
      </c>
      <c r="C1519" s="630" t="s">
        <v>3711</v>
      </c>
      <c r="D1519" s="629">
        <v>450948.76</v>
      </c>
      <c r="E1519" s="626" t="s">
        <v>3672</v>
      </c>
      <c r="F1519" s="626" t="s">
        <v>3673</v>
      </c>
      <c r="G1519" s="627"/>
      <c r="H1519" s="18" t="str">
        <f>IF(A1519="","",VLOOKUP(A1519,[2]Crt!F:G,2,FALSE))</f>
        <v>සෞඛ්‍ය වෛද්‍ය සේවා</v>
      </c>
      <c r="I1519" s="19" t="str">
        <f>IF(A1519="","",IF(LEN(B1519)=12,VLOOKUP(MID(B1519,8,2),[2]Crt!A:B,2),VLOOKUP(MID(B1519,7,2),[2]Crt!A:B,2)))</f>
        <v>28 - මොරටුව</v>
      </c>
      <c r="J1519" s="20" t="str">
        <f>IF(A1519="","",VLOOKUP(I1519,[2]Crt!B:C,2))</f>
        <v>කොළඹ</v>
      </c>
      <c r="K1519" s="20">
        <f>IF(B1519="","",VLOOKUP(MID(B1519,1,1),[2]Crt!D:E,2,FALSE))</f>
        <v>2001</v>
      </c>
    </row>
    <row r="1520" spans="1:11" ht="51" customHeight="1">
      <c r="A1520" s="11" t="s">
        <v>3645</v>
      </c>
      <c r="B1520" s="623" t="s">
        <v>3712</v>
      </c>
      <c r="C1520" s="624" t="s">
        <v>3713</v>
      </c>
      <c r="D1520" s="629">
        <v>55447</v>
      </c>
      <c r="E1520" s="626" t="s">
        <v>3672</v>
      </c>
      <c r="F1520" s="626" t="s">
        <v>3673</v>
      </c>
      <c r="G1520" s="627"/>
      <c r="H1520" s="18" t="str">
        <f>IF(A1520="","",VLOOKUP(A1520,[2]Crt!F:G,2,FALSE))</f>
        <v>සෞඛ්‍ය වෛද්‍ය සේවා</v>
      </c>
      <c r="I1520" s="19" t="str">
        <f>IF(A1520="","",IF(LEN(B1520)=12,VLOOKUP(MID(B1520,8,2),[2]Crt!A:B,2),VLOOKUP(MID(B1520,7,2),[2]Crt!A:B,2)))</f>
        <v>24 - කඩුවෙල</v>
      </c>
      <c r="J1520" s="20" t="str">
        <f>IF(A1520="","",VLOOKUP(I1520,[2]Crt!B:C,2))</f>
        <v>කොළඹ</v>
      </c>
      <c r="K1520" s="20">
        <f>IF(B1520="","",VLOOKUP(MID(B1520,1,1),[2]Crt!D:E,2,FALSE))</f>
        <v>2001</v>
      </c>
    </row>
    <row r="1521" spans="1:11" ht="51" customHeight="1">
      <c r="A1521" s="646" t="s">
        <v>3645</v>
      </c>
      <c r="B1521" s="623" t="s">
        <v>3714</v>
      </c>
      <c r="C1521" s="624" t="s">
        <v>3715</v>
      </c>
      <c r="D1521" s="629">
        <v>3154345.68</v>
      </c>
      <c r="E1521" s="626" t="s">
        <v>3672</v>
      </c>
      <c r="F1521" s="626" t="s">
        <v>3673</v>
      </c>
      <c r="G1521" s="627"/>
      <c r="H1521" s="18" t="str">
        <f>IF(A1521="","",VLOOKUP(A1521,[2]Crt!F:G,2,FALSE))</f>
        <v>සෞඛ්‍ය වෛද්‍ය සේවා</v>
      </c>
      <c r="I1521" s="19" t="str">
        <f>IF(A1521="","",IF(LEN(B1521)=12,VLOOKUP(MID(B1521,8,2),[2]Crt!A:B,2),VLOOKUP(MID(B1521,7,2),[2]Crt!A:B,2)))</f>
        <v>31 - හංවැල්ල</v>
      </c>
      <c r="J1521" s="20" t="str">
        <f>IF(A1521="","",VLOOKUP(I1521,[2]Crt!B:C,2))</f>
        <v>කොළඹ</v>
      </c>
      <c r="K1521" s="20">
        <f>IF(B1521="","",VLOOKUP(MID(B1521,1,1),[2]Crt!D:E,2,FALSE))</f>
        <v>2104</v>
      </c>
    </row>
    <row r="1522" spans="1:11" ht="51" customHeight="1">
      <c r="A1522" s="11" t="s">
        <v>3669</v>
      </c>
      <c r="B1522" s="623" t="s">
        <v>3716</v>
      </c>
      <c r="C1522" s="630" t="s">
        <v>3717</v>
      </c>
      <c r="D1522" s="625">
        <v>500000</v>
      </c>
      <c r="E1522" s="626" t="s">
        <v>3672</v>
      </c>
      <c r="F1522" s="626" t="s">
        <v>3673</v>
      </c>
      <c r="G1522" s="627"/>
      <c r="H1522" s="18" t="str">
        <f>IF(A1522="","",VLOOKUP(A1522,[2]Crt!F:G,2,FALSE))</f>
        <v>සෞඛ්‍ය වෛද්‍ය සේවා</v>
      </c>
      <c r="I1522" s="19" t="str">
        <f>IF(A1522="","",IF(LEN(B1522)=12,VLOOKUP(MID(B1522,8,2),[2]Crt!A:B,2),VLOOKUP(MID(B1522,7,2),[2]Crt!A:B,2)))</f>
        <v>31 - හංවැල්ල</v>
      </c>
      <c r="J1522" s="20" t="str">
        <f>IF(A1522="","",VLOOKUP(I1522,[2]Crt!B:C,2))</f>
        <v>කොළඹ</v>
      </c>
      <c r="K1522" s="20">
        <f>IF(B1522="","",VLOOKUP(MID(B1522,1,1),[2]Crt!D:E,2,FALSE))</f>
        <v>2001</v>
      </c>
    </row>
    <row r="1523" spans="1:11" ht="51" customHeight="1">
      <c r="A1523" s="646" t="s">
        <v>3645</v>
      </c>
      <c r="B1523" s="623" t="s">
        <v>3718</v>
      </c>
      <c r="C1523" s="630" t="s">
        <v>3719</v>
      </c>
      <c r="D1523" s="647">
        <v>5954406</v>
      </c>
      <c r="E1523" s="626" t="s">
        <v>3672</v>
      </c>
      <c r="F1523" s="626" t="s">
        <v>3673</v>
      </c>
      <c r="G1523" s="627"/>
      <c r="H1523" s="18" t="str">
        <f>IF(A1523="","",VLOOKUP(A1523,[2]Crt!F:G,2,FALSE))</f>
        <v>සෞඛ්‍ය වෛද්‍ය සේවා</v>
      </c>
      <c r="I1523" s="19" t="str">
        <f>IF(A1523="","",IF(LEN(B1523)=12,VLOOKUP(MID(B1523,8,2),[2]Crt!A:B,2),VLOOKUP(MID(B1523,7,2),[2]Crt!A:B,2)))</f>
        <v>64 - කොළඹ පොදු</v>
      </c>
      <c r="J1523" s="20" t="str">
        <f>IF(A1523="","",VLOOKUP(I1523,[2]Crt!B:C,2))</f>
        <v xml:space="preserve">කොළඹ </v>
      </c>
      <c r="K1523" s="20">
        <f>IF(B1523="","",VLOOKUP(MID(B1523,1,1),[2]Crt!D:E,2,FALSE))</f>
        <v>2103</v>
      </c>
    </row>
    <row r="1524" spans="1:11" ht="51" customHeight="1">
      <c r="A1524" s="11" t="s">
        <v>3669</v>
      </c>
      <c r="B1524" s="623" t="s">
        <v>3720</v>
      </c>
      <c r="C1524" s="648" t="s">
        <v>3721</v>
      </c>
      <c r="D1524" s="625">
        <v>3000000</v>
      </c>
      <c r="E1524" s="626" t="s">
        <v>3672</v>
      </c>
      <c r="F1524" s="626" t="s">
        <v>3673</v>
      </c>
      <c r="G1524" s="627"/>
      <c r="H1524" s="18" t="str">
        <f>IF(A1524="","",VLOOKUP(A1524,[2]Crt!F:G,2,FALSE))</f>
        <v>සෞඛ්‍ය වෛද්‍ය සේවා</v>
      </c>
      <c r="I1524" s="19" t="str">
        <f>IF(A1524="","",IF(LEN(B1524)=12,VLOOKUP(MID(B1524,8,2),[2]Crt!A:B,2),VLOOKUP(MID(B1524,7,2),[2]Crt!A:B,2)))</f>
        <v>64 - කොළඹ පොදු</v>
      </c>
      <c r="J1524" s="20" t="str">
        <f>IF(A1524="","",VLOOKUP(I1524,[2]Crt!B:C,2))</f>
        <v xml:space="preserve">කොළඹ </v>
      </c>
      <c r="K1524" s="20">
        <f>IF(B1524="","",VLOOKUP(MID(B1524,1,1),[2]Crt!D:E,2,FALSE))</f>
        <v>2103</v>
      </c>
    </row>
    <row r="1525" spans="1:11" ht="51" customHeight="1">
      <c r="A1525" s="11" t="s">
        <v>3669</v>
      </c>
      <c r="B1525" s="623" t="s">
        <v>3722</v>
      </c>
      <c r="C1525" s="630" t="s">
        <v>3723</v>
      </c>
      <c r="D1525" s="649">
        <v>500000</v>
      </c>
      <c r="E1525" s="626" t="s">
        <v>3672</v>
      </c>
      <c r="F1525" s="626" t="s">
        <v>3673</v>
      </c>
      <c r="G1525" s="627"/>
      <c r="H1525" s="18" t="str">
        <f>IF(A1525="","",VLOOKUP(A1525,[2]Crt!F:G,2,FALSE))</f>
        <v>සෞඛ්‍ය වෛද්‍ය සේවා</v>
      </c>
      <c r="I1525" s="19" t="str">
        <f>IF(A1525="","",IF(LEN(B1525)=12,VLOOKUP(MID(B1525,8,2),[2]Crt!A:B,2),VLOOKUP(MID(B1525,7,2),[2]Crt!A:B,2)))</f>
        <v>64 - කොළඹ පොදු</v>
      </c>
      <c r="J1525" s="20" t="str">
        <f>IF(A1525="","",VLOOKUP(I1525,[2]Crt!B:C,2))</f>
        <v xml:space="preserve">කොළඹ </v>
      </c>
      <c r="K1525" s="20">
        <f>IF(B1525="","",VLOOKUP(MID(B1525,1,1),[2]Crt!D:E,2,FALSE))</f>
        <v>2103</v>
      </c>
    </row>
    <row r="1526" spans="1:11" ht="51" customHeight="1">
      <c r="A1526" s="646" t="s">
        <v>3645</v>
      </c>
      <c r="B1526" s="623" t="s">
        <v>3724</v>
      </c>
      <c r="C1526" s="628" t="s">
        <v>3725</v>
      </c>
      <c r="D1526" s="629">
        <v>127448</v>
      </c>
      <c r="E1526" s="626" t="s">
        <v>3672</v>
      </c>
      <c r="F1526" s="626" t="s">
        <v>3673</v>
      </c>
      <c r="G1526" s="627"/>
      <c r="H1526" s="18" t="str">
        <f>IF(A1526="","",VLOOKUP(A1526,[2]Crt!F:G,2,FALSE))</f>
        <v>සෞඛ්‍ය වෛද්‍ය සේවා</v>
      </c>
      <c r="I1526" s="19" t="str">
        <f>IF(A1526="","",IF(LEN(B1526)=12,VLOOKUP(MID(B1526,8,2),[2]Crt!A:B,2),VLOOKUP(MID(B1526,7,2),[2]Crt!A:B,2)))</f>
        <v>64 - කොළඹ පොදු</v>
      </c>
      <c r="J1526" s="20" t="str">
        <f>IF(A1526="","",VLOOKUP(I1526,[2]Crt!B:C,2))</f>
        <v xml:space="preserve">කොළඹ </v>
      </c>
      <c r="K1526" s="20">
        <f>IF(B1526="","",VLOOKUP(MID(B1526,1,1),[2]Crt!D:E,2,FALSE))</f>
        <v>2103</v>
      </c>
    </row>
    <row r="1527" spans="1:11" ht="51" customHeight="1">
      <c r="A1527" s="11" t="s">
        <v>3645</v>
      </c>
      <c r="B1527" s="623" t="s">
        <v>3726</v>
      </c>
      <c r="C1527" s="628" t="s">
        <v>3727</v>
      </c>
      <c r="D1527" s="629">
        <v>1970044.4</v>
      </c>
      <c r="E1527" s="626" t="s">
        <v>3672</v>
      </c>
      <c r="F1527" s="626" t="s">
        <v>3673</v>
      </c>
      <c r="G1527" s="627"/>
      <c r="H1527" s="18" t="str">
        <f>IF(A1527="","",VLOOKUP(A1527,[2]Crt!F:G,2,FALSE))</f>
        <v>සෞඛ්‍ය වෛද්‍ය සේවා</v>
      </c>
      <c r="I1527" s="19" t="str">
        <f>IF(A1527="","",IF(LEN(B1527)=12,VLOOKUP(MID(B1527,8,2),[2]Crt!A:B,2),VLOOKUP(MID(B1527,7,2),[2]Crt!A:B,2)))</f>
        <v>21 - කොළඹ</v>
      </c>
      <c r="J1527" s="20" t="str">
        <f>IF(A1527="","",VLOOKUP(I1527,[2]Crt!B:C,2))</f>
        <v>කොළඹ</v>
      </c>
      <c r="K1527" s="20">
        <f>IF(B1527="","",VLOOKUP(MID(B1527,1,1),[2]Crt!D:E,2,FALSE))</f>
        <v>2103</v>
      </c>
    </row>
    <row r="1528" spans="1:11" ht="51" customHeight="1">
      <c r="A1528" s="11" t="s">
        <v>3645</v>
      </c>
      <c r="B1528" s="623" t="s">
        <v>3728</v>
      </c>
      <c r="C1528" s="628" t="s">
        <v>3729</v>
      </c>
      <c r="D1528" s="625">
        <v>210000</v>
      </c>
      <c r="E1528" s="626" t="s">
        <v>3672</v>
      </c>
      <c r="F1528" s="626" t="s">
        <v>3673</v>
      </c>
      <c r="G1528" s="627"/>
      <c r="H1528" s="18" t="str">
        <f>IF(A1528="","",VLOOKUP(A1528,[2]Crt!F:G,2,FALSE))</f>
        <v>සෞඛ්‍ය වෛද්‍ය සේවා</v>
      </c>
      <c r="I1528" s="19" t="str">
        <f>IF(A1528="","",IF(LEN(B1528)=12,VLOOKUP(MID(B1528,8,2),[2]Crt!A:B,2),VLOOKUP(MID(B1528,7,2),[2]Crt!A:B,2)))</f>
        <v>64 - කොළඹ පොදු</v>
      </c>
      <c r="J1528" s="20" t="str">
        <f>IF(A1528="","",VLOOKUP(I1528,[2]Crt!B:C,2))</f>
        <v xml:space="preserve">කොළඹ </v>
      </c>
      <c r="K1528" s="20">
        <f>IF(B1528="","",VLOOKUP(MID(B1528,1,1),[2]Crt!D:E,2,FALSE))</f>
        <v>2103</v>
      </c>
    </row>
    <row r="1529" spans="1:11" ht="51" customHeight="1">
      <c r="A1529" s="646" t="s">
        <v>3645</v>
      </c>
      <c r="B1529" s="623" t="s">
        <v>3730</v>
      </c>
      <c r="C1529" s="630" t="s">
        <v>3731</v>
      </c>
      <c r="D1529" s="647">
        <v>2612221.6</v>
      </c>
      <c r="E1529" s="626" t="s">
        <v>3672</v>
      </c>
      <c r="F1529" s="626" t="s">
        <v>3673</v>
      </c>
      <c r="G1529" s="627"/>
      <c r="H1529" s="18" t="str">
        <f>IF(A1529="","",VLOOKUP(A1529,[2]Crt!F:G,2,FALSE))</f>
        <v>සෞඛ්‍ය වෛද්‍ය සේවා</v>
      </c>
      <c r="I1529" s="19" t="str">
        <f>IF(A1529="","",IF(LEN(B1529)=12,VLOOKUP(MID(B1529,8,2),[2]Crt!A:B,2),VLOOKUP(MID(B1529,7,2),[2]Crt!A:B,2)))</f>
        <v>64 - කොළඹ පොදු</v>
      </c>
      <c r="J1529" s="20" t="str">
        <f>IF(A1529="","",VLOOKUP(I1529,[2]Crt!B:C,2))</f>
        <v xml:space="preserve">කොළඹ </v>
      </c>
      <c r="K1529" s="20">
        <f>IF(B1529="","",VLOOKUP(MID(B1529,1,1),[2]Crt!D:E,2,FALSE))</f>
        <v>2103</v>
      </c>
    </row>
    <row r="1530" spans="1:11" ht="51" customHeight="1">
      <c r="A1530" s="11" t="s">
        <v>3669</v>
      </c>
      <c r="B1530" s="623" t="s">
        <v>3732</v>
      </c>
      <c r="C1530" s="630" t="s">
        <v>3733</v>
      </c>
      <c r="D1530" s="649">
        <v>5500000</v>
      </c>
      <c r="E1530" s="626" t="s">
        <v>3672</v>
      </c>
      <c r="F1530" s="626" t="s">
        <v>3673</v>
      </c>
      <c r="G1530" s="627"/>
      <c r="H1530" s="18" t="str">
        <f>IF(A1530="","",VLOOKUP(A1530,[2]Crt!F:G,2,FALSE))</f>
        <v>සෞඛ්‍ය වෛද්‍ය සේවා</v>
      </c>
      <c r="I1530" s="19" t="str">
        <f>IF(A1530="","",IF(LEN(B1530)=12,VLOOKUP(MID(B1530,8,2),[2]Crt!A:B,2),VLOOKUP(MID(B1530,7,2),[2]Crt!A:B,2)))</f>
        <v>21 - කොළඹ</v>
      </c>
      <c r="J1530" s="20" t="str">
        <f>IF(A1530="","",VLOOKUP(I1530,[2]Crt!B:C,2))</f>
        <v>කොළඹ</v>
      </c>
      <c r="K1530" s="20">
        <f>IF(B1530="","",VLOOKUP(MID(B1530,1,1),[2]Crt!D:E,2,FALSE))</f>
        <v>2101</v>
      </c>
    </row>
    <row r="1531" spans="1:11" ht="51" customHeight="1">
      <c r="A1531" s="11" t="s">
        <v>3645</v>
      </c>
      <c r="B1531" s="623" t="s">
        <v>3734</v>
      </c>
      <c r="C1531" s="630" t="s">
        <v>3735</v>
      </c>
      <c r="D1531" s="629">
        <v>52500</v>
      </c>
      <c r="E1531" s="626" t="s">
        <v>3672</v>
      </c>
      <c r="F1531" s="626" t="s">
        <v>3673</v>
      </c>
      <c r="G1531" s="627"/>
      <c r="H1531" s="18" t="str">
        <f>IF(A1531="","",VLOOKUP(A1531,[2]Crt!F:G,2,FALSE))</f>
        <v>සෞඛ්‍ය වෛද්‍ය සේවා</v>
      </c>
      <c r="I1531" s="19" t="str">
        <f>IF(A1531="","",IF(LEN(B1531)=12,VLOOKUP(MID(B1531,8,2),[2]Crt!A:B,2),VLOOKUP(MID(B1531,7,2),[2]Crt!A:B,2)))</f>
        <v>21 - කොළඹ</v>
      </c>
      <c r="J1531" s="20" t="str">
        <f>IF(A1531="","",VLOOKUP(I1531,[2]Crt!B:C,2))</f>
        <v>කොළඹ</v>
      </c>
      <c r="K1531" s="20">
        <f>IF(B1531="","",VLOOKUP(MID(B1531,1,1),[2]Crt!D:E,2,FALSE))</f>
        <v>2103</v>
      </c>
    </row>
    <row r="1532" spans="1:11" ht="51" customHeight="1">
      <c r="A1532" s="11" t="s">
        <v>3669</v>
      </c>
      <c r="B1532" s="623" t="s">
        <v>3736</v>
      </c>
      <c r="C1532" s="624" t="s">
        <v>3737</v>
      </c>
      <c r="D1532" s="625">
        <v>1935200</v>
      </c>
      <c r="E1532" s="626" t="s">
        <v>3672</v>
      </c>
      <c r="F1532" s="626" t="s">
        <v>3673</v>
      </c>
      <c r="G1532" s="627"/>
      <c r="H1532" s="18" t="str">
        <f>IF(A1532="","",VLOOKUP(A1532,[2]Crt!F:G,2,FALSE))</f>
        <v>සෞඛ්‍ය වෛද්‍ය සේවා</v>
      </c>
      <c r="I1532" s="19" t="str">
        <f>IF(A1532="","",IF(LEN(B1532)=12,VLOOKUP(MID(B1532,8,2),[2]Crt!A:B,2),VLOOKUP(MID(B1532,7,2),[2]Crt!A:B,2)))</f>
        <v>64 - කොළඹ පොදු</v>
      </c>
      <c r="J1532" s="20" t="str">
        <f>IF(A1532="","",VLOOKUP(I1532,[2]Crt!B:C,2))</f>
        <v xml:space="preserve">කොළඹ </v>
      </c>
      <c r="K1532" s="20">
        <f>IF(B1532="","",VLOOKUP(MID(B1532,1,1),[2]Crt!D:E,2,FALSE))</f>
        <v>2401</v>
      </c>
    </row>
    <row r="1533" spans="1:11" ht="51" customHeight="1">
      <c r="A1533" s="646" t="s">
        <v>3645</v>
      </c>
      <c r="B1533" s="623" t="s">
        <v>3738</v>
      </c>
      <c r="C1533" s="624" t="s">
        <v>3739</v>
      </c>
      <c r="D1533" s="629">
        <v>991200</v>
      </c>
      <c r="E1533" s="626" t="s">
        <v>3672</v>
      </c>
      <c r="F1533" s="626" t="s">
        <v>3673</v>
      </c>
      <c r="G1533" s="627"/>
      <c r="H1533" s="18" t="str">
        <f>IF(A1533="","",VLOOKUP(A1533,[2]Crt!F:G,2,FALSE))</f>
        <v>සෞඛ්‍ය වෛද්‍ය සේවා</v>
      </c>
      <c r="I1533" s="19" t="str">
        <f>IF(A1533="","",IF(LEN(B1533)=12,VLOOKUP(MID(B1533,8,2),[2]Crt!A:B,2),VLOOKUP(MID(B1533,7,2),[2]Crt!A:B,2)))</f>
        <v>64 - කොළඹ පොදු</v>
      </c>
      <c r="J1533" s="20" t="str">
        <f>IF(A1533="","",VLOOKUP(I1533,[2]Crt!B:C,2))</f>
        <v xml:space="preserve">කොළඹ </v>
      </c>
      <c r="K1533" s="20">
        <f>IF(B1533="","",VLOOKUP(MID(B1533,1,1),[2]Crt!D:E,2,FALSE))</f>
        <v>2103</v>
      </c>
    </row>
    <row r="1534" spans="1:11" ht="51" customHeight="1">
      <c r="A1534" s="646" t="s">
        <v>3645</v>
      </c>
      <c r="B1534" s="623" t="s">
        <v>3740</v>
      </c>
      <c r="C1534" s="624" t="s">
        <v>3741</v>
      </c>
      <c r="D1534" s="629">
        <v>122500</v>
      </c>
      <c r="E1534" s="626" t="s">
        <v>3672</v>
      </c>
      <c r="F1534" s="626" t="s">
        <v>3673</v>
      </c>
      <c r="G1534" s="627"/>
      <c r="H1534" s="18" t="str">
        <f>IF(A1534="","",VLOOKUP(A1534,[2]Crt!F:G,2,FALSE))</f>
        <v>සෞඛ්‍ය වෛද්‍ය සේවා</v>
      </c>
      <c r="I1534" s="19" t="str">
        <f>IF(A1534="","",IF(LEN(B1534)=12,VLOOKUP(MID(B1534,8,2),[2]Crt!A:B,2),VLOOKUP(MID(B1534,7,2),[2]Crt!A:B,2)))</f>
        <v>64 - කොළඹ පොදු</v>
      </c>
      <c r="J1534" s="20" t="str">
        <f>IF(A1534="","",VLOOKUP(I1534,[2]Crt!B:C,2))</f>
        <v xml:space="preserve">කොළඹ </v>
      </c>
      <c r="K1534" s="20">
        <f>IF(B1534="","",VLOOKUP(MID(B1534,1,1),[2]Crt!D:E,2,FALSE))</f>
        <v>2103</v>
      </c>
    </row>
    <row r="1535" spans="1:11" ht="51" customHeight="1">
      <c r="A1535" s="11" t="s">
        <v>3669</v>
      </c>
      <c r="B1535" s="623" t="s">
        <v>3742</v>
      </c>
      <c r="C1535" s="630" t="s">
        <v>3743</v>
      </c>
      <c r="D1535" s="649">
        <v>150000</v>
      </c>
      <c r="E1535" s="626" t="s">
        <v>3672</v>
      </c>
      <c r="F1535" s="626" t="s">
        <v>3673</v>
      </c>
      <c r="G1535" s="627"/>
      <c r="H1535" s="18" t="str">
        <f>IF(A1535="","",VLOOKUP(A1535,[2]Crt!F:G,2,FALSE))</f>
        <v>සෞඛ්‍ය වෛද්‍ය සේවා</v>
      </c>
      <c r="I1535" s="19" t="str">
        <f>IF(A1535="","",IF(LEN(B1535)=12,VLOOKUP(MID(B1535,8,2),[2]Crt!A:B,2),VLOOKUP(MID(B1535,7,2),[2]Crt!A:B,2)))</f>
        <v>64 - කොළඹ පොදු</v>
      </c>
      <c r="J1535" s="20" t="str">
        <f>IF(A1535="","",VLOOKUP(I1535,[2]Crt!B:C,2))</f>
        <v xml:space="preserve">කොළඹ </v>
      </c>
      <c r="K1535" s="20">
        <f>IF(B1535="","",VLOOKUP(MID(B1535,1,1),[2]Crt!D:E,2,FALSE))</f>
        <v>2103</v>
      </c>
    </row>
    <row r="1536" spans="1:11" ht="51" customHeight="1">
      <c r="A1536" s="11" t="s">
        <v>3669</v>
      </c>
      <c r="B1536" s="623" t="s">
        <v>3744</v>
      </c>
      <c r="C1536" s="624" t="s">
        <v>3745</v>
      </c>
      <c r="D1536" s="625">
        <v>2000000</v>
      </c>
      <c r="E1536" s="626" t="s">
        <v>3672</v>
      </c>
      <c r="F1536" s="626" t="s">
        <v>3673</v>
      </c>
      <c r="G1536" s="627"/>
      <c r="H1536" s="18" t="str">
        <f>IF(A1536="","",VLOOKUP(A1536,[2]Crt!F:G,2,FALSE))</f>
        <v>සෞඛ්‍ය වෛද්‍ය සේවා</v>
      </c>
      <c r="I1536" s="19" t="str">
        <f>IF(A1536="","",IF(LEN(B1536)=12,VLOOKUP(MID(B1536,8,2),[2]Crt!A:B,2),VLOOKUP(MID(B1536,7,2),[2]Crt!A:B,2)))</f>
        <v>64 - කොළඹ පොදු</v>
      </c>
      <c r="J1536" s="20" t="str">
        <f>IF(A1536="","",VLOOKUP(I1536,[2]Crt!B:C,2))</f>
        <v xml:space="preserve">කොළඹ </v>
      </c>
      <c r="K1536" s="20">
        <f>IF(B1536="","",VLOOKUP(MID(B1536,1,1),[2]Crt!D:E,2,FALSE))</f>
        <v>2103</v>
      </c>
    </row>
    <row r="1537" spans="1:11" ht="51" customHeight="1">
      <c r="A1537" s="11" t="s">
        <v>3669</v>
      </c>
      <c r="B1537" s="623" t="s">
        <v>3746</v>
      </c>
      <c r="C1537" s="630" t="s">
        <v>3747</v>
      </c>
      <c r="D1537" s="649">
        <v>600000</v>
      </c>
      <c r="E1537" s="626" t="s">
        <v>3672</v>
      </c>
      <c r="F1537" s="626" t="s">
        <v>3673</v>
      </c>
      <c r="G1537" s="627"/>
      <c r="H1537" s="18" t="str">
        <f>IF(A1537="","",VLOOKUP(A1537,[2]Crt!F:G,2,FALSE))</f>
        <v>සෞඛ්‍ය වෛද්‍ය සේවා</v>
      </c>
      <c r="I1537" s="19" t="str">
        <f>IF(A1537="","",IF(LEN(B1537)=12,VLOOKUP(MID(B1537,8,2),[2]Crt!A:B,2),VLOOKUP(MID(B1537,7,2),[2]Crt!A:B,2)))</f>
        <v>64 - කොළඹ පොදු</v>
      </c>
      <c r="J1537" s="20" t="str">
        <f>IF(A1537="","",VLOOKUP(I1537,[2]Crt!B:C,2))</f>
        <v xml:space="preserve">කොළඹ </v>
      </c>
      <c r="K1537" s="20">
        <f>IF(B1537="","",VLOOKUP(MID(B1537,1,1),[2]Crt!D:E,2,FALSE))</f>
        <v>2103</v>
      </c>
    </row>
    <row r="1538" spans="1:11" ht="51" customHeight="1">
      <c r="A1538" s="11" t="s">
        <v>3669</v>
      </c>
      <c r="B1538" s="623" t="s">
        <v>3748</v>
      </c>
      <c r="C1538" s="624" t="s">
        <v>3749</v>
      </c>
      <c r="D1538" s="625">
        <v>1535450</v>
      </c>
      <c r="E1538" s="626" t="s">
        <v>3672</v>
      </c>
      <c r="F1538" s="626" t="s">
        <v>3673</v>
      </c>
      <c r="G1538" s="627"/>
      <c r="H1538" s="18" t="str">
        <f>IF(A1538="","",VLOOKUP(A1538,[2]Crt!F:G,2,FALSE))</f>
        <v>සෞඛ්‍ය වෛද්‍ය සේවා</v>
      </c>
      <c r="I1538" s="19" t="str">
        <f>IF(A1538="","",IF(LEN(B1538)=12,VLOOKUP(MID(B1538,8,2),[2]Crt!A:B,2),VLOOKUP(MID(B1538,7,2),[2]Crt!A:B,2)))</f>
        <v>64 - කොළඹ පොදු</v>
      </c>
      <c r="J1538" s="20" t="str">
        <f>IF(A1538="","",VLOOKUP(I1538,[2]Crt!B:C,2))</f>
        <v xml:space="preserve">කොළඹ </v>
      </c>
      <c r="K1538" s="20">
        <f>IF(B1538="","",VLOOKUP(MID(B1538,1,1),[2]Crt!D:E,2,FALSE))</f>
        <v>2401</v>
      </c>
    </row>
    <row r="1539" spans="1:11" ht="51" customHeight="1">
      <c r="A1539" s="11" t="s">
        <v>3669</v>
      </c>
      <c r="B1539" s="623" t="s">
        <v>3750</v>
      </c>
      <c r="C1539" s="624" t="s">
        <v>3751</v>
      </c>
      <c r="D1539" s="625">
        <v>210000</v>
      </c>
      <c r="E1539" s="626" t="s">
        <v>3672</v>
      </c>
      <c r="F1539" s="626" t="s">
        <v>3673</v>
      </c>
      <c r="G1539" s="627"/>
      <c r="H1539" s="18" t="str">
        <f>IF(A1539="","",VLOOKUP(A1539,[2]Crt!F:G,2,FALSE))</f>
        <v>සෞඛ්‍ය වෛද්‍ය සේවා</v>
      </c>
      <c r="I1539" s="19" t="str">
        <f>IF(A1539="","",IF(LEN(B1539)=12,VLOOKUP(MID(B1539,8,2),[2]Crt!A:B,2),VLOOKUP(MID(B1539,7,2),[2]Crt!A:B,2)))</f>
        <v>64 - කොළඹ පොදු</v>
      </c>
      <c r="J1539" s="20" t="str">
        <f>IF(A1539="","",VLOOKUP(I1539,[2]Crt!B:C,2))</f>
        <v xml:space="preserve">කොළඹ </v>
      </c>
      <c r="K1539" s="20">
        <f>IF(B1539="","",VLOOKUP(MID(B1539,1,1),[2]Crt!D:E,2,FALSE))</f>
        <v>2103</v>
      </c>
    </row>
    <row r="1540" spans="1:11" ht="51" customHeight="1">
      <c r="A1540" s="11" t="s">
        <v>3645</v>
      </c>
      <c r="B1540" s="623" t="s">
        <v>3752</v>
      </c>
      <c r="C1540" s="628" t="s">
        <v>3753</v>
      </c>
      <c r="D1540" s="629">
        <v>409144.46</v>
      </c>
      <c r="E1540" s="626" t="s">
        <v>3672</v>
      </c>
      <c r="F1540" s="626" t="s">
        <v>3673</v>
      </c>
      <c r="G1540" s="627"/>
      <c r="H1540" s="18" t="str">
        <f>IF(A1540="","",VLOOKUP(A1540,[2]Crt!F:G,2,FALSE))</f>
        <v>සෞඛ්‍ය වෛද්‍ය සේවා</v>
      </c>
      <c r="I1540" s="19" t="str">
        <f>IF(A1540="","",IF(LEN(B1540)=12,VLOOKUP(MID(B1540,8,2),[2]Crt!A:B,2),VLOOKUP(MID(B1540,7,2),[2]Crt!A:B,2)))</f>
        <v>28 - මොරටුව</v>
      </c>
      <c r="J1540" s="20" t="str">
        <f>IF(A1540="","",VLOOKUP(I1540,[2]Crt!B:C,2))</f>
        <v>කොළඹ</v>
      </c>
      <c r="K1540" s="20">
        <f>IF(B1540="","",VLOOKUP(MID(B1540,1,1),[2]Crt!D:E,2,FALSE))</f>
        <v>2001</v>
      </c>
    </row>
    <row r="1541" spans="1:11" ht="51" customHeight="1">
      <c r="A1541" s="11" t="s">
        <v>3645</v>
      </c>
      <c r="B1541" s="623" t="s">
        <v>3754</v>
      </c>
      <c r="C1541" s="624" t="s">
        <v>3755</v>
      </c>
      <c r="D1541" s="629">
        <v>797453.87</v>
      </c>
      <c r="E1541" s="626" t="s">
        <v>3672</v>
      </c>
      <c r="F1541" s="626" t="s">
        <v>3673</v>
      </c>
      <c r="G1541" s="627"/>
      <c r="H1541" s="18" t="str">
        <f>IF(A1541="","",VLOOKUP(A1541,[2]Crt!F:G,2,FALSE))</f>
        <v>සෞඛ්‍ය වෛද්‍ය සේවා</v>
      </c>
      <c r="I1541" s="19" t="str">
        <f>IF(A1541="","",IF(LEN(B1541)=12,VLOOKUP(MID(B1541,8,2),[2]Crt!A:B,2),VLOOKUP(MID(B1541,7,2),[2]Crt!A:B,2)))</f>
        <v>24 - කඩුවෙල</v>
      </c>
      <c r="J1541" s="20" t="str">
        <f>IF(A1541="","",VLOOKUP(I1541,[2]Crt!B:C,2))</f>
        <v>කොළඹ</v>
      </c>
      <c r="K1541" s="20">
        <f>IF(B1541="","",VLOOKUP(MID(B1541,1,1),[2]Crt!D:E,2,FALSE))</f>
        <v>2001</v>
      </c>
    </row>
    <row r="1542" spans="1:11" ht="51" customHeight="1">
      <c r="A1542" s="11" t="s">
        <v>3645</v>
      </c>
      <c r="B1542" s="623" t="s">
        <v>3756</v>
      </c>
      <c r="C1542" s="650" t="s">
        <v>3757</v>
      </c>
      <c r="D1542" s="629">
        <v>707235.3</v>
      </c>
      <c r="E1542" s="626" t="s">
        <v>3672</v>
      </c>
      <c r="F1542" s="626" t="s">
        <v>3673</v>
      </c>
      <c r="G1542" s="627"/>
      <c r="H1542" s="18" t="str">
        <f>IF(A1542="","",VLOOKUP(A1542,[2]Crt!F:G,2,FALSE))</f>
        <v>සෞඛ්‍ය වෛද්‍ය සේවා</v>
      </c>
      <c r="I1542" s="19" t="str">
        <f>IF(A1542="","",IF(LEN(B1542)=12,VLOOKUP(MID(B1542,8,2),[2]Crt!A:B,2),VLOOKUP(MID(B1542,7,2),[2]Crt!A:B,2)))</f>
        <v>31 - හංවැල්ල</v>
      </c>
      <c r="J1542" s="20" t="str">
        <f>IF(A1542="","",VLOOKUP(I1542,[2]Crt!B:C,2))</f>
        <v>කොළඹ</v>
      </c>
      <c r="K1542" s="20">
        <f>IF(B1542="","",VLOOKUP(MID(B1542,1,1),[2]Crt!D:E,2,FALSE))</f>
        <v>2001</v>
      </c>
    </row>
    <row r="1543" spans="1:11" ht="51" customHeight="1">
      <c r="A1543" s="11" t="s">
        <v>3669</v>
      </c>
      <c r="B1543" s="623" t="s">
        <v>3758</v>
      </c>
      <c r="C1543" s="630" t="s">
        <v>3759</v>
      </c>
      <c r="D1543" s="625">
        <v>1000000</v>
      </c>
      <c r="E1543" s="626" t="s">
        <v>3672</v>
      </c>
      <c r="F1543" s="626" t="s">
        <v>3673</v>
      </c>
      <c r="G1543" s="627"/>
      <c r="H1543" s="18" t="str">
        <f>IF(A1543="","",VLOOKUP(A1543,[2]Crt!F:G,2,FALSE))</f>
        <v>සෞඛ්‍ය වෛද්‍ය සේවා</v>
      </c>
      <c r="I1543" s="19" t="str">
        <f>IF(A1543="","",IF(LEN(B1543)=12,VLOOKUP(MID(B1543,8,2),[2]Crt!A:B,2),VLOOKUP(MID(B1543,7,2),[2]Crt!A:B,2)))</f>
        <v>30 - හෝමාගම</v>
      </c>
      <c r="J1543" s="20" t="str">
        <f>IF(A1543="","",VLOOKUP(I1543,[2]Crt!B:C,2))</f>
        <v>කොළඹ</v>
      </c>
      <c r="K1543" s="20">
        <f>IF(B1543="","",VLOOKUP(MID(B1543,1,1),[2]Crt!D:E,2,FALSE))</f>
        <v>2001</v>
      </c>
    </row>
    <row r="1544" spans="1:11" ht="51" customHeight="1">
      <c r="A1544" s="632" t="s">
        <v>3695</v>
      </c>
      <c r="B1544" s="633" t="s">
        <v>3760</v>
      </c>
      <c r="C1544" s="634" t="s">
        <v>3761</v>
      </c>
      <c r="D1544" s="635">
        <v>500000</v>
      </c>
      <c r="E1544" s="636" t="s">
        <v>3672</v>
      </c>
      <c r="F1544" s="636" t="s">
        <v>3673</v>
      </c>
      <c r="G1544" s="637"/>
      <c r="H1544" s="638" t="str">
        <f>IF(A1544="","",VLOOKUP(A1544,[2]Crt!F:G,2,FALSE))</f>
        <v>සෞඛ්‍ය වෛද්‍ය සේවා</v>
      </c>
      <c r="I1544" s="639" t="str">
        <f>IF(A1544="","",IF(LEN(B1544)=12,VLOOKUP(MID(B1544,8,2),[2]Crt!A:B,2),VLOOKUP(MID(B1544,7,2),[2]Crt!A:B,2)))</f>
        <v>27 - දෙහිවල</v>
      </c>
      <c r="J1544" s="640" t="str">
        <f>IF(A1544="","",VLOOKUP(I1544,[2]Crt!B:C,2))</f>
        <v>කොළඹ</v>
      </c>
      <c r="K1544" s="640">
        <f>IF(B1544="","",VLOOKUP(MID(B1544,1,1),[2]Crt!D:E,2,FALSE))</f>
        <v>2001</v>
      </c>
    </row>
    <row r="1545" spans="1:11" ht="51" customHeight="1">
      <c r="A1545" s="11" t="s">
        <v>3645</v>
      </c>
      <c r="B1545" s="623" t="s">
        <v>3762</v>
      </c>
      <c r="C1545" s="651" t="s">
        <v>3763</v>
      </c>
      <c r="D1545" s="629">
        <v>335224.90000000002</v>
      </c>
      <c r="E1545" s="626" t="s">
        <v>3672</v>
      </c>
      <c r="F1545" s="626" t="s">
        <v>3673</v>
      </c>
      <c r="G1545" s="627"/>
      <c r="H1545" s="18" t="str">
        <f>IF(A1545="","",VLOOKUP(A1545,[2]Crt!F:G,2,FALSE))</f>
        <v>සෞඛ්‍ය වෛද්‍ය සේවා</v>
      </c>
      <c r="I1545" s="19" t="str">
        <f>IF(A1545="","",IF(LEN(B1545)=12,VLOOKUP(MID(B1545,8,2),[2]Crt!A:B,2),VLOOKUP(MID(B1545,7,2),[2]Crt!A:B,2)))</f>
        <v>29 - කැස්බෑව</v>
      </c>
      <c r="J1545" s="20" t="str">
        <f>IF(A1545="","",VLOOKUP(I1545,[2]Crt!B:C,2))</f>
        <v>කොළඹ</v>
      </c>
      <c r="K1545" s="20">
        <f>IF(B1545="","",VLOOKUP(MID(B1545,1,1),[2]Crt!D:E,2,FALSE))</f>
        <v>2001</v>
      </c>
    </row>
    <row r="1546" spans="1:11" ht="51" customHeight="1">
      <c r="A1546" s="11" t="s">
        <v>3645</v>
      </c>
      <c r="B1546" s="623" t="s">
        <v>3764</v>
      </c>
      <c r="C1546" s="624" t="s">
        <v>3765</v>
      </c>
      <c r="D1546" s="625">
        <v>62550</v>
      </c>
      <c r="E1546" s="626" t="s">
        <v>3672</v>
      </c>
      <c r="F1546" s="626" t="s">
        <v>3673</v>
      </c>
      <c r="G1546" s="627"/>
      <c r="H1546" s="18" t="str">
        <f>IF(A1546="","",VLOOKUP(A1546,[2]Crt!F:G,2,FALSE))</f>
        <v>සෞඛ්‍ය වෛද්‍ය සේවා</v>
      </c>
      <c r="I1546" s="19" t="str">
        <f>IF(A1546="","",IF(LEN(B1546)=12,VLOOKUP(MID(B1546,8,2),[2]Crt!A:B,2),VLOOKUP(MID(B1546,7,2),[2]Crt!A:B,2)))</f>
        <v>64 - කොළඹ පොදු</v>
      </c>
      <c r="J1546" s="20" t="str">
        <f>IF(A1546="","",VLOOKUP(I1546,[2]Crt!B:C,2))</f>
        <v xml:space="preserve">කොළඹ </v>
      </c>
      <c r="K1546" s="20">
        <f>IF(B1546="","",VLOOKUP(MID(B1546,1,1),[2]Crt!D:E,2,FALSE))</f>
        <v>2103</v>
      </c>
    </row>
    <row r="1547" spans="1:11" ht="51" customHeight="1">
      <c r="A1547" s="11" t="s">
        <v>3669</v>
      </c>
      <c r="B1547" s="623" t="s">
        <v>3766</v>
      </c>
      <c r="C1547" s="624" t="s">
        <v>3767</v>
      </c>
      <c r="D1547" s="625">
        <v>28800</v>
      </c>
      <c r="E1547" s="626" t="s">
        <v>3672</v>
      </c>
      <c r="F1547" s="626" t="s">
        <v>3673</v>
      </c>
      <c r="G1547" s="627"/>
      <c r="H1547" s="18" t="str">
        <f>IF(A1547="","",VLOOKUP(A1547,[2]Crt!F:G,2,FALSE))</f>
        <v>සෞඛ්‍ය වෛද්‍ය සේවා</v>
      </c>
      <c r="I1547" s="19" t="str">
        <f>IF(A1547="","",IF(LEN(B1547)=12,VLOOKUP(MID(B1547,8,2),[2]Crt!A:B,2),VLOOKUP(MID(B1547,7,2),[2]Crt!A:B,2)))</f>
        <v>64 - කොළඹ පොදු</v>
      </c>
      <c r="J1547" s="20" t="str">
        <f>IF(A1547="","",VLOOKUP(I1547,[2]Crt!B:C,2))</f>
        <v xml:space="preserve">කොළඹ </v>
      </c>
      <c r="K1547" s="20">
        <f>IF(B1547="","",VLOOKUP(MID(B1547,1,1),[2]Crt!D:E,2,FALSE))</f>
        <v>2103</v>
      </c>
    </row>
    <row r="1548" spans="1:11" ht="51" customHeight="1">
      <c r="A1548" s="11" t="s">
        <v>3645</v>
      </c>
      <c r="B1548" s="623" t="s">
        <v>3768</v>
      </c>
      <c r="C1548" s="652" t="s">
        <v>3769</v>
      </c>
      <c r="D1548" s="625">
        <v>124000</v>
      </c>
      <c r="E1548" s="626" t="s">
        <v>3672</v>
      </c>
      <c r="F1548" s="626" t="s">
        <v>3673</v>
      </c>
      <c r="G1548" s="627"/>
      <c r="H1548" s="18" t="str">
        <f>IF(A1548="","",VLOOKUP(A1548,[2]Crt!F:G,2,FALSE))</f>
        <v>සෞඛ්‍ය වෛද්‍ය සේවා</v>
      </c>
      <c r="I1548" s="19" t="str">
        <f>IF(A1548="","",IF(LEN(B1548)=12,VLOOKUP(MID(B1548,8,2),[2]Crt!A:B,2),VLOOKUP(MID(B1548,7,2),[2]Crt!A:B,2)))</f>
        <v>64 - කොළඹ පොදු</v>
      </c>
      <c r="J1548" s="20" t="str">
        <f>IF(A1548="","",VLOOKUP(I1548,[2]Crt!B:C,2))</f>
        <v xml:space="preserve">කොළඹ </v>
      </c>
      <c r="K1548" s="20">
        <f>IF(B1548="","",VLOOKUP(MID(B1548,1,1),[2]Crt!D:E,2,FALSE))</f>
        <v>2401</v>
      </c>
    </row>
    <row r="1549" spans="1:11" ht="51" customHeight="1">
      <c r="A1549" s="11" t="s">
        <v>3645</v>
      </c>
      <c r="B1549" s="623" t="s">
        <v>3770</v>
      </c>
      <c r="C1549" s="630" t="s">
        <v>3771</v>
      </c>
      <c r="D1549" s="647">
        <v>863550</v>
      </c>
      <c r="E1549" s="626" t="s">
        <v>3672</v>
      </c>
      <c r="F1549" s="626" t="s">
        <v>3673</v>
      </c>
      <c r="G1549" s="627"/>
      <c r="H1549" s="18" t="str">
        <f>IF(A1549="","",VLOOKUP(A1549,[2]Crt!F:G,2,FALSE))</f>
        <v>සෞඛ්‍ය වෛද්‍ය සේවා</v>
      </c>
      <c r="I1549" s="19" t="str">
        <f>IF(A1549="","",IF(LEN(B1549)=12,VLOOKUP(MID(B1549,8,2),[2]Crt!A:B,2),VLOOKUP(MID(B1549,7,2),[2]Crt!A:B,2)))</f>
        <v>64 - කොළඹ පොදු</v>
      </c>
      <c r="J1549" s="20" t="str">
        <f>IF(A1549="","",VLOOKUP(I1549,[2]Crt!B:C,2))</f>
        <v xml:space="preserve">කොළඹ </v>
      </c>
      <c r="K1549" s="20">
        <f>IF(B1549="","",VLOOKUP(MID(B1549,1,1),[2]Crt!D:E,2,FALSE))</f>
        <v>2401</v>
      </c>
    </row>
    <row r="1550" spans="1:11" ht="51" customHeight="1">
      <c r="A1550" s="11" t="s">
        <v>3669</v>
      </c>
      <c r="B1550" s="623" t="s">
        <v>3772</v>
      </c>
      <c r="C1550" s="630" t="s">
        <v>3773</v>
      </c>
      <c r="D1550" s="649">
        <v>2000000</v>
      </c>
      <c r="E1550" s="626" t="s">
        <v>3672</v>
      </c>
      <c r="F1550" s="626" t="s">
        <v>3673</v>
      </c>
      <c r="G1550" s="627"/>
      <c r="H1550" s="18" t="str">
        <f>IF(A1550="","",VLOOKUP(A1550,[2]Crt!F:G,2,FALSE))</f>
        <v>සෞඛ්‍ය වෛද්‍ය සේවා</v>
      </c>
      <c r="I1550" s="19" t="str">
        <f>IF(A1550="","",IF(LEN(B1550)=12,VLOOKUP(MID(B1550,8,2),[2]Crt!A:B,2),VLOOKUP(MID(B1550,7,2),[2]Crt!A:B,2)))</f>
        <v>63 - ගම්පහ පොදු</v>
      </c>
      <c r="J1550" s="20" t="str">
        <f>IF(A1550="","",VLOOKUP(I1550,[2]Crt!B:C,2))</f>
        <v xml:space="preserve">ගම්පහ </v>
      </c>
      <c r="K1550" s="20">
        <f>IF(B1550="","",VLOOKUP(MID(B1550,1,1),[2]Crt!D:E,2,FALSE))</f>
        <v>2103</v>
      </c>
    </row>
    <row r="1551" spans="1:11" ht="51" customHeight="1">
      <c r="A1551" s="11" t="s">
        <v>3645</v>
      </c>
      <c r="B1551" s="623" t="s">
        <v>3774</v>
      </c>
      <c r="C1551" s="630" t="s">
        <v>3775</v>
      </c>
      <c r="D1551" s="647">
        <v>697600</v>
      </c>
      <c r="E1551" s="626" t="s">
        <v>3672</v>
      </c>
      <c r="F1551" s="626" t="s">
        <v>3673</v>
      </c>
      <c r="G1551" s="627"/>
      <c r="H1551" s="18" t="str">
        <f>IF(A1551="","",VLOOKUP(A1551,[2]Crt!F:G,2,FALSE))</f>
        <v>සෞඛ්‍ය වෛද්‍ය සේවා</v>
      </c>
      <c r="I1551" s="19" t="str">
        <f>IF(A1551="","",IF(LEN(B1551)=12,VLOOKUP(MID(B1551,8,2),[2]Crt!A:B,2),VLOOKUP(MID(B1551,7,2),[2]Crt!A:B,2)))</f>
        <v>63 - ගම්පහ පොදු</v>
      </c>
      <c r="J1551" s="20" t="str">
        <f>IF(A1551="","",VLOOKUP(I1551,[2]Crt!B:C,2))</f>
        <v xml:space="preserve">ගම්පහ </v>
      </c>
      <c r="K1551" s="20">
        <f>IF(B1551="","",VLOOKUP(MID(B1551,1,1),[2]Crt!D:E,2,FALSE))</f>
        <v>2103</v>
      </c>
    </row>
    <row r="1552" spans="1:11" ht="51" customHeight="1">
      <c r="A1552" s="11" t="s">
        <v>3645</v>
      </c>
      <c r="B1552" s="623" t="s">
        <v>3776</v>
      </c>
      <c r="C1552" s="650" t="s">
        <v>3777</v>
      </c>
      <c r="D1552" s="629">
        <v>925105.35</v>
      </c>
      <c r="E1552" s="626" t="s">
        <v>3672</v>
      </c>
      <c r="F1552" s="626" t="s">
        <v>3673</v>
      </c>
      <c r="G1552" s="627"/>
      <c r="H1552" s="18" t="str">
        <f>IF(A1552="","",VLOOKUP(A1552,[2]Crt!F:G,2,FALSE))</f>
        <v>සෞඛ්‍ය වෛද්‍ය සේවා</v>
      </c>
      <c r="I1552" s="19" t="str">
        <f>IF(A1552="","",IF(LEN(B1552)=12,VLOOKUP(MID(B1552,8,2),[2]Crt!A:B,2),VLOOKUP(MID(B1552,7,2),[2]Crt!A:B,2)))</f>
        <v>63 - ගම්පහ පොදු</v>
      </c>
      <c r="J1552" s="20" t="str">
        <f>IF(A1552="","",VLOOKUP(I1552,[2]Crt!B:C,2))</f>
        <v xml:space="preserve">ගම්පහ </v>
      </c>
      <c r="K1552" s="20">
        <f>IF(B1552="","",VLOOKUP(MID(B1552,1,1),[2]Crt!D:E,2,FALSE))</f>
        <v>2103</v>
      </c>
    </row>
    <row r="1553" spans="1:11" ht="51" customHeight="1">
      <c r="A1553" s="11" t="s">
        <v>3645</v>
      </c>
      <c r="B1553" s="623" t="s">
        <v>3778</v>
      </c>
      <c r="C1553" s="653" t="s">
        <v>3779</v>
      </c>
      <c r="D1553" s="629">
        <v>4500000</v>
      </c>
      <c r="E1553" s="626" t="s">
        <v>3672</v>
      </c>
      <c r="F1553" s="626" t="s">
        <v>3673</v>
      </c>
      <c r="G1553" s="627"/>
      <c r="H1553" s="18" t="str">
        <f>IF(A1553="","",VLOOKUP(A1553,[2]Crt!F:G,2,FALSE))</f>
        <v>සෞඛ්‍ය වෛද්‍ය සේවා</v>
      </c>
      <c r="I1553" s="19" t="str">
        <f>IF(A1553="","",IF(LEN(B1553)=12,VLOOKUP(MID(B1553,8,2),[2]Crt!A:B,2),VLOOKUP(MID(B1553,7,2),[2]Crt!A:B,2)))</f>
        <v>13 - කැළණිය</v>
      </c>
      <c r="J1553" s="20" t="str">
        <f>IF(A1553="","",VLOOKUP(I1553,[2]Crt!B:C,2))</f>
        <v>ගම්පහ</v>
      </c>
      <c r="K1553" s="20">
        <f>IF(B1553="","",VLOOKUP(MID(B1553,1,1),[2]Crt!D:E,2,FALSE))</f>
        <v>2104</v>
      </c>
    </row>
    <row r="1554" spans="1:11" ht="51" customHeight="1">
      <c r="A1554" s="11" t="s">
        <v>3645</v>
      </c>
      <c r="B1554" s="623" t="s">
        <v>3780</v>
      </c>
      <c r="C1554" s="630" t="s">
        <v>3781</v>
      </c>
      <c r="D1554" s="629">
        <v>3700000</v>
      </c>
      <c r="E1554" s="626" t="s">
        <v>3672</v>
      </c>
      <c r="F1554" s="626" t="s">
        <v>3673</v>
      </c>
      <c r="G1554" s="627"/>
      <c r="H1554" s="18" t="str">
        <f>IF(A1554="","",VLOOKUP(A1554,[2]Crt!F:G,2,FALSE))</f>
        <v>සෞඛ්‍ය වෛද්‍ය සේවා</v>
      </c>
      <c r="I1554" s="19" t="str">
        <f>IF(A1554="","",IF(LEN(B1554)=12,VLOOKUP(MID(B1554,8,2),[2]Crt!A:B,2),VLOOKUP(MID(B1554,7,2),[2]Crt!A:B,2)))</f>
        <v>06 - අත්තනගල්ල</v>
      </c>
      <c r="J1554" s="20" t="str">
        <f>IF(A1554="","",VLOOKUP(I1554,[2]Crt!B:C,2))</f>
        <v>ගම්පහ</v>
      </c>
      <c r="K1554" s="20">
        <f>IF(B1554="","",VLOOKUP(MID(B1554,1,1),[2]Crt!D:E,2,FALSE))</f>
        <v>2104</v>
      </c>
    </row>
    <row r="1555" spans="1:11" ht="51" customHeight="1">
      <c r="A1555" s="11" t="s">
        <v>3645</v>
      </c>
      <c r="B1555" s="623" t="s">
        <v>3782</v>
      </c>
      <c r="C1555" s="630" t="s">
        <v>3783</v>
      </c>
      <c r="D1555" s="647">
        <v>5487239.8899999997</v>
      </c>
      <c r="E1555" s="626" t="s">
        <v>3672</v>
      </c>
      <c r="F1555" s="626" t="s">
        <v>3673</v>
      </c>
      <c r="G1555" s="627"/>
      <c r="H1555" s="18" t="str">
        <f>IF(A1555="","",VLOOKUP(A1555,[2]Crt!F:G,2,FALSE))</f>
        <v>සෞඛ්‍ය වෛද්‍ය සේවා</v>
      </c>
      <c r="I1555" s="19" t="str">
        <f>IF(A1555="","",IF(LEN(B1555)=12,VLOOKUP(MID(B1555,8,2),[2]Crt!A:B,2),VLOOKUP(MID(B1555,7,2),[2]Crt!A:B,2)))</f>
        <v>63 - ගම්පහ පොදු</v>
      </c>
      <c r="J1555" s="20" t="str">
        <f>IF(A1555="","",VLOOKUP(I1555,[2]Crt!B:C,2))</f>
        <v xml:space="preserve">ගම්පහ </v>
      </c>
      <c r="K1555" s="20">
        <f>IF(B1555="","",VLOOKUP(MID(B1555,1,1),[2]Crt!D:E,2,FALSE))</f>
        <v>2103</v>
      </c>
    </row>
    <row r="1556" spans="1:11" ht="51" customHeight="1">
      <c r="A1556" s="11" t="s">
        <v>3669</v>
      </c>
      <c r="B1556" s="623" t="s">
        <v>3784</v>
      </c>
      <c r="C1556" s="630" t="s">
        <v>3785</v>
      </c>
      <c r="D1556" s="625">
        <v>3000000</v>
      </c>
      <c r="E1556" s="626" t="s">
        <v>3672</v>
      </c>
      <c r="F1556" s="626" t="s">
        <v>3673</v>
      </c>
      <c r="G1556" s="627"/>
      <c r="H1556" s="18" t="str">
        <f>IF(A1556="","",VLOOKUP(A1556,[2]Crt!F:G,2,FALSE))</f>
        <v>සෞඛ්‍ය වෛද්‍ය සේවා</v>
      </c>
      <c r="I1556" s="19" t="str">
        <f>IF(A1556="","",IF(LEN(B1556)=12,VLOOKUP(MID(B1556,8,2),[2]Crt!A:B,2),VLOOKUP(MID(B1556,7,2),[2]Crt!A:B,2)))</f>
        <v>63 - ගම්පහ පොදු</v>
      </c>
      <c r="J1556" s="20" t="str">
        <f>IF(A1556="","",VLOOKUP(I1556,[2]Crt!B:C,2))</f>
        <v xml:space="preserve">ගම්පහ </v>
      </c>
      <c r="K1556" s="20">
        <f>IF(B1556="","",VLOOKUP(MID(B1556,1,1),[2]Crt!D:E,2,FALSE))</f>
        <v>2001</v>
      </c>
    </row>
    <row r="1557" spans="1:11" ht="51" customHeight="1">
      <c r="A1557" s="11" t="s">
        <v>3669</v>
      </c>
      <c r="B1557" s="623" t="s">
        <v>3786</v>
      </c>
      <c r="C1557" s="630" t="s">
        <v>3787</v>
      </c>
      <c r="D1557" s="649">
        <v>2000000</v>
      </c>
      <c r="E1557" s="626" t="s">
        <v>3672</v>
      </c>
      <c r="F1557" s="626" t="s">
        <v>3673</v>
      </c>
      <c r="G1557" s="627"/>
      <c r="H1557" s="18" t="str">
        <f>IF(A1557="","",VLOOKUP(A1557,[2]Crt!F:G,2,FALSE))</f>
        <v>සෞඛ්‍ය වෛද්‍ය සේවා</v>
      </c>
      <c r="I1557" s="19" t="str">
        <f>IF(A1557="","",IF(LEN(B1557)=12,VLOOKUP(MID(B1557,8,2),[2]Crt!A:B,2),VLOOKUP(MID(B1557,7,2),[2]Crt!A:B,2)))</f>
        <v>63 - ගම්පහ පොදු</v>
      </c>
      <c r="J1557" s="20" t="str">
        <f>IF(A1557="","",VLOOKUP(I1557,[2]Crt!B:C,2))</f>
        <v xml:space="preserve">ගම්පහ </v>
      </c>
      <c r="K1557" s="20">
        <f>IF(B1557="","",VLOOKUP(MID(B1557,1,1),[2]Crt!D:E,2,FALSE))</f>
        <v>2103</v>
      </c>
    </row>
    <row r="1558" spans="1:11" ht="51" customHeight="1">
      <c r="A1558" s="11" t="s">
        <v>3645</v>
      </c>
      <c r="B1558" s="623" t="s">
        <v>3788</v>
      </c>
      <c r="C1558" s="630" t="s">
        <v>3789</v>
      </c>
      <c r="D1558" s="647">
        <v>3400000</v>
      </c>
      <c r="E1558" s="626" t="s">
        <v>3672</v>
      </c>
      <c r="F1558" s="626" t="s">
        <v>3673</v>
      </c>
      <c r="G1558" s="627"/>
      <c r="H1558" s="18" t="str">
        <f>IF(A1558="","",VLOOKUP(A1558,[2]Crt!F:G,2,FALSE))</f>
        <v>සෞඛ්‍ය වෛද්‍ය සේවා</v>
      </c>
      <c r="I1558" s="19" t="str">
        <f>IF(A1558="","",IF(LEN(B1558)=12,VLOOKUP(MID(B1558,8,2),[2]Crt!A:B,2),VLOOKUP(MID(B1558,7,2),[2]Crt!A:B,2)))</f>
        <v>08 - ජා ඇල</v>
      </c>
      <c r="J1558" s="20" t="str">
        <f>IF(A1558="","",VLOOKUP(I1558,[2]Crt!B:C,2))</f>
        <v>ගම්පහ</v>
      </c>
      <c r="K1558" s="20">
        <f>IF(B1558="","",VLOOKUP(MID(B1558,1,1),[2]Crt!D:E,2,FALSE))</f>
        <v>2104</v>
      </c>
    </row>
    <row r="1559" spans="1:11" ht="51" customHeight="1">
      <c r="A1559" s="11" t="s">
        <v>3645</v>
      </c>
      <c r="B1559" s="623" t="s">
        <v>3790</v>
      </c>
      <c r="C1559" s="653" t="s">
        <v>3791</v>
      </c>
      <c r="D1559" s="629">
        <v>3300000</v>
      </c>
      <c r="E1559" s="626" t="s">
        <v>3672</v>
      </c>
      <c r="F1559" s="626" t="s">
        <v>3673</v>
      </c>
      <c r="G1559" s="627"/>
      <c r="H1559" s="18" t="str">
        <f>IF(A1559="","",VLOOKUP(A1559,[2]Crt!F:G,2,FALSE))</f>
        <v>සෞඛ්‍ය වෛද්‍ය සේවා</v>
      </c>
      <c r="I1559" s="19" t="str">
        <f>IF(A1559="","",IF(LEN(B1559)=12,VLOOKUP(MID(B1559,8,2),[2]Crt!A:B,2),VLOOKUP(MID(B1559,7,2),[2]Crt!A:B,2)))</f>
        <v>12 - බියගම</v>
      </c>
      <c r="J1559" s="20" t="str">
        <f>IF(A1559="","",VLOOKUP(I1559,[2]Crt!B:C,2))</f>
        <v>ගම්පහ</v>
      </c>
      <c r="K1559" s="20">
        <f>IF(B1559="","",VLOOKUP(MID(B1559,1,1),[2]Crt!D:E,2,FALSE))</f>
        <v>2104</v>
      </c>
    </row>
    <row r="1560" spans="1:11" ht="51" customHeight="1">
      <c r="A1560" s="11" t="s">
        <v>3645</v>
      </c>
      <c r="B1560" s="623" t="s">
        <v>3792</v>
      </c>
      <c r="C1560" s="654" t="s">
        <v>3793</v>
      </c>
      <c r="D1560" s="629">
        <v>5800000</v>
      </c>
      <c r="E1560" s="626" t="s">
        <v>3672</v>
      </c>
      <c r="F1560" s="626" t="s">
        <v>3673</v>
      </c>
      <c r="G1560" s="627"/>
      <c r="H1560" s="18" t="str">
        <f>IF(A1560="","",VLOOKUP(A1560,[2]Crt!F:G,2,FALSE))</f>
        <v>සෞඛ්‍ය වෛද්‍ය සේවා</v>
      </c>
      <c r="I1560" s="19" t="str">
        <f>IF(A1560="","",IF(LEN(B1560)=12,VLOOKUP(MID(B1560,8,2),[2]Crt!A:B,2),VLOOKUP(MID(B1560,7,2),[2]Crt!A:B,2)))</f>
        <v>63 - ගම්පහ පොදු</v>
      </c>
      <c r="J1560" s="20" t="str">
        <f>IF(A1560="","",VLOOKUP(I1560,[2]Crt!B:C,2))</f>
        <v xml:space="preserve">ගම්පහ </v>
      </c>
      <c r="K1560" s="20">
        <f>IF(B1560="","",VLOOKUP(MID(B1560,1,1),[2]Crt!D:E,2,FALSE))</f>
        <v>2001</v>
      </c>
    </row>
    <row r="1561" spans="1:11" ht="51" customHeight="1">
      <c r="A1561" s="11" t="s">
        <v>3669</v>
      </c>
      <c r="B1561" s="623" t="s">
        <v>3794</v>
      </c>
      <c r="C1561" s="630" t="s">
        <v>3795</v>
      </c>
      <c r="D1561" s="649">
        <v>300000</v>
      </c>
      <c r="E1561" s="626" t="s">
        <v>3672</v>
      </c>
      <c r="F1561" s="626" t="s">
        <v>3673</v>
      </c>
      <c r="G1561" s="627"/>
      <c r="H1561" s="18" t="str">
        <f>IF(A1561="","",VLOOKUP(A1561,[2]Crt!F:G,2,FALSE))</f>
        <v>සෞඛ්‍ය වෛද්‍ය සේවා</v>
      </c>
      <c r="I1561" s="19" t="str">
        <f>IF(A1561="","",IF(LEN(B1561)=12,VLOOKUP(MID(B1561,8,2),[2]Crt!A:B,2),VLOOKUP(MID(B1561,7,2),[2]Crt!A:B,2)))</f>
        <v>63 - ගම්පහ පොදු</v>
      </c>
      <c r="J1561" s="20" t="str">
        <f>IF(A1561="","",VLOOKUP(I1561,[2]Crt!B:C,2))</f>
        <v xml:space="preserve">ගම්පහ </v>
      </c>
      <c r="K1561" s="20">
        <f>IF(B1561="","",VLOOKUP(MID(B1561,1,1),[2]Crt!D:E,2,FALSE))</f>
        <v>2401</v>
      </c>
    </row>
    <row r="1562" spans="1:11" ht="51" customHeight="1">
      <c r="A1562" s="11" t="s">
        <v>3669</v>
      </c>
      <c r="B1562" s="623" t="s">
        <v>3796</v>
      </c>
      <c r="C1562" s="630" t="s">
        <v>3797</v>
      </c>
      <c r="D1562" s="649">
        <v>800000</v>
      </c>
      <c r="E1562" s="626" t="s">
        <v>3672</v>
      </c>
      <c r="F1562" s="626" t="s">
        <v>3673</v>
      </c>
      <c r="G1562" s="627"/>
      <c r="H1562" s="18" t="str">
        <f>IF(A1562="","",VLOOKUP(A1562,[2]Crt!F:G,2,FALSE))</f>
        <v>සෞඛ්‍ය වෛද්‍ය සේවා</v>
      </c>
      <c r="I1562" s="19" t="str">
        <f>IF(A1562="","",IF(LEN(B1562)=12,VLOOKUP(MID(B1562,8,2),[2]Crt!A:B,2),VLOOKUP(MID(B1562,7,2),[2]Crt!A:B,2)))</f>
        <v>63 - ගම්පහ පොදු</v>
      </c>
      <c r="J1562" s="20" t="str">
        <f>IF(A1562="","",VLOOKUP(I1562,[2]Crt!B:C,2))</f>
        <v xml:space="preserve">ගම්පහ </v>
      </c>
      <c r="K1562" s="20">
        <f>IF(B1562="","",VLOOKUP(MID(B1562,1,1),[2]Crt!D:E,2,FALSE))</f>
        <v>2401</v>
      </c>
    </row>
    <row r="1563" spans="1:11" ht="51" customHeight="1">
      <c r="A1563" s="11" t="s">
        <v>3669</v>
      </c>
      <c r="B1563" s="623" t="s">
        <v>3798</v>
      </c>
      <c r="C1563" s="650" t="s">
        <v>3799</v>
      </c>
      <c r="D1563" s="625">
        <v>50000</v>
      </c>
      <c r="E1563" s="626" t="s">
        <v>3672</v>
      </c>
      <c r="F1563" s="626" t="s">
        <v>3673</v>
      </c>
      <c r="G1563" s="627"/>
      <c r="H1563" s="18" t="str">
        <f>IF(A1563="","",VLOOKUP(A1563,[2]Crt!F:G,2,FALSE))</f>
        <v>සෞඛ්‍ය වෛද්‍ය සේවා</v>
      </c>
      <c r="I1563" s="19" t="str">
        <f>IF(A1563="","",IF(LEN(B1563)=12,VLOOKUP(MID(B1563,8,2),[2]Crt!A:B,2),VLOOKUP(MID(B1563,7,2),[2]Crt!A:B,2)))</f>
        <v>63 - ගම්පහ පොදු</v>
      </c>
      <c r="J1563" s="20" t="str">
        <f>IF(A1563="","",VLOOKUP(I1563,[2]Crt!B:C,2))</f>
        <v xml:space="preserve">ගම්පහ </v>
      </c>
      <c r="K1563" s="20">
        <f>IF(B1563="","",VLOOKUP(MID(B1563,1,1),[2]Crt!D:E,2,FALSE))</f>
        <v>2401</v>
      </c>
    </row>
    <row r="1564" spans="1:11" ht="51" customHeight="1">
      <c r="A1564" s="11" t="s">
        <v>3669</v>
      </c>
      <c r="B1564" s="623" t="s">
        <v>3800</v>
      </c>
      <c r="C1564" s="630" t="s">
        <v>3801</v>
      </c>
      <c r="D1564" s="649">
        <v>50000</v>
      </c>
      <c r="E1564" s="626" t="s">
        <v>3672</v>
      </c>
      <c r="F1564" s="626" t="s">
        <v>3673</v>
      </c>
      <c r="G1564" s="627"/>
      <c r="H1564" s="18" t="str">
        <f>IF(A1564="","",VLOOKUP(A1564,[2]Crt!F:G,2,FALSE))</f>
        <v>සෞඛ්‍ය වෛද්‍ය සේවා</v>
      </c>
      <c r="I1564" s="19" t="str">
        <f>IF(A1564="","",IF(LEN(B1564)=12,VLOOKUP(MID(B1564,8,2),[2]Crt!A:B,2),VLOOKUP(MID(B1564,7,2),[2]Crt!A:B,2)))</f>
        <v>63 - ගම්පහ පොදු</v>
      </c>
      <c r="J1564" s="20" t="str">
        <f>IF(A1564="","",VLOOKUP(I1564,[2]Crt!B:C,2))</f>
        <v xml:space="preserve">ගම්පහ </v>
      </c>
      <c r="K1564" s="20">
        <f>IF(B1564="","",VLOOKUP(MID(B1564,1,1),[2]Crt!D:E,2,FALSE))</f>
        <v>2401</v>
      </c>
    </row>
    <row r="1565" spans="1:11" ht="51" customHeight="1">
      <c r="A1565" s="11" t="s">
        <v>3645</v>
      </c>
      <c r="B1565" s="623" t="s">
        <v>3802</v>
      </c>
      <c r="C1565" s="630" t="s">
        <v>3803</v>
      </c>
      <c r="D1565" s="647">
        <v>890054.76</v>
      </c>
      <c r="E1565" s="626" t="s">
        <v>3672</v>
      </c>
      <c r="F1565" s="626" t="s">
        <v>3673</v>
      </c>
      <c r="G1565" s="627"/>
      <c r="H1565" s="18" t="str">
        <f>IF(A1565="","",VLOOKUP(A1565,[2]Crt!F:G,2,FALSE))</f>
        <v>සෞඛ්‍ය වෛද්‍ය සේවා</v>
      </c>
      <c r="I1565" s="19" t="str">
        <f>IF(A1565="","",IF(LEN(B1565)=12,VLOOKUP(MID(B1565,8,2),[2]Crt!A:B,2),VLOOKUP(MID(B1565,7,2),[2]Crt!A:B,2)))</f>
        <v>63 - ගම්පහ පොදු</v>
      </c>
      <c r="J1565" s="20" t="str">
        <f>IF(A1565="","",VLOOKUP(I1565,[2]Crt!B:C,2))</f>
        <v xml:space="preserve">ගම්පහ </v>
      </c>
      <c r="K1565" s="20">
        <f>IF(B1565="","",VLOOKUP(MID(B1565,1,1),[2]Crt!D:E,2,FALSE))</f>
        <v>2103</v>
      </c>
    </row>
    <row r="1566" spans="1:11" ht="51" customHeight="1">
      <c r="A1566" s="11" t="s">
        <v>3645</v>
      </c>
      <c r="B1566" s="623" t="s">
        <v>3804</v>
      </c>
      <c r="C1566" s="650" t="s">
        <v>3805</v>
      </c>
      <c r="D1566" s="629">
        <v>7267946.5099999998</v>
      </c>
      <c r="E1566" s="626" t="s">
        <v>3672</v>
      </c>
      <c r="F1566" s="626" t="s">
        <v>3673</v>
      </c>
      <c r="G1566" s="627"/>
      <c r="H1566" s="18" t="str">
        <f>IF(A1566="","",VLOOKUP(A1566,[2]Crt!F:G,2,FALSE))</f>
        <v>සෞඛ්‍ය වෛද්‍ය සේවා</v>
      </c>
      <c r="I1566" s="19" t="str">
        <f>IF(A1566="","",IF(LEN(B1566)=12,VLOOKUP(MID(B1566,8,2),[2]Crt!A:B,2),VLOOKUP(MID(B1566,7,2),[2]Crt!A:B,2)))</f>
        <v>04 - මිනුවන්ගොඩ</v>
      </c>
      <c r="J1566" s="20" t="str">
        <f>IF(A1566="","",VLOOKUP(I1566,[2]Crt!B:C,2))</f>
        <v>ගම්පහ</v>
      </c>
      <c r="K1566" s="20">
        <f>IF(B1566="","",VLOOKUP(MID(B1566,1,1),[2]Crt!D:E,2,FALSE))</f>
        <v>2104</v>
      </c>
    </row>
    <row r="1567" spans="1:11" ht="51" customHeight="1">
      <c r="A1567" s="11" t="s">
        <v>3669</v>
      </c>
      <c r="B1567" s="623" t="s">
        <v>3806</v>
      </c>
      <c r="C1567" s="630" t="s">
        <v>3807</v>
      </c>
      <c r="D1567" s="649">
        <v>2000000</v>
      </c>
      <c r="E1567" s="626" t="s">
        <v>3672</v>
      </c>
      <c r="F1567" s="626" t="s">
        <v>3673</v>
      </c>
      <c r="G1567" s="627"/>
      <c r="H1567" s="18" t="str">
        <f>IF(A1567="","",VLOOKUP(A1567,[2]Crt!F:G,2,FALSE))</f>
        <v>සෞඛ්‍ය වෛද්‍ය සේවා</v>
      </c>
      <c r="I1567" s="19" t="str">
        <f>IF(A1567="","",IF(LEN(B1567)=12,VLOOKUP(MID(B1567,8,2),[2]Crt!A:B,2),VLOOKUP(MID(B1567,7,2),[2]Crt!A:B,2)))</f>
        <v>63 - ගම්පහ පොදු</v>
      </c>
      <c r="J1567" s="20" t="str">
        <f>IF(A1567="","",VLOOKUP(I1567,[2]Crt!B:C,2))</f>
        <v xml:space="preserve">ගම්පහ </v>
      </c>
      <c r="K1567" s="20">
        <f>IF(B1567="","",VLOOKUP(MID(B1567,1,1),[2]Crt!D:E,2,FALSE))</f>
        <v>2103</v>
      </c>
    </row>
    <row r="1568" spans="1:11" ht="51" customHeight="1">
      <c r="A1568" s="11" t="s">
        <v>3669</v>
      </c>
      <c r="B1568" s="623" t="s">
        <v>3808</v>
      </c>
      <c r="C1568" s="630" t="s">
        <v>3809</v>
      </c>
      <c r="D1568" s="649">
        <v>1000000</v>
      </c>
      <c r="E1568" s="626" t="s">
        <v>3672</v>
      </c>
      <c r="F1568" s="626" t="s">
        <v>3673</v>
      </c>
      <c r="G1568" s="627"/>
      <c r="H1568" s="18" t="str">
        <f>IF(A1568="","",VLOOKUP(A1568,[2]Crt!F:G,2,FALSE))</f>
        <v>සෞඛ්‍ය වෛද්‍ය සේවා</v>
      </c>
      <c r="I1568" s="19" t="str">
        <f>IF(A1568="","",IF(LEN(B1568)=12,VLOOKUP(MID(B1568,8,2),[2]Crt!A:B,2),VLOOKUP(MID(B1568,7,2),[2]Crt!A:B,2)))</f>
        <v>63 - ගම්පහ පොදු</v>
      </c>
      <c r="J1568" s="20" t="str">
        <f>IF(A1568="","",VLOOKUP(I1568,[2]Crt!B:C,2))</f>
        <v xml:space="preserve">ගම්පහ </v>
      </c>
      <c r="K1568" s="20">
        <f>IF(B1568="","",VLOOKUP(MID(B1568,1,1),[2]Crt!D:E,2,FALSE))</f>
        <v>2103</v>
      </c>
    </row>
    <row r="1569" spans="1:11" ht="51" customHeight="1">
      <c r="A1569" s="11" t="s">
        <v>3669</v>
      </c>
      <c r="B1569" s="623" t="s">
        <v>3810</v>
      </c>
      <c r="C1569" s="630" t="s">
        <v>3811</v>
      </c>
      <c r="D1569" s="649">
        <v>500000</v>
      </c>
      <c r="E1569" s="626" t="s">
        <v>3672</v>
      </c>
      <c r="F1569" s="626" t="s">
        <v>3673</v>
      </c>
      <c r="G1569" s="627"/>
      <c r="H1569" s="18" t="str">
        <f>IF(A1569="","",VLOOKUP(A1569,[2]Crt!F:G,2,FALSE))</f>
        <v>සෞඛ්‍ය වෛද්‍ය සේවා</v>
      </c>
      <c r="I1569" s="19" t="str">
        <f>IF(A1569="","",IF(LEN(B1569)=12,VLOOKUP(MID(B1569,8,2),[2]Crt!A:B,2),VLOOKUP(MID(B1569,7,2),[2]Crt!A:B,2)))</f>
        <v>63 - ගම්පහ පොදු</v>
      </c>
      <c r="J1569" s="20" t="str">
        <f>IF(A1569="","",VLOOKUP(I1569,[2]Crt!B:C,2))</f>
        <v xml:space="preserve">ගම්පහ </v>
      </c>
      <c r="K1569" s="20">
        <f>IF(B1569="","",VLOOKUP(MID(B1569,1,1),[2]Crt!D:E,2,FALSE))</f>
        <v>2103</v>
      </c>
    </row>
    <row r="1570" spans="1:11" ht="51" customHeight="1">
      <c r="A1570" s="11" t="s">
        <v>3669</v>
      </c>
      <c r="B1570" s="623" t="s">
        <v>3812</v>
      </c>
      <c r="C1570" s="630" t="s">
        <v>3813</v>
      </c>
      <c r="D1570" s="649">
        <v>200000</v>
      </c>
      <c r="E1570" s="626" t="s">
        <v>3672</v>
      </c>
      <c r="F1570" s="626" t="s">
        <v>3673</v>
      </c>
      <c r="G1570" s="627"/>
      <c r="H1570" s="18" t="str">
        <f>IF(A1570="","",VLOOKUP(A1570,[2]Crt!F:G,2,FALSE))</f>
        <v>සෞඛ්‍ය වෛද්‍ය සේවා</v>
      </c>
      <c r="I1570" s="19" t="str">
        <f>IF(A1570="","",IF(LEN(B1570)=12,VLOOKUP(MID(B1570,8,2),[2]Crt!A:B,2),VLOOKUP(MID(B1570,7,2),[2]Crt!A:B,2)))</f>
        <v>63 - ගම්පහ පොදු</v>
      </c>
      <c r="J1570" s="20" t="str">
        <f>IF(A1570="","",VLOOKUP(I1570,[2]Crt!B:C,2))</f>
        <v xml:space="preserve">ගම්පහ </v>
      </c>
      <c r="K1570" s="20">
        <f>IF(B1570="","",VLOOKUP(MID(B1570,1,1),[2]Crt!D:E,2,FALSE))</f>
        <v>2401</v>
      </c>
    </row>
    <row r="1571" spans="1:11" ht="51" customHeight="1">
      <c r="A1571" s="11" t="s">
        <v>3669</v>
      </c>
      <c r="B1571" s="623" t="s">
        <v>3814</v>
      </c>
      <c r="C1571" s="630" t="s">
        <v>3815</v>
      </c>
      <c r="D1571" s="649">
        <v>100000</v>
      </c>
      <c r="E1571" s="626" t="s">
        <v>3672</v>
      </c>
      <c r="F1571" s="626" t="s">
        <v>3673</v>
      </c>
      <c r="G1571" s="627"/>
      <c r="H1571" s="18" t="str">
        <f>IF(A1571="","",VLOOKUP(A1571,[2]Crt!F:G,2,FALSE))</f>
        <v>සෞඛ්‍ය වෛද්‍ය සේවා</v>
      </c>
      <c r="I1571" s="19" t="str">
        <f>IF(A1571="","",IF(LEN(B1571)=12,VLOOKUP(MID(B1571,8,2),[2]Crt!A:B,2),VLOOKUP(MID(B1571,7,2),[2]Crt!A:B,2)))</f>
        <v>63 - ගම්පහ පොදු</v>
      </c>
      <c r="J1571" s="20" t="str">
        <f>IF(A1571="","",VLOOKUP(I1571,[2]Crt!B:C,2))</f>
        <v xml:space="preserve">ගම්පහ </v>
      </c>
      <c r="K1571" s="20">
        <f>IF(B1571="","",VLOOKUP(MID(B1571,1,1),[2]Crt!D:E,2,FALSE))</f>
        <v>2103</v>
      </c>
    </row>
    <row r="1572" spans="1:11" ht="51" customHeight="1">
      <c r="A1572" s="11" t="s">
        <v>3669</v>
      </c>
      <c r="B1572" s="623" t="s">
        <v>3816</v>
      </c>
      <c r="C1572" s="650" t="s">
        <v>3817</v>
      </c>
      <c r="D1572" s="625">
        <v>100000</v>
      </c>
      <c r="E1572" s="626" t="s">
        <v>3672</v>
      </c>
      <c r="F1572" s="626" t="s">
        <v>3673</v>
      </c>
      <c r="G1572" s="627"/>
      <c r="H1572" s="18" t="str">
        <f>IF(A1572="","",VLOOKUP(A1572,[2]Crt!F:G,2,FALSE))</f>
        <v>සෞඛ්‍ය වෛද්‍ය සේවා</v>
      </c>
      <c r="I1572" s="19" t="str">
        <f>IF(A1572="","",IF(LEN(B1572)=12,VLOOKUP(MID(B1572,8,2),[2]Crt!A:B,2),VLOOKUP(MID(B1572,7,2),[2]Crt!A:B,2)))</f>
        <v>63 - ගම්පහ පොදු</v>
      </c>
      <c r="J1572" s="20" t="str">
        <f>IF(A1572="","",VLOOKUP(I1572,[2]Crt!B:C,2))</f>
        <v xml:space="preserve">ගම්පහ </v>
      </c>
      <c r="K1572" s="20">
        <f>IF(B1572="","",VLOOKUP(MID(B1572,1,1),[2]Crt!D:E,2,FALSE))</f>
        <v>2401</v>
      </c>
    </row>
    <row r="1573" spans="1:11" ht="51" customHeight="1">
      <c r="A1573" s="11" t="s">
        <v>3669</v>
      </c>
      <c r="B1573" s="623" t="s">
        <v>3818</v>
      </c>
      <c r="C1573" s="650" t="s">
        <v>3819</v>
      </c>
      <c r="D1573" s="625">
        <v>250000</v>
      </c>
      <c r="E1573" s="626" t="s">
        <v>3672</v>
      </c>
      <c r="F1573" s="626" t="s">
        <v>3673</v>
      </c>
      <c r="G1573" s="627"/>
      <c r="H1573" s="18" t="str">
        <f>IF(A1573="","",VLOOKUP(A1573,[2]Crt!F:G,2,FALSE))</f>
        <v>සෞඛ්‍ය වෛද්‍ය සේවා</v>
      </c>
      <c r="I1573" s="19" t="str">
        <f>IF(A1573="","",IF(LEN(B1573)=12,VLOOKUP(MID(B1573,8,2),[2]Crt!A:B,2),VLOOKUP(MID(B1573,7,2),[2]Crt!A:B,2)))</f>
        <v>63 - ගම්පහ පොදු</v>
      </c>
      <c r="J1573" s="20" t="str">
        <f>IF(A1573="","",VLOOKUP(I1573,[2]Crt!B:C,2))</f>
        <v xml:space="preserve">ගම්පහ </v>
      </c>
      <c r="K1573" s="20">
        <f>IF(B1573="","",VLOOKUP(MID(B1573,1,1),[2]Crt!D:E,2,FALSE))</f>
        <v>2103</v>
      </c>
    </row>
    <row r="1574" spans="1:11" ht="51" customHeight="1">
      <c r="A1574" s="11" t="s">
        <v>3669</v>
      </c>
      <c r="B1574" s="623" t="s">
        <v>3820</v>
      </c>
      <c r="C1574" s="653" t="s">
        <v>3821</v>
      </c>
      <c r="D1574" s="625">
        <v>350000</v>
      </c>
      <c r="E1574" s="626" t="s">
        <v>3672</v>
      </c>
      <c r="F1574" s="626" t="s">
        <v>3673</v>
      </c>
      <c r="G1574" s="627"/>
      <c r="H1574" s="18" t="str">
        <f>IF(A1574="","",VLOOKUP(A1574,[2]Crt!F:G,2,FALSE))</f>
        <v>සෞඛ්‍ය වෛද්‍ය සේවා</v>
      </c>
      <c r="I1574" s="19" t="str">
        <f>IF(A1574="","",IF(LEN(B1574)=12,VLOOKUP(MID(B1574,8,2),[2]Crt!A:B,2),VLOOKUP(MID(B1574,7,2),[2]Crt!A:B,2)))</f>
        <v>63 - ගම්පහ පොදු</v>
      </c>
      <c r="J1574" s="20" t="str">
        <f>IF(A1574="","",VLOOKUP(I1574,[2]Crt!B:C,2))</f>
        <v xml:space="preserve">ගම්පහ </v>
      </c>
      <c r="K1574" s="20">
        <f>IF(B1574="","",VLOOKUP(MID(B1574,1,1),[2]Crt!D:E,2,FALSE))</f>
        <v>2103</v>
      </c>
    </row>
    <row r="1575" spans="1:11" ht="51" customHeight="1">
      <c r="A1575" s="646" t="s">
        <v>3645</v>
      </c>
      <c r="B1575" s="623" t="s">
        <v>3822</v>
      </c>
      <c r="C1575" s="630" t="s">
        <v>3823</v>
      </c>
      <c r="D1575" s="629">
        <v>1500000</v>
      </c>
      <c r="E1575" s="626" t="s">
        <v>3672</v>
      </c>
      <c r="F1575" s="626" t="s">
        <v>3673</v>
      </c>
      <c r="G1575" s="627"/>
      <c r="H1575" s="18" t="str">
        <f>IF(A1575="","",VLOOKUP(A1575,[2]Crt!F:G,2,FALSE))</f>
        <v>සෞඛ්‍ය වෛද්‍ය සේවා</v>
      </c>
      <c r="I1575" s="19" t="str">
        <f>IF(A1575="","",IF(LEN(B1575)=12,VLOOKUP(MID(B1575,8,2),[2]Crt!A:B,2),VLOOKUP(MID(B1575,7,2),[2]Crt!A:B,2)))</f>
        <v>43 - බණ්ඩාරගම</v>
      </c>
      <c r="J1575" s="20" t="str">
        <f>IF(A1575="","",VLOOKUP(I1575,[2]Crt!B:C,2))</f>
        <v>කළුතර</v>
      </c>
      <c r="K1575" s="20">
        <f>IF(B1575="","",VLOOKUP(MID(B1575,1,1),[2]Crt!D:E,2,FALSE))</f>
        <v>2001</v>
      </c>
    </row>
    <row r="1576" spans="1:11" ht="51" customHeight="1">
      <c r="A1576" s="11" t="s">
        <v>3645</v>
      </c>
      <c r="B1576" s="623" t="s">
        <v>3824</v>
      </c>
      <c r="C1576" s="630" t="s">
        <v>3825</v>
      </c>
      <c r="D1576" s="629">
        <v>1500000</v>
      </c>
      <c r="E1576" s="626" t="s">
        <v>3672</v>
      </c>
      <c r="F1576" s="626" t="s">
        <v>3673</v>
      </c>
      <c r="G1576" s="627"/>
      <c r="H1576" s="18" t="str">
        <f>IF(A1576="","",VLOOKUP(A1576,[2]Crt!F:G,2,FALSE))</f>
        <v>සෞඛ්‍ය වෛද්‍ය සේවා</v>
      </c>
      <c r="I1576" s="19" t="str">
        <f>IF(A1576="","",IF(LEN(B1576)=12,VLOOKUP(MID(B1576,8,2),[2]Crt!A:B,2),VLOOKUP(MID(B1576,7,2),[2]Crt!A:B,2)))</f>
        <v>43 - බණ්ඩාරගම</v>
      </c>
      <c r="J1576" s="20" t="str">
        <f>IF(A1576="","",VLOOKUP(I1576,[2]Crt!B:C,2))</f>
        <v>කළුතර</v>
      </c>
      <c r="K1576" s="20">
        <f>IF(B1576="","",VLOOKUP(MID(B1576,1,1),[2]Crt!D:E,2,FALSE))</f>
        <v>2001</v>
      </c>
    </row>
    <row r="1577" spans="1:11" ht="51" customHeight="1">
      <c r="A1577" s="11" t="s">
        <v>3669</v>
      </c>
      <c r="B1577" s="623" t="s">
        <v>3826</v>
      </c>
      <c r="C1577" s="630" t="s">
        <v>3827</v>
      </c>
      <c r="D1577" s="625">
        <v>2000000</v>
      </c>
      <c r="E1577" s="626" t="s">
        <v>3672</v>
      </c>
      <c r="F1577" s="626" t="s">
        <v>3673</v>
      </c>
      <c r="G1577" s="627"/>
      <c r="H1577" s="18" t="str">
        <f>IF(A1577="","",VLOOKUP(A1577,[2]Crt!F:G,2,FALSE))</f>
        <v>සෞඛ්‍ය වෛද්‍ය සේවා</v>
      </c>
      <c r="I1577" s="19" t="str">
        <f>IF(A1577="","",IF(LEN(B1577)=12,VLOOKUP(MID(B1577,8,2),[2]Crt!A:B,2),VLOOKUP(MID(B1577,7,2),[2]Crt!A:B,2)))</f>
        <v>54 - ඉංගිරිය</v>
      </c>
      <c r="J1577" s="20" t="str">
        <f>IF(A1577="","",VLOOKUP(I1577,[2]Crt!B:C,2))</f>
        <v>කළුතර</v>
      </c>
      <c r="K1577" s="20">
        <f>IF(B1577="","",VLOOKUP(MID(B1577,1,1),[2]Crt!D:E,2,FALSE))</f>
        <v>2001</v>
      </c>
    </row>
    <row r="1578" spans="1:11" ht="51" customHeight="1">
      <c r="A1578" s="11" t="s">
        <v>3669</v>
      </c>
      <c r="B1578" s="623" t="s">
        <v>3828</v>
      </c>
      <c r="C1578" s="630" t="s">
        <v>3829</v>
      </c>
      <c r="D1578" s="625">
        <v>5000000</v>
      </c>
      <c r="E1578" s="626" t="s">
        <v>3672</v>
      </c>
      <c r="F1578" s="626" t="s">
        <v>3673</v>
      </c>
      <c r="G1578" s="627"/>
      <c r="H1578" s="18" t="str">
        <f>IF(A1578="","",VLOOKUP(A1578,[2]Crt!F:G,2,FALSE))</f>
        <v>සෞඛ්‍ය වෛද්‍ය සේවා</v>
      </c>
      <c r="I1578" s="19" t="str">
        <f>IF(A1578="","",IF(LEN(B1578)=12,VLOOKUP(MID(B1578,8,2),[2]Crt!A:B,2),VLOOKUP(MID(B1578,7,2),[2]Crt!A:B,2)))</f>
        <v>50 - අගලවත්ත</v>
      </c>
      <c r="J1578" s="20" t="str">
        <f>IF(A1578="","",VLOOKUP(I1578,[2]Crt!B:C,2))</f>
        <v>කළුතර</v>
      </c>
      <c r="K1578" s="20">
        <f>IF(B1578="","",VLOOKUP(MID(B1578,1,1),[2]Crt!D:E,2,FALSE))</f>
        <v>2001</v>
      </c>
    </row>
    <row r="1579" spans="1:11" ht="51" customHeight="1">
      <c r="A1579" s="11" t="s">
        <v>3669</v>
      </c>
      <c r="B1579" s="623" t="s">
        <v>3830</v>
      </c>
      <c r="C1579" s="630" t="s">
        <v>3831</v>
      </c>
      <c r="D1579" s="625">
        <v>2500000</v>
      </c>
      <c r="E1579" s="626" t="s">
        <v>3672</v>
      </c>
      <c r="F1579" s="626" t="s">
        <v>3673</v>
      </c>
      <c r="G1579" s="627"/>
      <c r="H1579" s="18" t="str">
        <f>IF(A1579="","",VLOOKUP(A1579,[2]Crt!F:G,2,FALSE))</f>
        <v>සෞඛ්‍ය වෛද්‍ය සේවා</v>
      </c>
      <c r="I1579" s="19" t="str">
        <f>IF(A1579="","",IF(LEN(B1579)=12,VLOOKUP(MID(B1579,8,2),[2]Crt!A:B,2),VLOOKUP(MID(B1579,7,2),[2]Crt!A:B,2)))</f>
        <v>51 - වලල්ලාවිට</v>
      </c>
      <c r="J1579" s="20" t="str">
        <f>IF(A1579="","",VLOOKUP(I1579,[2]Crt!B:C,2))</f>
        <v>කළුතර</v>
      </c>
      <c r="K1579" s="20">
        <f>IF(B1579="","",VLOOKUP(MID(B1579,1,1),[2]Crt!D:E,2,FALSE))</f>
        <v>2001</v>
      </c>
    </row>
    <row r="1580" spans="1:11" ht="51" customHeight="1">
      <c r="A1580" s="11" t="s">
        <v>3669</v>
      </c>
      <c r="B1580" s="623" t="s">
        <v>3832</v>
      </c>
      <c r="C1580" s="630" t="s">
        <v>3833</v>
      </c>
      <c r="D1580" s="625">
        <v>3000000</v>
      </c>
      <c r="E1580" s="626" t="s">
        <v>3672</v>
      </c>
      <c r="F1580" s="626" t="s">
        <v>3673</v>
      </c>
      <c r="G1580" s="627"/>
      <c r="H1580" s="18" t="str">
        <f>IF(A1580="","",VLOOKUP(A1580,[2]Crt!F:G,2,FALSE))</f>
        <v>සෞඛ්‍ය වෛද්‍ය සේවා</v>
      </c>
      <c r="I1580" s="19" t="str">
        <f>IF(A1580="","",IF(LEN(B1580)=12,VLOOKUP(MID(B1580,8,2),[2]Crt!A:B,2),VLOOKUP(MID(B1580,7,2),[2]Crt!A:B,2)))</f>
        <v>49 - මතුගම</v>
      </c>
      <c r="J1580" s="20" t="str">
        <f>IF(A1580="","",VLOOKUP(I1580,[2]Crt!B:C,2))</f>
        <v>කළුතර</v>
      </c>
      <c r="K1580" s="20">
        <f>IF(B1580="","",VLOOKUP(MID(B1580,1,1),[2]Crt!D:E,2,FALSE))</f>
        <v>2001</v>
      </c>
    </row>
    <row r="1581" spans="1:11" ht="51" customHeight="1">
      <c r="A1581" s="11" t="s">
        <v>3669</v>
      </c>
      <c r="B1581" s="623" t="s">
        <v>3834</v>
      </c>
      <c r="C1581" s="654" t="s">
        <v>3835</v>
      </c>
      <c r="D1581" s="625">
        <v>4000000</v>
      </c>
      <c r="E1581" s="626" t="s">
        <v>3672</v>
      </c>
      <c r="F1581" s="626" t="s">
        <v>3673</v>
      </c>
      <c r="G1581" s="627"/>
      <c r="H1581" s="18" t="str">
        <f>IF(A1581="","",VLOOKUP(A1581,[2]Crt!F:G,2,FALSE))</f>
        <v>සෞඛ්‍ය වෛද්‍ය සේවා</v>
      </c>
      <c r="I1581" s="19" t="str">
        <f>IF(A1581="","",IF(LEN(B1581)=12,VLOOKUP(MID(B1581,8,2),[2]Crt!A:B,2),VLOOKUP(MID(B1581,7,2),[2]Crt!A:B,2)))</f>
        <v>51 - වලල්ලාවිට</v>
      </c>
      <c r="J1581" s="20" t="str">
        <f>IF(A1581="","",VLOOKUP(I1581,[2]Crt!B:C,2))</f>
        <v>කළුතර</v>
      </c>
      <c r="K1581" s="20">
        <f>IF(B1581="","",VLOOKUP(MID(B1581,1,1),[2]Crt!D:E,2,FALSE))</f>
        <v>2001</v>
      </c>
    </row>
    <row r="1582" spans="1:11" ht="51" customHeight="1">
      <c r="A1582" s="11" t="s">
        <v>3645</v>
      </c>
      <c r="B1582" s="623" t="s">
        <v>3836</v>
      </c>
      <c r="C1582" s="630" t="s">
        <v>3837</v>
      </c>
      <c r="D1582" s="629">
        <v>3700000</v>
      </c>
      <c r="E1582" s="626" t="s">
        <v>3672</v>
      </c>
      <c r="F1582" s="626" t="s">
        <v>3673</v>
      </c>
      <c r="G1582" s="627"/>
      <c r="H1582" s="18" t="str">
        <f>IF(A1582="","",VLOOKUP(A1582,[2]Crt!F:G,2,FALSE))</f>
        <v>සෞඛ්‍ය වෛද්‍ය සේවා</v>
      </c>
      <c r="I1582" s="19" t="str">
        <f>IF(A1582="","",IF(LEN(B1582)=12,VLOOKUP(MID(B1582,8,2),[2]Crt!A:B,2),VLOOKUP(MID(B1582,7,2),[2]Crt!A:B,2)))</f>
        <v>65 - කළුතර පොදු</v>
      </c>
      <c r="J1582" s="20" t="str">
        <f>IF(A1582="","",VLOOKUP(I1582,[2]Crt!B:C,2))</f>
        <v xml:space="preserve">කළුතර </v>
      </c>
      <c r="K1582" s="20">
        <f>IF(B1582="","",VLOOKUP(MID(B1582,1,1),[2]Crt!D:E,2,FALSE))</f>
        <v>2001</v>
      </c>
    </row>
    <row r="1583" spans="1:11" ht="51" customHeight="1">
      <c r="A1583" s="11" t="s">
        <v>3669</v>
      </c>
      <c r="B1583" s="623" t="s">
        <v>3838</v>
      </c>
      <c r="C1583" s="630" t="s">
        <v>3839</v>
      </c>
      <c r="D1583" s="649">
        <v>3000000</v>
      </c>
      <c r="E1583" s="626" t="s">
        <v>3672</v>
      </c>
      <c r="F1583" s="626" t="s">
        <v>3673</v>
      </c>
      <c r="G1583" s="627"/>
      <c r="H1583" s="18" t="str">
        <f>IF(A1583="","",VLOOKUP(A1583,[2]Crt!F:G,2,FALSE))</f>
        <v>සෞඛ්‍ය වෛද්‍ය සේවා</v>
      </c>
      <c r="I1583" s="19" t="str">
        <f>IF(A1583="","",IF(LEN(B1583)=12,VLOOKUP(MID(B1583,8,2),[2]Crt!A:B,2),VLOOKUP(MID(B1583,7,2),[2]Crt!A:B,2)))</f>
        <v>65 - කළුතර පොදු</v>
      </c>
      <c r="J1583" s="20" t="str">
        <f>IF(A1583="","",VLOOKUP(I1583,[2]Crt!B:C,2))</f>
        <v xml:space="preserve">කළුතර </v>
      </c>
      <c r="K1583" s="20">
        <f>IF(B1583="","",VLOOKUP(MID(B1583,1,1),[2]Crt!D:E,2,FALSE))</f>
        <v>2103</v>
      </c>
    </row>
    <row r="1584" spans="1:11" ht="51" customHeight="1">
      <c r="A1584" s="11" t="s">
        <v>3669</v>
      </c>
      <c r="B1584" s="623" t="s">
        <v>3840</v>
      </c>
      <c r="C1584" s="624" t="s">
        <v>3841</v>
      </c>
      <c r="D1584" s="624">
        <v>500000</v>
      </c>
      <c r="E1584" s="626" t="s">
        <v>3672</v>
      </c>
      <c r="F1584" s="626" t="s">
        <v>3673</v>
      </c>
      <c r="G1584" s="627"/>
      <c r="H1584" s="18" t="str">
        <f>IF(A1584="","",VLOOKUP(A1584,[2]Crt!F:G,2,FALSE))</f>
        <v>සෞඛ්‍ය වෛද්‍ය සේවා</v>
      </c>
      <c r="I1584" s="19" t="str">
        <f>IF(A1584="","",IF(LEN(B1584)=12,VLOOKUP(MID(B1584,8,2),[2]Crt!A:B,2),VLOOKUP(MID(B1584,7,2),[2]Crt!A:B,2)))</f>
        <v>65 - කළුතර පොදු</v>
      </c>
      <c r="J1584" s="20" t="str">
        <f>IF(A1584="","",VLOOKUP(I1584,[2]Crt!B:C,2))</f>
        <v xml:space="preserve">කළුතර </v>
      </c>
      <c r="K1584" s="20">
        <f>IF(B1584="","",VLOOKUP(MID(B1584,1,1),[2]Crt!D:E,2,FALSE))</f>
        <v>2401</v>
      </c>
    </row>
    <row r="1585" spans="1:11" ht="51" customHeight="1">
      <c r="A1585" s="646" t="s">
        <v>3645</v>
      </c>
      <c r="B1585" s="623" t="s">
        <v>3842</v>
      </c>
      <c r="C1585" s="630" t="s">
        <v>3843</v>
      </c>
      <c r="D1585" s="647">
        <v>1233700</v>
      </c>
      <c r="E1585" s="626" t="s">
        <v>3672</v>
      </c>
      <c r="F1585" s="626" t="s">
        <v>3673</v>
      </c>
      <c r="G1585" s="627"/>
      <c r="H1585" s="18" t="str">
        <f>IF(A1585="","",VLOOKUP(A1585,[2]Crt!F:G,2,FALSE))</f>
        <v>සෞඛ්‍ය වෛද්‍ය සේවා</v>
      </c>
      <c r="I1585" s="19" t="str">
        <f>IF(A1585="","",IF(LEN(B1585)=12,VLOOKUP(MID(B1585,8,2),[2]Crt!A:B,2),VLOOKUP(MID(B1585,7,2),[2]Crt!A:B,2)))</f>
        <v>65 - කළුතර පොදු</v>
      </c>
      <c r="J1585" s="20" t="str">
        <f>IF(A1585="","",VLOOKUP(I1585,[2]Crt!B:C,2))</f>
        <v xml:space="preserve">කළුතර </v>
      </c>
      <c r="K1585" s="20">
        <f>IF(B1585="","",VLOOKUP(MID(B1585,1,1),[2]Crt!D:E,2,FALSE))</f>
        <v>2401</v>
      </c>
    </row>
    <row r="1586" spans="1:11" ht="51" customHeight="1">
      <c r="A1586" s="11" t="s">
        <v>3669</v>
      </c>
      <c r="B1586" s="623" t="s">
        <v>3844</v>
      </c>
      <c r="C1586" s="630" t="s">
        <v>3845</v>
      </c>
      <c r="D1586" s="649">
        <v>500000</v>
      </c>
      <c r="E1586" s="626" t="s">
        <v>3672</v>
      </c>
      <c r="F1586" s="626" t="s">
        <v>3673</v>
      </c>
      <c r="G1586" s="627"/>
      <c r="H1586" s="18" t="str">
        <f>IF(A1586="","",VLOOKUP(A1586,[2]Crt!F:G,2,FALSE))</f>
        <v>සෞඛ්‍ය වෛද්‍ය සේවා</v>
      </c>
      <c r="I1586" s="19" t="str">
        <f>IF(A1586="","",IF(LEN(B1586)=12,VLOOKUP(MID(B1586,8,2),[2]Crt!A:B,2),VLOOKUP(MID(B1586,7,2),[2]Crt!A:B,2)))</f>
        <v>65 - කළුතර පොදු</v>
      </c>
      <c r="J1586" s="20" t="str">
        <f>IF(A1586="","",VLOOKUP(I1586,[2]Crt!B:C,2))</f>
        <v xml:space="preserve">කළුතර </v>
      </c>
      <c r="K1586" s="20">
        <f>IF(B1586="","",VLOOKUP(MID(B1586,1,1),[2]Crt!D:E,2,FALSE))</f>
        <v>2103</v>
      </c>
    </row>
    <row r="1587" spans="1:11" ht="51" customHeight="1">
      <c r="A1587" s="11" t="s">
        <v>3669</v>
      </c>
      <c r="B1587" s="623" t="s">
        <v>3846</v>
      </c>
      <c r="C1587" s="630" t="s">
        <v>3847</v>
      </c>
      <c r="D1587" s="649">
        <v>600000</v>
      </c>
      <c r="E1587" s="626" t="s">
        <v>3672</v>
      </c>
      <c r="F1587" s="626" t="s">
        <v>3673</v>
      </c>
      <c r="G1587" s="627"/>
      <c r="H1587" s="18" t="str">
        <f>IF(A1587="","",VLOOKUP(A1587,[2]Crt!F:G,2,FALSE))</f>
        <v>සෞඛ්‍ය වෛද්‍ය සේවා</v>
      </c>
      <c r="I1587" s="19" t="str">
        <f>IF(A1587="","",IF(LEN(B1587)=12,VLOOKUP(MID(B1587,8,2),[2]Crt!A:B,2),VLOOKUP(MID(B1587,7,2),[2]Crt!A:B,2)))</f>
        <v>65 - කළුතර පොදු</v>
      </c>
      <c r="J1587" s="20" t="str">
        <f>IF(A1587="","",VLOOKUP(I1587,[2]Crt!B:C,2))</f>
        <v xml:space="preserve">කළුතර </v>
      </c>
      <c r="K1587" s="20">
        <f>IF(B1587="","",VLOOKUP(MID(B1587,1,1),[2]Crt!D:E,2,FALSE))</f>
        <v>2401</v>
      </c>
    </row>
    <row r="1588" spans="1:11" ht="51" customHeight="1">
      <c r="A1588" s="11" t="s">
        <v>3669</v>
      </c>
      <c r="B1588" s="623" t="s">
        <v>3848</v>
      </c>
      <c r="C1588" s="630" t="s">
        <v>3849</v>
      </c>
      <c r="D1588" s="649">
        <v>100000</v>
      </c>
      <c r="E1588" s="626" t="s">
        <v>3672</v>
      </c>
      <c r="F1588" s="626" t="s">
        <v>3673</v>
      </c>
      <c r="G1588" s="627"/>
      <c r="H1588" s="18" t="str">
        <f>IF(A1588="","",VLOOKUP(A1588,[2]Crt!F:G,2,FALSE))</f>
        <v>සෞඛ්‍ය වෛද්‍ය සේවා</v>
      </c>
      <c r="I1588" s="19" t="str">
        <f>IF(A1588="","",IF(LEN(B1588)=12,VLOOKUP(MID(B1588,8,2),[2]Crt!A:B,2),VLOOKUP(MID(B1588,7,2),[2]Crt!A:B,2)))</f>
        <v>65 - කළුතර පොදු</v>
      </c>
      <c r="J1588" s="20" t="str">
        <f>IF(A1588="","",VLOOKUP(I1588,[2]Crt!B:C,2))</f>
        <v xml:space="preserve">කළුතර </v>
      </c>
      <c r="K1588" s="20">
        <f>IF(B1588="","",VLOOKUP(MID(B1588,1,1),[2]Crt!D:E,2,FALSE))</f>
        <v>2401</v>
      </c>
    </row>
    <row r="1589" spans="1:11" ht="51" customHeight="1">
      <c r="A1589" s="11" t="s">
        <v>3669</v>
      </c>
      <c r="B1589" s="623" t="s">
        <v>3850</v>
      </c>
      <c r="C1589" s="630" t="s">
        <v>3851</v>
      </c>
      <c r="D1589" s="649">
        <v>600000</v>
      </c>
      <c r="E1589" s="626" t="s">
        <v>3672</v>
      </c>
      <c r="F1589" s="626" t="s">
        <v>3673</v>
      </c>
      <c r="G1589" s="627"/>
      <c r="H1589" s="18" t="str">
        <f>IF(A1589="","",VLOOKUP(A1589,[2]Crt!F:G,2,FALSE))</f>
        <v>සෞඛ්‍ය වෛද්‍ය සේවා</v>
      </c>
      <c r="I1589" s="19" t="str">
        <f>IF(A1589="","",IF(LEN(B1589)=12,VLOOKUP(MID(B1589,8,2),[2]Crt!A:B,2),VLOOKUP(MID(B1589,7,2),[2]Crt!A:B,2)))</f>
        <v>65 - කළුතර පොදු</v>
      </c>
      <c r="J1589" s="20" t="str">
        <f>IF(A1589="","",VLOOKUP(I1589,[2]Crt!B:C,2))</f>
        <v xml:space="preserve">කළුතර </v>
      </c>
      <c r="K1589" s="20">
        <f>IF(B1589="","",VLOOKUP(MID(B1589,1,1),[2]Crt!D:E,2,FALSE))</f>
        <v>2401</v>
      </c>
    </row>
    <row r="1590" spans="1:11" ht="51" customHeight="1">
      <c r="A1590" s="11" t="s">
        <v>3669</v>
      </c>
      <c r="B1590" s="623" t="s">
        <v>3852</v>
      </c>
      <c r="C1590" s="630" t="s">
        <v>3853</v>
      </c>
      <c r="D1590" s="649">
        <v>200000</v>
      </c>
      <c r="E1590" s="626" t="s">
        <v>3672</v>
      </c>
      <c r="F1590" s="626" t="s">
        <v>3673</v>
      </c>
      <c r="G1590" s="627"/>
      <c r="H1590" s="18" t="str">
        <f>IF(A1590="","",VLOOKUP(A1590,[2]Crt!F:G,2,FALSE))</f>
        <v>සෞඛ්‍ය වෛද්‍ය සේවා</v>
      </c>
      <c r="I1590" s="19" t="str">
        <f>IF(A1590="","",IF(LEN(B1590)=12,VLOOKUP(MID(B1590,8,2),[2]Crt!A:B,2),VLOOKUP(MID(B1590,7,2),[2]Crt!A:B,2)))</f>
        <v>65 - කළුතර පොදු</v>
      </c>
      <c r="J1590" s="20" t="str">
        <f>IF(A1590="","",VLOOKUP(I1590,[2]Crt!B:C,2))</f>
        <v xml:space="preserve">කළුතර </v>
      </c>
      <c r="K1590" s="20">
        <f>IF(B1590="","",VLOOKUP(MID(B1590,1,1),[2]Crt!D:E,2,FALSE))</f>
        <v>2103</v>
      </c>
    </row>
    <row r="1591" spans="1:11" ht="51" customHeight="1">
      <c r="A1591" s="11" t="s">
        <v>3669</v>
      </c>
      <c r="B1591" s="623" t="s">
        <v>3854</v>
      </c>
      <c r="C1591" s="630" t="s">
        <v>3855</v>
      </c>
      <c r="D1591" s="625">
        <v>2000000</v>
      </c>
      <c r="E1591" s="626" t="s">
        <v>3672</v>
      </c>
      <c r="F1591" s="626" t="s">
        <v>3673</v>
      </c>
      <c r="G1591" s="627"/>
      <c r="H1591" s="18" t="str">
        <f>IF(A1591="","",VLOOKUP(A1591,[2]Crt!F:G,2,FALSE))</f>
        <v>සෞඛ්‍ය වෛද්‍ය සේවා</v>
      </c>
      <c r="I1591" s="19" t="str">
        <f>IF(A1591="","",IF(LEN(B1591)=12,VLOOKUP(MID(B1591,8,2),[2]Crt!A:B,2),VLOOKUP(MID(B1591,7,2),[2]Crt!A:B,2)))</f>
        <v>43 - බණ්ඩාරගම</v>
      </c>
      <c r="J1591" s="20" t="str">
        <f>IF(A1591="","",VLOOKUP(I1591,[2]Crt!B:C,2))</f>
        <v>කළුතර</v>
      </c>
      <c r="K1591" s="20">
        <f>IF(B1591="","",VLOOKUP(MID(B1591,1,1),[2]Crt!D:E,2,FALSE))</f>
        <v>2001</v>
      </c>
    </row>
    <row r="1592" spans="1:11" ht="51" customHeight="1">
      <c r="A1592" s="11" t="s">
        <v>3669</v>
      </c>
      <c r="B1592" s="623" t="s">
        <v>3856</v>
      </c>
      <c r="C1592" s="630" t="s">
        <v>3857</v>
      </c>
      <c r="D1592" s="625">
        <v>4000000</v>
      </c>
      <c r="E1592" s="626" t="s">
        <v>3672</v>
      </c>
      <c r="F1592" s="626" t="s">
        <v>3673</v>
      </c>
      <c r="G1592" s="627"/>
      <c r="H1592" s="18" t="str">
        <f>IF(A1592="","",VLOOKUP(A1592,[2]Crt!F:G,2,FALSE))</f>
        <v>සෞඛ්‍ය වෛද්‍ය සේවා</v>
      </c>
      <c r="I1592" s="19" t="str">
        <f>IF(A1592="","",IF(LEN(B1592)=12,VLOOKUP(MID(B1592,8,2),[2]Crt!A:B,2),VLOOKUP(MID(B1592,7,2),[2]Crt!A:B,2)))</f>
        <v>65 - කළුතර පොදු</v>
      </c>
      <c r="J1592" s="20" t="str">
        <f>IF(A1592="","",VLOOKUP(I1592,[2]Crt!B:C,2))</f>
        <v xml:space="preserve">කළුතර </v>
      </c>
      <c r="K1592" s="20">
        <f>IF(B1592="","",VLOOKUP(MID(B1592,1,1),[2]Crt!D:E,2,FALSE))</f>
        <v>2001</v>
      </c>
    </row>
    <row r="1593" spans="1:11" ht="51" customHeight="1">
      <c r="A1593" s="11" t="s">
        <v>3645</v>
      </c>
      <c r="B1593" s="623" t="s">
        <v>3858</v>
      </c>
      <c r="C1593" s="630" t="s">
        <v>3859</v>
      </c>
      <c r="D1593" s="629">
        <v>1100000</v>
      </c>
      <c r="E1593" s="626" t="s">
        <v>3672</v>
      </c>
      <c r="F1593" s="626" t="s">
        <v>3673</v>
      </c>
      <c r="G1593" s="627"/>
      <c r="H1593" s="18" t="str">
        <f>IF(A1593="","",VLOOKUP(A1593,[2]Crt!F:G,2,FALSE))</f>
        <v>සෞඛ්‍ය වෛද්‍ය සේවා</v>
      </c>
      <c r="I1593" s="19" t="str">
        <f>IF(A1593="","",IF(LEN(B1593)=12,VLOOKUP(MID(B1593,8,2),[2]Crt!A:B,2),VLOOKUP(MID(B1593,7,2),[2]Crt!A:B,2)))</f>
        <v>41 - පානදුර</v>
      </c>
      <c r="J1593" s="20" t="str">
        <f>IF(A1593="","",VLOOKUP(I1593,[2]Crt!B:C,2))</f>
        <v>කළුතර</v>
      </c>
      <c r="K1593" s="20">
        <f>IF(B1593="","",VLOOKUP(MID(B1593,1,1),[2]Crt!D:E,2,FALSE))</f>
        <v>2001</v>
      </c>
    </row>
    <row r="1594" spans="1:11" ht="51" customHeight="1">
      <c r="A1594" s="11" t="s">
        <v>3645</v>
      </c>
      <c r="B1594" s="623" t="s">
        <v>3860</v>
      </c>
      <c r="C1594" s="630" t="s">
        <v>3861</v>
      </c>
      <c r="D1594" s="629">
        <v>1200000</v>
      </c>
      <c r="E1594" s="626" t="s">
        <v>3672</v>
      </c>
      <c r="F1594" s="626" t="s">
        <v>3673</v>
      </c>
      <c r="G1594" s="627"/>
      <c r="H1594" s="18" t="str">
        <f>IF(A1594="","",VLOOKUP(A1594,[2]Crt!F:G,2,FALSE))</f>
        <v>සෞඛ්‍ය වෛද්‍ය සේවා</v>
      </c>
      <c r="I1594" s="19" t="str">
        <f>IF(A1594="","",IF(LEN(B1594)=12,VLOOKUP(MID(B1594,8,2),[2]Crt!A:B,2),VLOOKUP(MID(B1594,7,2),[2]Crt!A:B,2)))</f>
        <v>41 - පානදුර</v>
      </c>
      <c r="J1594" s="20" t="str">
        <f>IF(A1594="","",VLOOKUP(I1594,[2]Crt!B:C,2))</f>
        <v>කළුතර</v>
      </c>
      <c r="K1594" s="20">
        <f>IF(B1594="","",VLOOKUP(MID(B1594,1,1),[2]Crt!D:E,2,FALSE))</f>
        <v>2001</v>
      </c>
    </row>
    <row r="1595" spans="1:11" ht="51" customHeight="1">
      <c r="A1595" s="11" t="s">
        <v>3669</v>
      </c>
      <c r="B1595" s="623" t="s">
        <v>3862</v>
      </c>
      <c r="C1595" s="630" t="s">
        <v>3863</v>
      </c>
      <c r="D1595" s="625">
        <v>2000000</v>
      </c>
      <c r="E1595" s="626" t="s">
        <v>3672</v>
      </c>
      <c r="F1595" s="626" t="s">
        <v>3673</v>
      </c>
      <c r="G1595" s="627"/>
      <c r="H1595" s="18" t="str">
        <f>IF(A1595="","",VLOOKUP(A1595,[2]Crt!F:G,2,FALSE))</f>
        <v>සෞඛ්‍ය වෛද්‍ය සේවා</v>
      </c>
      <c r="I1595" s="19" t="str">
        <f>IF(A1595="","",IF(LEN(B1595)=12,VLOOKUP(MID(B1595,8,2),[2]Crt!A:B,2),VLOOKUP(MID(B1595,7,2),[2]Crt!A:B,2)))</f>
        <v>41 - පානදුර</v>
      </c>
      <c r="J1595" s="20" t="str">
        <f>IF(A1595="","",VLOOKUP(I1595,[2]Crt!B:C,2))</f>
        <v>කළුතර</v>
      </c>
      <c r="K1595" s="20">
        <f>IF(B1595="","",VLOOKUP(MID(B1595,1,1),[2]Crt!D:E,2,FALSE))</f>
        <v>2001</v>
      </c>
    </row>
    <row r="1596" spans="1:11" ht="51" customHeight="1">
      <c r="A1596" s="11" t="s">
        <v>3669</v>
      </c>
      <c r="B1596" s="623" t="s">
        <v>3864</v>
      </c>
      <c r="C1596" s="630" t="s">
        <v>3865</v>
      </c>
      <c r="D1596" s="649">
        <v>5000000</v>
      </c>
      <c r="E1596" s="626" t="s">
        <v>3672</v>
      </c>
      <c r="F1596" s="626" t="s">
        <v>3673</v>
      </c>
      <c r="G1596" s="627"/>
      <c r="H1596" s="18" t="str">
        <f>IF(A1596="","",VLOOKUP(A1596,[2]Crt!F:G,2,FALSE))</f>
        <v>සෞඛ්‍ය වෛද්‍ය සේවා</v>
      </c>
      <c r="I1596" s="19" t="str">
        <f>IF(A1596="","",IF(LEN(B1596)=12,VLOOKUP(MID(B1596,8,2),[2]Crt!A:B,2),VLOOKUP(MID(B1596,7,2),[2]Crt!A:B,2)))</f>
        <v>65 - කළුතර පොදු</v>
      </c>
      <c r="J1596" s="20" t="str">
        <f>IF(A1596="","",VLOOKUP(I1596,[2]Crt!B:C,2))</f>
        <v xml:space="preserve">කළුතර </v>
      </c>
      <c r="K1596" s="20">
        <f>IF(B1596="","",VLOOKUP(MID(B1596,1,1),[2]Crt!D:E,2,FALSE))</f>
        <v>2103</v>
      </c>
    </row>
    <row r="1597" spans="1:11" ht="51" customHeight="1">
      <c r="A1597" s="11" t="s">
        <v>3669</v>
      </c>
      <c r="B1597" s="623" t="s">
        <v>3866</v>
      </c>
      <c r="C1597" s="630" t="s">
        <v>3867</v>
      </c>
      <c r="D1597" s="649">
        <v>3000000</v>
      </c>
      <c r="E1597" s="626" t="s">
        <v>3672</v>
      </c>
      <c r="F1597" s="626" t="s">
        <v>3673</v>
      </c>
      <c r="G1597" s="627"/>
      <c r="H1597" s="18" t="str">
        <f>IF(A1597="","",VLOOKUP(A1597,[2]Crt!F:G,2,FALSE))</f>
        <v>සෞඛ්‍ය වෛද්‍ය සේවා</v>
      </c>
      <c r="I1597" s="19" t="str">
        <f>IF(A1597="","",IF(LEN(B1597)=12,VLOOKUP(MID(B1597,8,2),[2]Crt!A:B,2),VLOOKUP(MID(B1597,7,2),[2]Crt!A:B,2)))</f>
        <v>65 - කළුතර පොදු</v>
      </c>
      <c r="J1597" s="20" t="str">
        <f>IF(A1597="","",VLOOKUP(I1597,[2]Crt!B:C,2))</f>
        <v xml:space="preserve">කළුතර </v>
      </c>
      <c r="K1597" s="20">
        <f>IF(B1597="","",VLOOKUP(MID(B1597,1,1),[2]Crt!D:E,2,FALSE))</f>
        <v>2103</v>
      </c>
    </row>
    <row r="1598" spans="1:11" ht="51" customHeight="1">
      <c r="A1598" s="11" t="s">
        <v>3669</v>
      </c>
      <c r="B1598" s="655" t="s">
        <v>3868</v>
      </c>
      <c r="C1598" s="656" t="s">
        <v>3869</v>
      </c>
      <c r="D1598" s="649">
        <v>993780</v>
      </c>
      <c r="E1598" s="626" t="s">
        <v>3672</v>
      </c>
      <c r="F1598" s="626" t="s">
        <v>3673</v>
      </c>
      <c r="G1598" s="627"/>
      <c r="H1598" s="18" t="str">
        <f>IF(A1598="","",VLOOKUP(A1598,[2]Crt!F:G,2,FALSE))</f>
        <v>සෞඛ්‍ය වෛද්‍ය සේවා</v>
      </c>
      <c r="I1598" s="19" t="str">
        <f>IF(A1598="","",IF(LEN(B1598)=12,VLOOKUP(MID(B1598,8,2),[2]Crt!A:B,2),VLOOKUP(MID(B1598,7,2),[2]Crt!A:B,2)))</f>
        <v>65 - කළුතර පොදු</v>
      </c>
      <c r="J1598" s="20" t="str">
        <f>IF(A1598="","",VLOOKUP(I1598,[2]Crt!B:C,2))</f>
        <v xml:space="preserve">කළුතර </v>
      </c>
      <c r="K1598" s="20">
        <f>IF(B1598="","",VLOOKUP(MID(B1598,1,1),[2]Crt!D:E,2,FALSE))</f>
        <v>2103</v>
      </c>
    </row>
    <row r="1599" spans="1:11" ht="51" customHeight="1">
      <c r="A1599" s="11" t="s">
        <v>3669</v>
      </c>
      <c r="B1599" s="623" t="s">
        <v>3870</v>
      </c>
      <c r="C1599" s="630" t="s">
        <v>3871</v>
      </c>
      <c r="D1599" s="649">
        <v>1075323.44</v>
      </c>
      <c r="E1599" s="626" t="s">
        <v>3672</v>
      </c>
      <c r="F1599" s="626" t="s">
        <v>3673</v>
      </c>
      <c r="G1599" s="627"/>
      <c r="H1599" s="18" t="str">
        <f>IF(A1599="","",VLOOKUP(A1599,[2]Crt!F:G,2,FALSE))</f>
        <v>සෞඛ්‍ය වෛද්‍ය සේවා</v>
      </c>
      <c r="I1599" s="19" t="str">
        <f>IF(A1599="","",IF(LEN(B1599)=12,VLOOKUP(MID(B1599,8,2),[2]Crt!A:B,2),VLOOKUP(MID(B1599,7,2),[2]Crt!A:B,2)))</f>
        <v>65 - කළුතර පොදු</v>
      </c>
      <c r="J1599" s="20" t="str">
        <f>IF(A1599="","",VLOOKUP(I1599,[2]Crt!B:C,2))</f>
        <v xml:space="preserve">කළුතර </v>
      </c>
      <c r="K1599" s="20">
        <f>IF(B1599="","",VLOOKUP(MID(B1599,1,1),[2]Crt!D:E,2,FALSE))</f>
        <v>2401</v>
      </c>
    </row>
    <row r="1600" spans="1:11" ht="51" customHeight="1">
      <c r="A1600" s="11" t="s">
        <v>3669</v>
      </c>
      <c r="B1600" s="623" t="s">
        <v>3872</v>
      </c>
      <c r="C1600" s="630" t="s">
        <v>3873</v>
      </c>
      <c r="D1600" s="649">
        <v>600000</v>
      </c>
      <c r="E1600" s="626" t="s">
        <v>3672</v>
      </c>
      <c r="F1600" s="626" t="s">
        <v>3673</v>
      </c>
      <c r="G1600" s="627"/>
      <c r="H1600" s="18" t="str">
        <f>IF(A1600="","",VLOOKUP(A1600,[2]Crt!F:G,2,FALSE))</f>
        <v>සෞඛ්‍ය වෛද්‍ය සේවා</v>
      </c>
      <c r="I1600" s="19" t="str">
        <f>IF(A1600="","",IF(LEN(B1600)=12,VLOOKUP(MID(B1600,8,2),[2]Crt!A:B,2),VLOOKUP(MID(B1600,7,2),[2]Crt!A:B,2)))</f>
        <v>65 - කළුතර පොදු</v>
      </c>
      <c r="J1600" s="20" t="str">
        <f>IF(A1600="","",VLOOKUP(I1600,[2]Crt!B:C,2))</f>
        <v xml:space="preserve">කළුතර </v>
      </c>
      <c r="K1600" s="20">
        <f>IF(B1600="","",VLOOKUP(MID(B1600,1,1),[2]Crt!D:E,2,FALSE))</f>
        <v>2401</v>
      </c>
    </row>
    <row r="1601" spans="1:11" ht="51" customHeight="1">
      <c r="A1601" s="11" t="s">
        <v>3874</v>
      </c>
      <c r="B1601" s="623" t="s">
        <v>3875</v>
      </c>
      <c r="C1601" s="657" t="s">
        <v>3876</v>
      </c>
      <c r="D1601" s="658">
        <v>982899.5</v>
      </c>
      <c r="E1601" s="182" t="s">
        <v>3658</v>
      </c>
      <c r="F1601" s="182" t="s">
        <v>3877</v>
      </c>
      <c r="G1601" s="149"/>
      <c r="H1601" s="18" t="str">
        <f>IF(A1601="","",VLOOKUP(A1601,[2]Crt!F:G,2,FALSE))</f>
        <v>පරිවාස හා ළමාරක්ෂක සේවා</v>
      </c>
      <c r="I1601" s="19" t="str">
        <f>IF(A1601="","",IF(LEN(B1601)=12,VLOOKUP(MID(B1601,8,2),[2]Crt!A:B,2),VLOOKUP(MID(B1601,7,2),[2]Crt!A:B,2)))</f>
        <v>10 - මහර</v>
      </c>
      <c r="J1601" s="20" t="str">
        <f>IF(A1601="","",VLOOKUP(I1601,[2]Crt!B:C,2))</f>
        <v>ගම්පහ</v>
      </c>
      <c r="K1601" s="20">
        <f>IF(B1601="","",VLOOKUP(MID(B1601,1,1),[2]Crt!D:E,2,FALSE))</f>
        <v>2001</v>
      </c>
    </row>
    <row r="1602" spans="1:11" ht="51" customHeight="1">
      <c r="A1602" s="11" t="s">
        <v>3874</v>
      </c>
      <c r="B1602" s="623" t="s">
        <v>3878</v>
      </c>
      <c r="C1602" s="657" t="s">
        <v>3879</v>
      </c>
      <c r="D1602" s="659">
        <v>1035625</v>
      </c>
      <c r="E1602" s="182" t="s">
        <v>3658</v>
      </c>
      <c r="F1602" s="182" t="s">
        <v>3877</v>
      </c>
      <c r="G1602" s="149"/>
      <c r="H1602" s="18" t="str">
        <f>IF(A1602="","",VLOOKUP(A1602,[2]Crt!F:G,2,FALSE))</f>
        <v>පරිවාස හා ළමාරක්ෂක සේවා</v>
      </c>
      <c r="I1602" s="19" t="str">
        <f>IF(A1602="","",IF(LEN(B1602)=12,VLOOKUP(MID(B1602,8,2),[2]Crt!A:B,2),VLOOKUP(MID(B1602,7,2),[2]Crt!A:B,2)))</f>
        <v>10 - මහර</v>
      </c>
      <c r="J1602" s="20" t="str">
        <f>IF(A1602="","",VLOOKUP(I1602,[2]Crt!B:C,2))</f>
        <v>ගම්පහ</v>
      </c>
      <c r="K1602" s="20">
        <f>IF(B1602="","",VLOOKUP(MID(B1602,1,1),[2]Crt!D:E,2,FALSE))</f>
        <v>2001</v>
      </c>
    </row>
    <row r="1603" spans="1:11" ht="51" customHeight="1">
      <c r="A1603" s="646" t="s">
        <v>3874</v>
      </c>
      <c r="B1603" s="623" t="s">
        <v>3880</v>
      </c>
      <c r="C1603" s="657" t="s">
        <v>3881</v>
      </c>
      <c r="D1603" s="659">
        <v>1949271</v>
      </c>
      <c r="E1603" s="182" t="s">
        <v>3658</v>
      </c>
      <c r="F1603" s="182" t="s">
        <v>3877</v>
      </c>
      <c r="G1603" s="149"/>
      <c r="H1603" s="18" t="str">
        <f>IF(A1603="","",VLOOKUP(A1603,[2]Crt!F:G,2,FALSE))</f>
        <v>පරිවාස හා ළමාරක්ෂක සේවා</v>
      </c>
      <c r="I1603" s="19" t="str">
        <f>IF(A1603="","",IF(LEN(B1603)=12,VLOOKUP(MID(B1603,8,2),[2]Crt!A:B,2),VLOOKUP(MID(B1603,7,2),[2]Crt!A:B,2)))</f>
        <v>10 - මහර</v>
      </c>
      <c r="J1603" s="20" t="str">
        <f>IF(A1603="","",VLOOKUP(I1603,[2]Crt!B:C,2))</f>
        <v>ගම්පහ</v>
      </c>
      <c r="K1603" s="20">
        <f>IF(B1603="","",VLOOKUP(MID(B1603,1,1),[2]Crt!D:E,2,FALSE))</f>
        <v>2001</v>
      </c>
    </row>
    <row r="1604" spans="1:11" ht="51" customHeight="1">
      <c r="A1604" s="646" t="s">
        <v>3874</v>
      </c>
      <c r="B1604" s="623" t="s">
        <v>3882</v>
      </c>
      <c r="C1604" s="657" t="s">
        <v>3883</v>
      </c>
      <c r="D1604" s="659">
        <v>613837</v>
      </c>
      <c r="E1604" s="182" t="s">
        <v>3658</v>
      </c>
      <c r="F1604" s="182" t="s">
        <v>3877</v>
      </c>
      <c r="G1604" s="149"/>
      <c r="H1604" s="18" t="str">
        <f>IF(A1604="","",VLOOKUP(A1604,[2]Crt!F:G,2,FALSE))</f>
        <v>පරිවාස හා ළමාරක්ෂක සේවා</v>
      </c>
      <c r="I1604" s="19" t="str">
        <f>IF(A1604="","",IF(LEN(B1604)=12,VLOOKUP(MID(B1604,8,2),[2]Crt!A:B,2),VLOOKUP(MID(B1604,7,2),[2]Crt!A:B,2)))</f>
        <v>10 - මහර</v>
      </c>
      <c r="J1604" s="20" t="str">
        <f>IF(A1604="","",VLOOKUP(I1604,[2]Crt!B:C,2))</f>
        <v>ගම්පහ</v>
      </c>
      <c r="K1604" s="20">
        <f>IF(B1604="","",VLOOKUP(MID(B1604,1,1),[2]Crt!D:E,2,FALSE))</f>
        <v>2001</v>
      </c>
    </row>
    <row r="1605" spans="1:11" ht="51" customHeight="1">
      <c r="A1605" s="646" t="s">
        <v>3874</v>
      </c>
      <c r="B1605" s="623" t="s">
        <v>3884</v>
      </c>
      <c r="C1605" s="657" t="s">
        <v>3885</v>
      </c>
      <c r="D1605" s="659">
        <v>1997536.5</v>
      </c>
      <c r="E1605" s="182" t="s">
        <v>3658</v>
      </c>
      <c r="F1605" s="182" t="s">
        <v>3877</v>
      </c>
      <c r="G1605" s="149"/>
      <c r="H1605" s="18" t="str">
        <f>IF(A1605="","",VLOOKUP(A1605,[2]Crt!F:G,2,FALSE))</f>
        <v>පරිවාස හා ළමාරක්ෂක සේවා</v>
      </c>
      <c r="I1605" s="19" t="str">
        <f>IF(A1605="","",IF(LEN(B1605)=12,VLOOKUP(MID(B1605,8,2),[2]Crt!A:B,2),VLOOKUP(MID(B1605,7,2),[2]Crt!A:B,2)))</f>
        <v>12 - බියගම</v>
      </c>
      <c r="J1605" s="20" t="str">
        <f>IF(A1605="","",VLOOKUP(I1605,[2]Crt!B:C,2))</f>
        <v>ගම්පහ</v>
      </c>
      <c r="K1605" s="20">
        <f>IF(B1605="","",VLOOKUP(MID(B1605,1,1),[2]Crt!D:E,2,FALSE))</f>
        <v>2001</v>
      </c>
    </row>
    <row r="1606" spans="1:11" ht="51" customHeight="1">
      <c r="A1606" s="11" t="s">
        <v>3874</v>
      </c>
      <c r="B1606" s="623" t="s">
        <v>3886</v>
      </c>
      <c r="C1606" s="657" t="s">
        <v>3887</v>
      </c>
      <c r="D1606" s="659">
        <v>1898896.05</v>
      </c>
      <c r="E1606" s="182" t="s">
        <v>3658</v>
      </c>
      <c r="F1606" s="182" t="s">
        <v>3877</v>
      </c>
      <c r="G1606" s="149"/>
      <c r="H1606" s="18" t="str">
        <f>IF(A1606="","",VLOOKUP(A1606,[2]Crt!F:G,2,FALSE))</f>
        <v>පරිවාස හා ළමාරක්ෂක සේවා</v>
      </c>
      <c r="I1606" s="19" t="str">
        <f>IF(A1606="","",IF(LEN(B1606)=12,VLOOKUP(MID(B1606,8,2),[2]Crt!A:B,2),VLOOKUP(MID(B1606,7,2),[2]Crt!A:B,2)))</f>
        <v>12 - බියගම</v>
      </c>
      <c r="J1606" s="20" t="str">
        <f>IF(A1606="","",VLOOKUP(I1606,[2]Crt!B:C,2))</f>
        <v>ගම්පහ</v>
      </c>
      <c r="K1606" s="20">
        <f>IF(B1606="","",VLOOKUP(MID(B1606,1,1),[2]Crt!D:E,2,FALSE))</f>
        <v>2001</v>
      </c>
    </row>
    <row r="1607" spans="1:11" ht="51" customHeight="1">
      <c r="A1607" s="11" t="s">
        <v>3888</v>
      </c>
      <c r="B1607" s="633" t="s">
        <v>3889</v>
      </c>
      <c r="C1607" s="660" t="s">
        <v>3890</v>
      </c>
      <c r="D1607" s="661">
        <v>1450000</v>
      </c>
      <c r="E1607" s="641" t="s">
        <v>3658</v>
      </c>
      <c r="F1607" s="641" t="s">
        <v>3877</v>
      </c>
      <c r="G1607" s="149"/>
      <c r="H1607" s="18" t="str">
        <f>IF(A1607="","",VLOOKUP(A1607,[2]Crt!F:G,2,FALSE))</f>
        <v>පරිවාස හා ළමාරක්ෂක සේවා</v>
      </c>
      <c r="I1607" s="19" t="str">
        <f>IF(A1607="","",IF(LEN(B1607)=12,VLOOKUP(MID(B1607,8,2),[2]Crt!A:B,2),VLOOKUP(MID(B1607,7,2),[2]Crt!A:B,2)))</f>
        <v>12 - බියගම</v>
      </c>
      <c r="J1607" s="20" t="str">
        <f>IF(A1607="","",VLOOKUP(I1607,[2]Crt!B:C,2))</f>
        <v>ගම්පහ</v>
      </c>
      <c r="K1607" s="20">
        <f>IF(B1607="","",VLOOKUP(MID(B1607,1,1),[2]Crt!D:E,2,FALSE))</f>
        <v>2001</v>
      </c>
    </row>
    <row r="1608" spans="1:11" ht="51" customHeight="1">
      <c r="A1608" s="11" t="s">
        <v>3874</v>
      </c>
      <c r="B1608" s="623" t="s">
        <v>3891</v>
      </c>
      <c r="C1608" s="657" t="s">
        <v>3892</v>
      </c>
      <c r="D1608" s="659">
        <v>567017.5</v>
      </c>
      <c r="E1608" s="182" t="s">
        <v>3658</v>
      </c>
      <c r="F1608" s="182" t="s">
        <v>3877</v>
      </c>
      <c r="G1608" s="149"/>
      <c r="H1608" s="18" t="str">
        <f>IF(A1608="","",VLOOKUP(A1608,[2]Crt!F:G,2,FALSE))</f>
        <v>පරිවාස හා ළමාරක්ෂක සේවා</v>
      </c>
      <c r="I1608" s="19" t="str">
        <f>IF(A1608="","",IF(LEN(B1608)=12,VLOOKUP(MID(B1608,8,2),[2]Crt!A:B,2),VLOOKUP(MID(B1608,7,2),[2]Crt!A:B,2)))</f>
        <v>10 - මහර</v>
      </c>
      <c r="J1608" s="20" t="str">
        <f>IF(A1608="","",VLOOKUP(I1608,[2]Crt!B:C,2))</f>
        <v>ගම්පහ</v>
      </c>
      <c r="K1608" s="20">
        <f>IF(B1608="","",VLOOKUP(MID(B1608,1,1),[2]Crt!D:E,2,FALSE))</f>
        <v>2001</v>
      </c>
    </row>
    <row r="1609" spans="1:11" ht="51" customHeight="1">
      <c r="A1609" s="11" t="s">
        <v>3874</v>
      </c>
      <c r="B1609" s="623" t="s">
        <v>3893</v>
      </c>
      <c r="C1609" s="657" t="s">
        <v>3894</v>
      </c>
      <c r="D1609" s="659">
        <v>519708.5</v>
      </c>
      <c r="E1609" s="182" t="s">
        <v>3658</v>
      </c>
      <c r="F1609" s="182" t="s">
        <v>3877</v>
      </c>
      <c r="G1609" s="149"/>
      <c r="H1609" s="18" t="str">
        <f>IF(A1609="","",VLOOKUP(A1609,[2]Crt!F:G,2,FALSE))</f>
        <v>පරිවාස හා ළමාරක්ෂක සේවා</v>
      </c>
      <c r="I1609" s="19" t="str">
        <f>IF(A1609="","",IF(LEN(B1609)=12,VLOOKUP(MID(B1609,8,2),[2]Crt!A:B,2),VLOOKUP(MID(B1609,7,2),[2]Crt!A:B,2)))</f>
        <v>10 - මහර</v>
      </c>
      <c r="J1609" s="20" t="str">
        <f>IF(A1609="","",VLOOKUP(I1609,[2]Crt!B:C,2))</f>
        <v>ගම්පහ</v>
      </c>
      <c r="K1609" s="20">
        <f>IF(B1609="","",VLOOKUP(MID(B1609,1,1),[2]Crt!D:E,2,FALSE))</f>
        <v>2001</v>
      </c>
    </row>
    <row r="1610" spans="1:11" ht="51" customHeight="1">
      <c r="A1610" s="646" t="s">
        <v>3874</v>
      </c>
      <c r="B1610" s="623" t="s">
        <v>3895</v>
      </c>
      <c r="C1610" s="657" t="s">
        <v>3896</v>
      </c>
      <c r="D1610" s="659">
        <v>1381278.65</v>
      </c>
      <c r="E1610" s="182" t="s">
        <v>3658</v>
      </c>
      <c r="F1610" s="182" t="s">
        <v>3877</v>
      </c>
      <c r="G1610" s="149"/>
      <c r="H1610" s="18" t="str">
        <f>IF(A1610="","",VLOOKUP(A1610,[2]Crt!F:G,2,FALSE))</f>
        <v>පරිවාස හා ළමාරක්ෂක සේවා</v>
      </c>
      <c r="I1610" s="19" t="str">
        <f>IF(A1610="","",IF(LEN(B1610)=12,VLOOKUP(MID(B1610,8,2),[2]Crt!A:B,2),VLOOKUP(MID(B1610,7,2),[2]Crt!A:B,2)))</f>
        <v>10 - මහර</v>
      </c>
      <c r="J1610" s="20" t="str">
        <f>IF(A1610="","",VLOOKUP(I1610,[2]Crt!B:C,2))</f>
        <v>ගම්පහ</v>
      </c>
      <c r="K1610" s="20">
        <f>IF(B1610="","",VLOOKUP(MID(B1610,1,1),[2]Crt!D:E,2,FALSE))</f>
        <v>2001</v>
      </c>
    </row>
    <row r="1611" spans="1:11" ht="51" customHeight="1">
      <c r="A1611" s="646" t="s">
        <v>3874</v>
      </c>
      <c r="B1611" s="623" t="s">
        <v>3897</v>
      </c>
      <c r="C1611" s="657" t="s">
        <v>3898</v>
      </c>
      <c r="D1611" s="659">
        <v>611981</v>
      </c>
      <c r="E1611" s="182" t="s">
        <v>3658</v>
      </c>
      <c r="F1611" s="182" t="s">
        <v>3877</v>
      </c>
      <c r="G1611" s="149"/>
      <c r="H1611" s="18" t="str">
        <f>IF(A1611="","",VLOOKUP(A1611,[2]Crt!F:G,2,FALSE))</f>
        <v>පරිවාස හා ළමාරක්ෂක සේවා</v>
      </c>
      <c r="I1611" s="19" t="str">
        <f>IF(A1611="","",IF(LEN(B1611)=12,VLOOKUP(MID(B1611,8,2),[2]Crt!A:B,2),VLOOKUP(MID(B1611,7,2),[2]Crt!A:B,2)))</f>
        <v>41 - පානදුර</v>
      </c>
      <c r="J1611" s="20" t="str">
        <f>IF(A1611="","",VLOOKUP(I1611,[2]Crt!B:C,2))</f>
        <v>කළුතර</v>
      </c>
      <c r="K1611" s="20">
        <f>IF(B1611="","",VLOOKUP(MID(B1611,1,1),[2]Crt!D:E,2,FALSE))</f>
        <v>2001</v>
      </c>
    </row>
    <row r="1612" spans="1:11" ht="51" customHeight="1">
      <c r="A1612" s="11" t="s">
        <v>1319</v>
      </c>
      <c r="B1612" s="662" t="s">
        <v>3899</v>
      </c>
      <c r="C1612" s="663" t="s">
        <v>3900</v>
      </c>
      <c r="D1612" s="664">
        <v>400000</v>
      </c>
      <c r="E1612" s="182" t="s">
        <v>3658</v>
      </c>
      <c r="F1612" s="182" t="s">
        <v>3901</v>
      </c>
      <c r="G1612" s="149"/>
      <c r="H1612" s="18" t="str">
        <f>IF(A1612="","",VLOOKUP(A1612,[2]Crt!F:G,2,FALSE))</f>
        <v>සමාජ සේවා</v>
      </c>
      <c r="I1612" s="19" t="str">
        <f>IF(A1612="","",IF(LEN(B1612)=12,VLOOKUP(MID(B1612,8,2),[2]Crt!A:B,2),VLOOKUP(MID(B1612,7,2),[2]Crt!A:B,2)))</f>
        <v>62 - පළාත් පොදු</v>
      </c>
      <c r="J1612" s="20" t="str">
        <f>IF(A1612="","",VLOOKUP(I1612,[2]Crt!B:C,2))</f>
        <v>පළාත් පොදු</v>
      </c>
      <c r="K1612" s="20">
        <f>IF(B1612="","",VLOOKUP(MID(B1612,1,1),[2]Crt!D:E,2,FALSE))</f>
        <v>2401</v>
      </c>
    </row>
    <row r="1613" spans="1:11" ht="51" customHeight="1">
      <c r="A1613" s="11" t="s">
        <v>1319</v>
      </c>
      <c r="B1613" s="662" t="s">
        <v>3902</v>
      </c>
      <c r="C1613" s="663" t="s">
        <v>3903</v>
      </c>
      <c r="D1613" s="664">
        <v>1000000</v>
      </c>
      <c r="E1613" s="182" t="s">
        <v>3658</v>
      </c>
      <c r="F1613" s="182" t="s">
        <v>3901</v>
      </c>
      <c r="G1613" s="149"/>
      <c r="H1613" s="18" t="str">
        <f>IF(A1613="","",VLOOKUP(A1613,[2]Crt!F:G,2,FALSE))</f>
        <v>සමාජ සේවා</v>
      </c>
      <c r="I1613" s="19" t="str">
        <f>IF(A1613="","",IF(LEN(B1613)=12,VLOOKUP(MID(B1613,8,2),[2]Crt!A:B,2),VLOOKUP(MID(B1613,7,2),[2]Crt!A:B,2)))</f>
        <v>27 - දෙහිවල</v>
      </c>
      <c r="J1613" s="20" t="str">
        <f>IF(A1613="","",VLOOKUP(I1613,[2]Crt!B:C,2))</f>
        <v>කොළඹ</v>
      </c>
      <c r="K1613" s="20">
        <f>IF(B1613="","",VLOOKUP(MID(B1613,1,1),[2]Crt!D:E,2,FALSE))</f>
        <v>2001</v>
      </c>
    </row>
    <row r="1614" spans="1:11" ht="51" customHeight="1">
      <c r="A1614" s="646" t="s">
        <v>1319</v>
      </c>
      <c r="B1614" s="662" t="s">
        <v>3904</v>
      </c>
      <c r="C1614" s="665" t="s">
        <v>3905</v>
      </c>
      <c r="D1614" s="658">
        <v>1132016.97</v>
      </c>
      <c r="E1614" s="182" t="s">
        <v>3658</v>
      </c>
      <c r="F1614" s="182" t="s">
        <v>3901</v>
      </c>
      <c r="G1614" s="149"/>
      <c r="H1614" s="18" t="str">
        <f>IF(A1614="","",VLOOKUP(A1614,[2]Crt!F:G,2,FALSE))</f>
        <v>සමාජ සේවා</v>
      </c>
      <c r="I1614" s="19" t="str">
        <f>IF(A1614="","",IF(LEN(B1614)=12,VLOOKUP(MID(B1614,8,2),[2]Crt!A:B,2),VLOOKUP(MID(B1614,7,2),[2]Crt!A:B,2)))</f>
        <v>05 - මීරිගම</v>
      </c>
      <c r="J1614" s="20" t="str">
        <f>IF(A1614="","",VLOOKUP(I1614,[2]Crt!B:C,2))</f>
        <v>ගම්පහ</v>
      </c>
      <c r="K1614" s="20">
        <f>IF(B1614="","",VLOOKUP(MID(B1614,1,1),[2]Crt!D:E,2,FALSE))</f>
        <v>2001</v>
      </c>
    </row>
    <row r="1615" spans="1:11" ht="51" customHeight="1">
      <c r="A1615" s="11" t="s">
        <v>1308</v>
      </c>
      <c r="B1615" s="662" t="s">
        <v>3906</v>
      </c>
      <c r="C1615" s="665" t="s">
        <v>3907</v>
      </c>
      <c r="D1615" s="664">
        <v>1257000</v>
      </c>
      <c r="E1615" s="182" t="s">
        <v>3658</v>
      </c>
      <c r="F1615" s="182" t="s">
        <v>3901</v>
      </c>
      <c r="G1615" s="149"/>
      <c r="H1615" s="18" t="str">
        <f>IF(A1615="","",VLOOKUP(A1615,[2]Crt!F:G,2,FALSE))</f>
        <v>සමාජ සේවා</v>
      </c>
      <c r="I1615" s="19" t="str">
        <f>IF(A1615="","",IF(LEN(B1615)=12,VLOOKUP(MID(B1615,8,2),[2]Crt!A:B,2),VLOOKUP(MID(B1615,7,2),[2]Crt!A:B,2)))</f>
        <v>05 - මීරිගම</v>
      </c>
      <c r="J1615" s="20" t="str">
        <f>IF(A1615="","",VLOOKUP(I1615,[2]Crt!B:C,2))</f>
        <v>ගම්පහ</v>
      </c>
      <c r="K1615" s="20">
        <f>IF(B1615="","",VLOOKUP(MID(B1615,1,1),[2]Crt!D:E,2,FALSE))</f>
        <v>2001</v>
      </c>
    </row>
    <row r="1616" spans="1:11" ht="51" customHeight="1">
      <c r="A1616" s="11" t="s">
        <v>1319</v>
      </c>
      <c r="B1616" s="662" t="s">
        <v>3908</v>
      </c>
      <c r="C1616" s="665" t="s">
        <v>3909</v>
      </c>
      <c r="D1616" s="658">
        <v>314644</v>
      </c>
      <c r="E1616" s="182" t="s">
        <v>3658</v>
      </c>
      <c r="F1616" s="182" t="s">
        <v>3901</v>
      </c>
      <c r="G1616" s="149"/>
      <c r="H1616" s="18" t="str">
        <f>IF(A1616="","",VLOOKUP(A1616,[2]Crt!F:G,2,FALSE))</f>
        <v>සමාජ සේවා</v>
      </c>
      <c r="I1616" s="19" t="str">
        <f>IF(A1616="","",IF(LEN(B1616)=12,VLOOKUP(MID(B1616,8,2),[2]Crt!A:B,2),VLOOKUP(MID(B1616,7,2),[2]Crt!A:B,2)))</f>
        <v>05 - මීරිගම</v>
      </c>
      <c r="J1616" s="20" t="str">
        <f>IF(A1616="","",VLOOKUP(I1616,[2]Crt!B:C,2))</f>
        <v>ගම්පහ</v>
      </c>
      <c r="K1616" s="20">
        <f>IF(B1616="","",VLOOKUP(MID(B1616,1,1),[2]Crt!D:E,2,FALSE))</f>
        <v>2001</v>
      </c>
    </row>
    <row r="1617" spans="1:11" ht="51" customHeight="1">
      <c r="A1617" s="11" t="s">
        <v>1308</v>
      </c>
      <c r="B1617" s="662" t="s">
        <v>3910</v>
      </c>
      <c r="C1617" s="665" t="s">
        <v>3911</v>
      </c>
      <c r="D1617" s="664">
        <v>400000</v>
      </c>
      <c r="E1617" s="182" t="s">
        <v>3658</v>
      </c>
      <c r="F1617" s="182" t="s">
        <v>3901</v>
      </c>
      <c r="G1617" s="149"/>
      <c r="H1617" s="18" t="str">
        <f>IF(A1617="","",VLOOKUP(A1617,[2]Crt!F:G,2,FALSE))</f>
        <v>සමාජ සේවා</v>
      </c>
      <c r="I1617" s="19" t="str">
        <f>IF(A1617="","",IF(LEN(B1617)=12,VLOOKUP(MID(B1617,8,2),[2]Crt!A:B,2),VLOOKUP(MID(B1617,7,2),[2]Crt!A:B,2)))</f>
        <v>62 - පළාත් පොදු</v>
      </c>
      <c r="J1617" s="20" t="str">
        <f>IF(A1617="","",VLOOKUP(I1617,[2]Crt!B:C,2))</f>
        <v>පළාත් පොදු</v>
      </c>
      <c r="K1617" s="20">
        <f>IF(B1617="","",VLOOKUP(MID(B1617,1,1),[2]Crt!D:E,2,FALSE))</f>
        <v>2401</v>
      </c>
    </row>
    <row r="1618" spans="1:11" ht="51" customHeight="1">
      <c r="A1618" s="11" t="s">
        <v>1319</v>
      </c>
      <c r="B1618" s="662" t="s">
        <v>3912</v>
      </c>
      <c r="C1618" s="663" t="s">
        <v>3913</v>
      </c>
      <c r="D1618" s="664">
        <v>1000000</v>
      </c>
      <c r="E1618" s="182" t="s">
        <v>3658</v>
      </c>
      <c r="F1618" s="182" t="s">
        <v>3901</v>
      </c>
      <c r="G1618" s="149"/>
      <c r="H1618" s="18" t="str">
        <f>IF(A1618="","",VLOOKUP(A1618,[2]Crt!F:G,2,FALSE))</f>
        <v>සමාජ සේවා</v>
      </c>
      <c r="I1618" s="19" t="str">
        <f>IF(A1618="","",IF(LEN(B1618)=12,VLOOKUP(MID(B1618,8,2),[2]Crt!A:B,2),VLOOKUP(MID(B1618,7,2),[2]Crt!A:B,2)))</f>
        <v>62 - පළාත් පොදු</v>
      </c>
      <c r="J1618" s="20" t="str">
        <f>IF(A1618="","",VLOOKUP(I1618,[2]Crt!B:C,2))</f>
        <v>පළාත් පොදු</v>
      </c>
      <c r="K1618" s="20">
        <f>IF(B1618="","",VLOOKUP(MID(B1618,1,1),[2]Crt!D:E,2,FALSE))</f>
        <v>2401</v>
      </c>
    </row>
    <row r="1619" spans="1:11" ht="51" customHeight="1">
      <c r="A1619" s="646" t="s">
        <v>3914</v>
      </c>
      <c r="B1619" s="666" t="s">
        <v>3915</v>
      </c>
      <c r="C1619" s="667" t="s">
        <v>3916</v>
      </c>
      <c r="D1619" s="668">
        <v>2280000</v>
      </c>
      <c r="E1619" s="669" t="s">
        <v>3658</v>
      </c>
      <c r="F1619" s="669" t="s">
        <v>3917</v>
      </c>
      <c r="G1619" s="670"/>
      <c r="H1619" s="671" t="str">
        <f>IF(A1619="","",VLOOKUP(A1619,[2]Crt!F:G,2,FALSE))</f>
        <v>ආයුර්වේද වෛද්‍ය සේවා</v>
      </c>
      <c r="I1619" s="672" t="str">
        <f>IF(A1619="","",IF(LEN(B1619)=12,VLOOKUP(MID(B1619,8,2),[2]Crt!A:B,2),VLOOKUP(MID(B1619,7,2),[2]Crt!A:B,2)))</f>
        <v>29 - කැස්බෑව</v>
      </c>
      <c r="J1619" s="673" t="str">
        <f>IF(A1619="","",VLOOKUP(I1619,[2]Crt!B:C,2))</f>
        <v>කොළඹ</v>
      </c>
      <c r="K1619" s="673">
        <f>IF(B1619="","",VLOOKUP(MID(B1619,1,1),[2]Crt!D:E,2,FALSE))</f>
        <v>2104</v>
      </c>
    </row>
    <row r="1620" spans="1:11" ht="51" customHeight="1">
      <c r="A1620" s="646" t="s">
        <v>3914</v>
      </c>
      <c r="B1620" s="666" t="s">
        <v>3918</v>
      </c>
      <c r="C1620" s="667" t="s">
        <v>3919</v>
      </c>
      <c r="D1620" s="668">
        <v>815000</v>
      </c>
      <c r="E1620" s="669" t="s">
        <v>3658</v>
      </c>
      <c r="F1620" s="669" t="s">
        <v>3917</v>
      </c>
      <c r="G1620" s="670"/>
      <c r="H1620" s="671" t="str">
        <f>IF(A1620="","",VLOOKUP(A1620,[2]Crt!F:G,2,FALSE))</f>
        <v>ආයුර්වේද වෛද්‍ය සේවා</v>
      </c>
      <c r="I1620" s="672" t="str">
        <f>IF(A1620="","",IF(LEN(B1620)=12,VLOOKUP(MID(B1620,8,2),[2]Crt!A:B,2),VLOOKUP(MID(B1620,7,2),[2]Crt!A:B,2)))</f>
        <v>29 - කැස්බෑව</v>
      </c>
      <c r="J1620" s="673" t="str">
        <f>IF(A1620="","",VLOOKUP(I1620,[2]Crt!B:C,2))</f>
        <v>කොළඹ</v>
      </c>
      <c r="K1620" s="673">
        <f>IF(B1620="","",VLOOKUP(MID(B1620,1,1),[2]Crt!D:E,2,FALSE))</f>
        <v>2104</v>
      </c>
    </row>
    <row r="1621" spans="1:11" ht="51" customHeight="1">
      <c r="A1621" s="646" t="s">
        <v>3914</v>
      </c>
      <c r="B1621" s="666" t="s">
        <v>3920</v>
      </c>
      <c r="C1621" s="667" t="s">
        <v>3921</v>
      </c>
      <c r="D1621" s="668">
        <v>600000</v>
      </c>
      <c r="E1621" s="669" t="s">
        <v>3658</v>
      </c>
      <c r="F1621" s="669" t="s">
        <v>3917</v>
      </c>
      <c r="G1621" s="670"/>
      <c r="H1621" s="671" t="str">
        <f>IF(A1621="","",VLOOKUP(A1621,[2]Crt!F:G,2,FALSE))</f>
        <v>ආයුර්වේද වෛද්‍ය සේවා</v>
      </c>
      <c r="I1621" s="672" t="str">
        <f>IF(A1621="","",IF(LEN(B1621)=12,VLOOKUP(MID(B1621,8,2),[2]Crt!A:B,2),VLOOKUP(MID(B1621,7,2),[2]Crt!A:B,2)))</f>
        <v>08 - ජා ඇල</v>
      </c>
      <c r="J1621" s="673" t="str">
        <f>IF(A1621="","",VLOOKUP(I1621,[2]Crt!B:C,2))</f>
        <v>ගම්පහ</v>
      </c>
      <c r="K1621" s="673">
        <f>IF(B1621="","",VLOOKUP(MID(B1621,1,1),[2]Crt!D:E,2,FALSE))</f>
        <v>2104</v>
      </c>
    </row>
    <row r="1622" spans="1:11" ht="51" customHeight="1">
      <c r="A1622" s="646" t="s">
        <v>3914</v>
      </c>
      <c r="B1622" s="666" t="s">
        <v>3922</v>
      </c>
      <c r="C1622" s="667" t="s">
        <v>3923</v>
      </c>
      <c r="D1622" s="668">
        <v>475000</v>
      </c>
      <c r="E1622" s="669" t="s">
        <v>3658</v>
      </c>
      <c r="F1622" s="669" t="s">
        <v>3917</v>
      </c>
      <c r="G1622" s="670"/>
      <c r="H1622" s="671" t="str">
        <f>IF(A1622="","",VLOOKUP(A1622,[2]Crt!F:G,2,FALSE))</f>
        <v>ආයුර්වේද වෛද්‍ය සේවා</v>
      </c>
      <c r="I1622" s="672" t="str">
        <f>IF(A1622="","",IF(LEN(B1622)=12,VLOOKUP(MID(B1622,8,2),[2]Crt!A:B,2),VLOOKUP(MID(B1622,7,2),[2]Crt!A:B,2)))</f>
        <v>08 - ජා ඇල</v>
      </c>
      <c r="J1622" s="673" t="str">
        <f>IF(A1622="","",VLOOKUP(I1622,[2]Crt!B:C,2))</f>
        <v>ගම්පහ</v>
      </c>
      <c r="K1622" s="673">
        <f>IF(B1622="","",VLOOKUP(MID(B1622,1,1),[2]Crt!D:E,2,FALSE))</f>
        <v>2104</v>
      </c>
    </row>
    <row r="1623" spans="1:11" ht="51" customHeight="1">
      <c r="A1623" s="646" t="s">
        <v>3914</v>
      </c>
      <c r="B1623" s="666" t="s">
        <v>3924</v>
      </c>
      <c r="C1623" s="667" t="s">
        <v>3925</v>
      </c>
      <c r="D1623" s="668">
        <v>96000</v>
      </c>
      <c r="E1623" s="669" t="s">
        <v>3658</v>
      </c>
      <c r="F1623" s="669" t="s">
        <v>3917</v>
      </c>
      <c r="G1623" s="670"/>
      <c r="H1623" s="671" t="str">
        <f>IF(A1623="","",VLOOKUP(A1623,[2]Crt!F:G,2,FALSE))</f>
        <v>ආයුර්වේද වෛද්‍ය සේවා</v>
      </c>
      <c r="I1623" s="672" t="str">
        <f>IF(A1623="","",IF(LEN(B1623)=12,VLOOKUP(MID(B1623,8,2),[2]Crt!A:B,2),VLOOKUP(MID(B1623,7,2),[2]Crt!A:B,2)))</f>
        <v>48 - බේරුවල</v>
      </c>
      <c r="J1623" s="673" t="str">
        <f>IF(A1623="","",VLOOKUP(I1623,[2]Crt!B:C,2))</f>
        <v>කළුතර</v>
      </c>
      <c r="K1623" s="673">
        <f>IF(B1623="","",VLOOKUP(MID(B1623,1,1),[2]Crt!D:E,2,FALSE))</f>
        <v>2104</v>
      </c>
    </row>
    <row r="1624" spans="1:11" ht="51" customHeight="1">
      <c r="A1624" s="646" t="s">
        <v>1308</v>
      </c>
      <c r="B1624" s="666" t="s">
        <v>3926</v>
      </c>
      <c r="C1624" s="667" t="s">
        <v>3927</v>
      </c>
      <c r="D1624" s="668">
        <v>3000000</v>
      </c>
      <c r="E1624" s="669" t="s">
        <v>3658</v>
      </c>
      <c r="F1624" s="669" t="s">
        <v>3901</v>
      </c>
      <c r="G1624" s="670"/>
      <c r="H1624" s="671" t="str">
        <f>IF(A1624="","",VLOOKUP(A1624,[2]Crt!F:G,2,FALSE))</f>
        <v>සමාජ සේවා</v>
      </c>
      <c r="I1624" s="672" t="str">
        <f>IF(A1624="","",IF(LEN(B1624)=12,VLOOKUP(MID(B1624,8,2),[2]Crt!A:B,2),VLOOKUP(MID(B1624,7,2),[2]Crt!A:B,2)))</f>
        <v>05 - මීරිගම</v>
      </c>
      <c r="J1624" s="673" t="str">
        <f>IF(A1624="","",VLOOKUP(I1624,[2]Crt!B:C,2))</f>
        <v>ගම්පහ</v>
      </c>
      <c r="K1624" s="673">
        <f>IF(B1624="","",VLOOKUP(MID(B1624,1,1),[2]Crt!D:E,2,FALSE))</f>
        <v>2104</v>
      </c>
    </row>
    <row r="1625" spans="1:11" ht="51" customHeight="1">
      <c r="A1625" s="646" t="s">
        <v>3669</v>
      </c>
      <c r="B1625" s="666" t="s">
        <v>3928</v>
      </c>
      <c r="C1625" s="667" t="s">
        <v>3929</v>
      </c>
      <c r="D1625" s="668">
        <v>500000</v>
      </c>
      <c r="E1625" s="669" t="s">
        <v>3672</v>
      </c>
      <c r="F1625" s="669" t="s">
        <v>3673</v>
      </c>
      <c r="G1625" s="670"/>
      <c r="H1625" s="671" t="str">
        <f>IF(A1625="","",VLOOKUP(A1625,[2]Crt!F:G,2,FALSE))</f>
        <v>සෞඛ්‍ය වෛද්‍ය සේවා</v>
      </c>
      <c r="I1625" s="672" t="str">
        <f>IF(A1625="","",IF(LEN(B1625)=12,VLOOKUP(MID(B1625,8,2),[2]Crt!A:B,2),VLOOKUP(MID(B1625,7,2),[2]Crt!A:B,2)))</f>
        <v>30 - හෝමාගම</v>
      </c>
      <c r="J1625" s="673" t="str">
        <f>IF(A1625="","",VLOOKUP(I1625,[2]Crt!B:C,2))</f>
        <v>කොළඹ</v>
      </c>
      <c r="K1625" s="673">
        <f>IF(B1625="","",VLOOKUP(MID(B1625,1,1),[2]Crt!D:E,2,FALSE))</f>
        <v>2001</v>
      </c>
    </row>
    <row r="1626" spans="1:11" ht="51" customHeight="1">
      <c r="A1626" s="646" t="s">
        <v>3669</v>
      </c>
      <c r="B1626" s="666" t="s">
        <v>3930</v>
      </c>
      <c r="C1626" s="667" t="s">
        <v>3931</v>
      </c>
      <c r="D1626" s="668">
        <v>610000</v>
      </c>
      <c r="E1626" s="669" t="s">
        <v>3672</v>
      </c>
      <c r="F1626" s="669" t="s">
        <v>3673</v>
      </c>
      <c r="G1626" s="670"/>
      <c r="H1626" s="671" t="str">
        <f>IF(A1626="","",VLOOKUP(A1626,[2]Crt!F:G,2,FALSE))</f>
        <v>සෞඛ්‍ය වෛද්‍ය සේවා</v>
      </c>
      <c r="I1626" s="672" t="str">
        <f>IF(A1626="","",IF(LEN(B1626)=12,VLOOKUP(MID(B1626,8,2),[2]Crt!A:B,2),VLOOKUP(MID(B1626,7,2),[2]Crt!A:B,2)))</f>
        <v>21 - කොළඹ</v>
      </c>
      <c r="J1626" s="673" t="str">
        <f>IF(A1626="","",VLOOKUP(I1626,[2]Crt!B:C,2))</f>
        <v>කොළඹ</v>
      </c>
      <c r="K1626" s="673">
        <f>IF(B1626="","",VLOOKUP(MID(B1626,1,1),[2]Crt!D:E,2,FALSE))</f>
        <v>2001</v>
      </c>
    </row>
    <row r="1627" spans="1:11" ht="51" customHeight="1">
      <c r="A1627" s="646" t="s">
        <v>3874</v>
      </c>
      <c r="B1627" s="666" t="s">
        <v>3932</v>
      </c>
      <c r="C1627" s="674" t="s">
        <v>3933</v>
      </c>
      <c r="D1627" s="675">
        <v>1773392.35</v>
      </c>
      <c r="E1627" s="669" t="s">
        <v>3658</v>
      </c>
      <c r="F1627" s="669" t="s">
        <v>3877</v>
      </c>
      <c r="G1627" s="670"/>
      <c r="H1627" s="671" t="str">
        <f>IF(A1627="","",VLOOKUP(A1627,[2]Crt!F:G,2,FALSE))</f>
        <v>පරිවාස හා ළමාරක්ෂක සේවා</v>
      </c>
      <c r="I1627" s="672" t="str">
        <f>IF(A1627="","",IF(LEN(B1627)=12,VLOOKUP(MID(B1627,8,2),[2]Crt!A:B,2),VLOOKUP(MID(B1627,7,2),[2]Crt!A:B,2)))</f>
        <v>12 - බියගම</v>
      </c>
      <c r="J1627" s="673" t="str">
        <f>IF(A1627="","",VLOOKUP(I1627,[2]Crt!B:C,2))</f>
        <v>ගම්පහ</v>
      </c>
      <c r="K1627" s="673">
        <f>IF(B1627="","",VLOOKUP(MID(B1627,1,1),[2]Crt!D:E,2,FALSE))</f>
        <v>2001</v>
      </c>
    </row>
    <row r="1628" spans="1:11" ht="51" customHeight="1">
      <c r="A1628" s="646" t="s">
        <v>3934</v>
      </c>
      <c r="B1628" s="666" t="s">
        <v>3935</v>
      </c>
      <c r="C1628" s="676" t="s">
        <v>3936</v>
      </c>
      <c r="D1628" s="668">
        <v>50885</v>
      </c>
      <c r="E1628" s="669" t="s">
        <v>3658</v>
      </c>
      <c r="F1628" s="669" t="s">
        <v>3877</v>
      </c>
      <c r="H1628" s="18" t="str">
        <f>IF(A1628="","",VLOOKUP(A1628,[2]Crt!F:G,2,FALSE))</f>
        <v>පරිවාස හා ළමාරක්ෂක සේවා</v>
      </c>
      <c r="I1628" s="19" t="str">
        <f>IF(A1628="","",IF(LEN(B1628)=12,VLOOKUP(MID(B1628,8,2),[2]Crt!A:B,2),VLOOKUP(MID(B1628,7,2),[2]Crt!A:B,2)))</f>
        <v>10 - මහර</v>
      </c>
      <c r="J1628" s="20" t="str">
        <f>IF(A1628="","",VLOOKUP(I1628,[2]Crt!B:C,2))</f>
        <v>ගම්පහ</v>
      </c>
      <c r="K1628" s="20">
        <f>IF(B1628="","",VLOOKUP(MID(B1628,1,1),[2]Crt!D:E,2,FALSE))</f>
        <v>2001</v>
      </c>
    </row>
    <row r="1629" spans="1:11" ht="51" customHeight="1">
      <c r="A1629" s="646" t="s">
        <v>3669</v>
      </c>
      <c r="B1629" s="666" t="s">
        <v>3937</v>
      </c>
      <c r="C1629" s="676" t="s">
        <v>3938</v>
      </c>
      <c r="D1629" s="668">
        <v>310000</v>
      </c>
      <c r="E1629" s="669" t="s">
        <v>3672</v>
      </c>
      <c r="F1629" s="669" t="s">
        <v>3673</v>
      </c>
      <c r="H1629" s="18" t="str">
        <f>IF(A1629="","",VLOOKUP(A1629,[2]Crt!F:G,2,FALSE))</f>
        <v>සෞඛ්‍ය වෛද්‍ය සේවා</v>
      </c>
      <c r="I1629" s="19" t="str">
        <f>IF(A1629="","",IF(LEN(B1629)=12,VLOOKUP(MID(B1629,8,2),[2]Crt!A:B,2),VLOOKUP(MID(B1629,7,2),[2]Crt!A:B,2)))</f>
        <v>31 - හංවැල්ල</v>
      </c>
      <c r="J1629" s="20" t="str">
        <f>IF(A1629="","",VLOOKUP(I1629,[2]Crt!B:C,2))</f>
        <v>කොළඹ</v>
      </c>
      <c r="K1629" s="20">
        <f>IF(B1629="","",VLOOKUP(MID(B1629,1,1),[2]Crt!D:E,2,FALSE))</f>
        <v>2001</v>
      </c>
    </row>
    <row r="1630" spans="1:11" ht="51" customHeight="1">
      <c r="A1630" s="646" t="s">
        <v>3669</v>
      </c>
      <c r="B1630" s="666" t="s">
        <v>3939</v>
      </c>
      <c r="C1630" s="676" t="s">
        <v>3940</v>
      </c>
      <c r="D1630" s="668">
        <v>160000</v>
      </c>
      <c r="E1630" s="669" t="s">
        <v>3672</v>
      </c>
      <c r="F1630" s="669" t="s">
        <v>3673</v>
      </c>
      <c r="H1630" s="18" t="str">
        <f>IF(A1630="","",VLOOKUP(A1630,[2]Crt!F:G,2,FALSE))</f>
        <v>සෞඛ්‍ය වෛද්‍ය සේවා</v>
      </c>
      <c r="I1630" s="19" t="str">
        <f>IF(A1630="","",IF(LEN(B1630)=12,VLOOKUP(MID(B1630,8,2),[2]Crt!A:B,2),VLOOKUP(MID(B1630,7,2),[2]Crt!A:B,2)))</f>
        <v>31 - හංවැල්ල</v>
      </c>
      <c r="J1630" s="20" t="str">
        <f>IF(A1630="","",VLOOKUP(I1630,[2]Crt!B:C,2))</f>
        <v>කොළඹ</v>
      </c>
      <c r="K1630" s="20">
        <f>IF(B1630="","",VLOOKUP(MID(B1630,1,1),[2]Crt!D:E,2,FALSE))</f>
        <v>2001</v>
      </c>
    </row>
    <row r="1631" spans="1:11" ht="51" customHeight="1">
      <c r="A1631" s="646" t="s">
        <v>3669</v>
      </c>
      <c r="B1631" s="666" t="s">
        <v>3941</v>
      </c>
      <c r="C1631" s="676" t="s">
        <v>3942</v>
      </c>
      <c r="D1631" s="668">
        <v>500000</v>
      </c>
      <c r="E1631" s="669" t="s">
        <v>3672</v>
      </c>
      <c r="F1631" s="669" t="s">
        <v>3673</v>
      </c>
      <c r="H1631" s="18" t="str">
        <f>IF(A1631="","",VLOOKUP(A1631,[2]Crt!F:G,2,FALSE))</f>
        <v>සෞඛ්‍ය වෛද්‍ය සේවා</v>
      </c>
      <c r="I1631" s="19" t="str">
        <f>IF(A1631="","",IF(LEN(B1631)=12,VLOOKUP(MID(B1631,8,2),[2]Crt!A:B,2),VLOOKUP(MID(B1631,7,2),[2]Crt!A:B,2)))</f>
        <v>30 - හෝමාගම</v>
      </c>
      <c r="J1631" s="20" t="str">
        <f>IF(A1631="","",VLOOKUP(I1631,[2]Crt!B:C,2))</f>
        <v>කොළඹ</v>
      </c>
      <c r="K1631" s="20">
        <f>IF(B1631="","",VLOOKUP(MID(B1631,1,1),[2]Crt!D:E,2,FALSE))</f>
        <v>2001</v>
      </c>
    </row>
    <row r="1632" spans="1:11" ht="51" customHeight="1">
      <c r="A1632" s="646" t="s">
        <v>3669</v>
      </c>
      <c r="B1632" s="666" t="s">
        <v>3943</v>
      </c>
      <c r="C1632" s="676" t="s">
        <v>3944</v>
      </c>
      <c r="D1632" s="668">
        <v>400000</v>
      </c>
      <c r="E1632" s="669" t="s">
        <v>3672</v>
      </c>
      <c r="F1632" s="669" t="s">
        <v>3673</v>
      </c>
      <c r="H1632" s="18" t="str">
        <f>IF(A1632="","",VLOOKUP(A1632,[2]Crt!F:G,2,FALSE))</f>
        <v>සෞඛ්‍ය වෛද්‍ය සේවා</v>
      </c>
      <c r="I1632" s="19" t="str">
        <f>IF(A1632="","",IF(LEN(B1632)=12,VLOOKUP(MID(B1632,8,2),[2]Crt!A:B,2),VLOOKUP(MID(B1632,7,2),[2]Crt!A:B,2)))</f>
        <v>22 -කොලොන්නාව</v>
      </c>
      <c r="J1632" s="20" t="str">
        <f>IF(A1632="","",VLOOKUP(I1632,[2]Crt!B:C,2))</f>
        <v>කොළඹ</v>
      </c>
      <c r="K1632" s="20">
        <f>IF(B1632="","",VLOOKUP(MID(B1632,1,1),[2]Crt!D:E,2,FALSE))</f>
        <v>2001</v>
      </c>
    </row>
    <row r="1633" spans="1:11" ht="51" customHeight="1">
      <c r="A1633" s="646" t="s">
        <v>3669</v>
      </c>
      <c r="B1633" s="666" t="s">
        <v>3945</v>
      </c>
      <c r="C1633" s="676" t="s">
        <v>3946</v>
      </c>
      <c r="D1633" s="668">
        <v>168000</v>
      </c>
      <c r="E1633" s="669" t="s">
        <v>3672</v>
      </c>
      <c r="F1633" s="669" t="s">
        <v>3673</v>
      </c>
      <c r="H1633" s="18" t="str">
        <f>IF(A1633="","",VLOOKUP(A1633,[2]Crt!F:G,2,FALSE))</f>
        <v>සෞඛ්‍ය වෛද්‍ය සේවා</v>
      </c>
      <c r="I1633" s="19" t="str">
        <f>IF(A1633="","",IF(LEN(B1633)=12,VLOOKUP(MID(B1633,8,2),[2]Crt!A:B,2),VLOOKUP(MID(B1633,7,2),[2]Crt!A:B,2)))</f>
        <v>31 - හංවැල්ල</v>
      </c>
      <c r="J1633" s="20" t="str">
        <f>IF(A1633="","",VLOOKUP(I1633,[2]Crt!B:C,2))</f>
        <v>කොළඹ</v>
      </c>
      <c r="K1633" s="20">
        <f>IF(B1633="","",VLOOKUP(MID(B1633,1,1),[2]Crt!D:E,2,FALSE))</f>
        <v>2001</v>
      </c>
    </row>
    <row r="1634" spans="1:11" ht="51" customHeight="1">
      <c r="A1634" s="646" t="s">
        <v>3669</v>
      </c>
      <c r="B1634" s="666" t="s">
        <v>3947</v>
      </c>
      <c r="C1634" s="676" t="s">
        <v>3948</v>
      </c>
      <c r="D1634" s="668">
        <v>403200</v>
      </c>
      <c r="E1634" s="669" t="s">
        <v>3672</v>
      </c>
      <c r="F1634" s="669" t="s">
        <v>3673</v>
      </c>
      <c r="H1634" s="18" t="str">
        <f>IF(A1634="","",VLOOKUP(A1634,[2]Crt!F:G,2,FALSE))</f>
        <v>සෞඛ්‍ය වෛද්‍ය සේවා</v>
      </c>
      <c r="I1634" s="19" t="str">
        <f>IF(A1634="","",IF(LEN(B1634)=12,VLOOKUP(MID(B1634,8,2),[2]Crt!A:B,2),VLOOKUP(MID(B1634,7,2),[2]Crt!A:B,2)))</f>
        <v>31 - හංවැල්ල</v>
      </c>
      <c r="J1634" s="20" t="str">
        <f>IF(A1634="","",VLOOKUP(I1634,[2]Crt!B:C,2))</f>
        <v>කොළඹ</v>
      </c>
      <c r="K1634" s="20">
        <f>IF(B1634="","",VLOOKUP(MID(B1634,1,1),[2]Crt!D:E,2,FALSE))</f>
        <v>2001</v>
      </c>
    </row>
    <row r="1635" spans="1:11" ht="51" customHeight="1">
      <c r="A1635" s="646" t="s">
        <v>3669</v>
      </c>
      <c r="B1635" s="666" t="s">
        <v>3949</v>
      </c>
      <c r="C1635" s="676" t="s">
        <v>3950</v>
      </c>
      <c r="D1635" s="668">
        <v>546000</v>
      </c>
      <c r="E1635" s="669" t="s">
        <v>3672</v>
      </c>
      <c r="F1635" s="669" t="s">
        <v>3673</v>
      </c>
      <c r="H1635" s="18" t="str">
        <f>IF(A1635="","",VLOOKUP(A1635,[2]Crt!F:G,2,FALSE))</f>
        <v>සෞඛ්‍ය වෛද්‍ය සේවා</v>
      </c>
      <c r="I1635" s="19" t="str">
        <f>IF(A1635="","",IF(LEN(B1635)=12,VLOOKUP(MID(B1635,8,2),[2]Crt!A:B,2),VLOOKUP(MID(B1635,7,2),[2]Crt!A:B,2)))</f>
        <v>30 - හෝමාගම</v>
      </c>
      <c r="J1635" s="20" t="str">
        <f>IF(A1635="","",VLOOKUP(I1635,[2]Crt!B:C,2))</f>
        <v>කොළඹ</v>
      </c>
      <c r="K1635" s="20">
        <f>IF(B1635="","",VLOOKUP(MID(B1635,1,1),[2]Crt!D:E,2,FALSE))</f>
        <v>2001</v>
      </c>
    </row>
    <row r="1636" spans="1:11" ht="51" customHeight="1">
      <c r="A1636" s="646" t="s">
        <v>3669</v>
      </c>
      <c r="B1636" s="666" t="s">
        <v>3951</v>
      </c>
      <c r="C1636" s="676" t="s">
        <v>3952</v>
      </c>
      <c r="D1636" s="668">
        <v>268728</v>
      </c>
      <c r="E1636" s="669" t="s">
        <v>3672</v>
      </c>
      <c r="F1636" s="669" t="s">
        <v>3673</v>
      </c>
      <c r="H1636" s="18" t="str">
        <f>IF(A1636="","",VLOOKUP(A1636,[2]Crt!F:G,2,FALSE))</f>
        <v>සෞඛ්‍ය වෛද්‍ය සේවා</v>
      </c>
      <c r="I1636" s="19" t="str">
        <f>IF(A1636="","",IF(LEN(B1636)=12,VLOOKUP(MID(B1636,8,2),[2]Crt!A:B,2),VLOOKUP(MID(B1636,7,2),[2]Crt!A:B,2)))</f>
        <v>21 - කොළඹ</v>
      </c>
      <c r="J1636" s="20" t="str">
        <f>IF(A1636="","",VLOOKUP(I1636,[2]Crt!B:C,2))</f>
        <v>කොළඹ</v>
      </c>
      <c r="K1636" s="20">
        <f>IF(B1636="","",VLOOKUP(MID(B1636,1,1),[2]Crt!D:E,2,FALSE))</f>
        <v>2001</v>
      </c>
    </row>
    <row r="1637" spans="1:11" ht="51" customHeight="1">
      <c r="A1637" s="646" t="s">
        <v>3669</v>
      </c>
      <c r="B1637" s="666" t="s">
        <v>3953</v>
      </c>
      <c r="C1637" s="676" t="s">
        <v>3954</v>
      </c>
      <c r="D1637" s="668">
        <v>603775</v>
      </c>
      <c r="E1637" s="669" t="s">
        <v>3672</v>
      </c>
      <c r="F1637" s="669" t="s">
        <v>3673</v>
      </c>
      <c r="H1637" s="18" t="str">
        <f>IF(A1637="","",VLOOKUP(A1637,[2]Crt!F:G,2,FALSE))</f>
        <v>සෞඛ්‍ය වෛද්‍ය සේවා</v>
      </c>
      <c r="I1637" s="19" t="str">
        <f>IF(A1637="","",IF(LEN(B1637)=12,VLOOKUP(MID(B1637,8,2),[2]Crt!A:B,2),VLOOKUP(MID(B1637,7,2),[2]Crt!A:B,2)))</f>
        <v>21 - කොළඹ</v>
      </c>
      <c r="J1637" s="20" t="str">
        <f>IF(A1637="","",VLOOKUP(I1637,[2]Crt!B:C,2))</f>
        <v>කොළඹ</v>
      </c>
      <c r="K1637" s="20">
        <f>IF(B1637="","",VLOOKUP(MID(B1637,1,1),[2]Crt!D:E,2,FALSE))</f>
        <v>2401</v>
      </c>
    </row>
    <row r="1638" spans="1:11" ht="51" customHeight="1">
      <c r="A1638" s="646" t="s">
        <v>3914</v>
      </c>
      <c r="B1638" s="666" t="s">
        <v>3955</v>
      </c>
      <c r="C1638" s="676" t="s">
        <v>3956</v>
      </c>
      <c r="D1638" s="668">
        <v>2175000</v>
      </c>
      <c r="E1638" s="669" t="s">
        <v>3658</v>
      </c>
      <c r="F1638" s="669" t="s">
        <v>3917</v>
      </c>
      <c r="H1638" s="18" t="str">
        <f>IF(A1638="","",VLOOKUP(A1638,[2]Crt!F:G,2,FALSE))</f>
        <v>ආයුර්වේද වෛද්‍ය සේවා</v>
      </c>
      <c r="I1638" s="19" t="str">
        <f>IF(A1638="","",IF(LEN(B1638)=12,VLOOKUP(MID(B1638,8,2),[2]Crt!A:B,2),VLOOKUP(MID(B1638,7,2),[2]Crt!A:B,2)))</f>
        <v>63 - ගම්පහ පොදු</v>
      </c>
      <c r="J1638" s="20" t="str">
        <f>IF(A1638="","",VLOOKUP(I1638,[2]Crt!B:C,2))</f>
        <v xml:space="preserve">ගම්පහ </v>
      </c>
      <c r="K1638" s="20">
        <f>IF(B1638="","",VLOOKUP(MID(B1638,1,1),[2]Crt!D:E,2,FALSE))</f>
        <v>2104</v>
      </c>
    </row>
    <row r="1639" spans="1:11" ht="51" customHeight="1">
      <c r="A1639" s="646" t="s">
        <v>3914</v>
      </c>
      <c r="B1639" s="666" t="s">
        <v>3957</v>
      </c>
      <c r="C1639" s="676" t="s">
        <v>3958</v>
      </c>
      <c r="D1639" s="668">
        <v>247000</v>
      </c>
      <c r="E1639" s="669" t="s">
        <v>3658</v>
      </c>
      <c r="F1639" s="669" t="s">
        <v>3917</v>
      </c>
      <c r="H1639" s="18" t="str">
        <f>IF(A1639="","",VLOOKUP(A1639,[2]Crt!F:G,2,FALSE))</f>
        <v>ආයුර්වේද වෛද්‍ය සේවා</v>
      </c>
      <c r="I1639" s="19" t="str">
        <f>IF(A1639="","",IF(LEN(B1639)=12,VLOOKUP(MID(B1639,8,2),[2]Crt!A:B,2),VLOOKUP(MID(B1639,7,2),[2]Crt!A:B,2)))</f>
        <v>65 - කළුතර පොදු</v>
      </c>
      <c r="J1639" s="20" t="str">
        <f>IF(A1639="","",VLOOKUP(I1639,[2]Crt!B:C,2))</f>
        <v xml:space="preserve">කළුතර </v>
      </c>
      <c r="K1639" s="20">
        <f>IF(B1639="","",VLOOKUP(MID(B1639,1,1),[2]Crt!D:E,2,FALSE))</f>
        <v>2104</v>
      </c>
    </row>
    <row r="1640" spans="1:11" ht="51" customHeight="1">
      <c r="A1640" s="646" t="s">
        <v>3934</v>
      </c>
      <c r="B1640" s="666" t="s">
        <v>3959</v>
      </c>
      <c r="C1640" s="676" t="s">
        <v>3960</v>
      </c>
      <c r="D1640" s="668">
        <v>530403.85</v>
      </c>
      <c r="E1640" s="669" t="s">
        <v>3658</v>
      </c>
      <c r="F1640" s="669" t="s">
        <v>3877</v>
      </c>
      <c r="H1640" s="18" t="str">
        <f>IF(A1640="","",VLOOKUP(A1640,[2]Crt!F:G,2,FALSE))</f>
        <v>පරිවාස හා ළමාරක්ෂක සේවා</v>
      </c>
      <c r="I1640" s="19" t="str">
        <f>IF(A1640="","",IF(LEN(B1640)=12,VLOOKUP(MID(B1640,8,2),[2]Crt!A:B,2),VLOOKUP(MID(B1640,7,2),[2]Crt!A:B,2)))</f>
        <v>12 - බියගම</v>
      </c>
      <c r="J1640" s="20" t="str">
        <f>IF(A1640="","",VLOOKUP(I1640,[2]Crt!B:C,2))</f>
        <v>ගම්පහ</v>
      </c>
      <c r="K1640" s="20">
        <f>IF(B1640="","",VLOOKUP(MID(B1640,1,1),[2]Crt!D:E,2,FALSE))</f>
        <v>2001</v>
      </c>
    </row>
    <row r="1641" spans="1:11" ht="51" customHeight="1">
      <c r="A1641" s="646" t="s">
        <v>3669</v>
      </c>
      <c r="B1641" s="666" t="s">
        <v>3961</v>
      </c>
      <c r="C1641" s="676" t="s">
        <v>3962</v>
      </c>
      <c r="D1641" s="668">
        <v>1700000</v>
      </c>
      <c r="E1641" s="669" t="s">
        <v>3672</v>
      </c>
      <c r="F1641" s="669" t="s">
        <v>3673</v>
      </c>
      <c r="H1641" s="18" t="str">
        <f>IF(A1641="","",VLOOKUP(A1641,[2]Crt!F:G,2,FALSE))</f>
        <v>සෞඛ්‍ය වෛද්‍ය සේවා</v>
      </c>
      <c r="I1641" s="19" t="str">
        <f>IF(A1641="","",IF(LEN(B1641)=12,VLOOKUP(MID(B1641,8,2),[2]Crt!A:B,2),VLOOKUP(MID(B1641,7,2),[2]Crt!A:B,2)))</f>
        <v>03 - මීගමුව</v>
      </c>
      <c r="J1641" s="20" t="str">
        <f>IF(A1641="","",VLOOKUP(I1641,[2]Crt!B:C,2))</f>
        <v>ගම්පහ</v>
      </c>
      <c r="K1641" s="20">
        <f>IF(B1641="","",VLOOKUP(MID(B1641,1,1),[2]Crt!D:E,2,FALSE))</f>
        <v>2001</v>
      </c>
    </row>
    <row r="1642" spans="1:11" ht="51" customHeight="1">
      <c r="A1642" s="646" t="s">
        <v>3669</v>
      </c>
      <c r="B1642" s="666" t="s">
        <v>3963</v>
      </c>
      <c r="C1642" s="676" t="s">
        <v>3964</v>
      </c>
      <c r="D1642" s="668">
        <v>425000</v>
      </c>
      <c r="E1642" s="669" t="s">
        <v>3672</v>
      </c>
      <c r="F1642" s="669" t="s">
        <v>3673</v>
      </c>
      <c r="H1642" s="18" t="str">
        <f>IF(A1642="","",VLOOKUP(A1642,[2]Crt!F:G,2,FALSE))</f>
        <v>සෞඛ්‍ය වෛද්‍ය සේවා</v>
      </c>
      <c r="I1642" s="19" t="str">
        <f>IF(A1642="","",IF(LEN(B1642)=12,VLOOKUP(MID(B1642,8,2),[2]Crt!A:B,2),VLOOKUP(MID(B1642,7,2),[2]Crt!A:B,2)))</f>
        <v>30 - හෝමාගම</v>
      </c>
      <c r="J1642" s="20" t="str">
        <f>IF(A1642="","",VLOOKUP(I1642,[2]Crt!B:C,2))</f>
        <v>කොළඹ</v>
      </c>
      <c r="K1642" s="20">
        <f>IF(B1642="","",VLOOKUP(MID(B1642,1,1),[2]Crt!D:E,2,FALSE))</f>
        <v>2104</v>
      </c>
    </row>
    <row r="1643" spans="1:11" ht="51" customHeight="1">
      <c r="A1643" s="646" t="s">
        <v>3669</v>
      </c>
      <c r="B1643" s="666" t="s">
        <v>3965</v>
      </c>
      <c r="C1643" s="676" t="s">
        <v>3966</v>
      </c>
      <c r="D1643" s="668">
        <v>50000</v>
      </c>
      <c r="E1643" s="669" t="s">
        <v>3672</v>
      </c>
      <c r="F1643" s="669" t="s">
        <v>3673</v>
      </c>
      <c r="H1643" s="18" t="str">
        <f>IF(A1643="","",VLOOKUP(A1643,[2]Crt!F:G,2,FALSE))</f>
        <v>සෞඛ්‍ය වෛද්‍ය සේවා</v>
      </c>
      <c r="I1643" s="19" t="str">
        <f>IF(A1643="","",IF(LEN(B1643)=12,VLOOKUP(MID(B1643,8,2),[2]Crt!A:B,2),VLOOKUP(MID(B1643,7,2),[2]Crt!A:B,2)))</f>
        <v>21 - කොළඹ</v>
      </c>
      <c r="J1643" s="20" t="str">
        <f>IF(A1643="","",VLOOKUP(I1643,[2]Crt!B:C,2))</f>
        <v>කොළඹ</v>
      </c>
      <c r="K1643" s="20">
        <f>IF(B1643="","",VLOOKUP(MID(B1643,1,1),[2]Crt!D:E,2,FALSE))</f>
        <v>2104</v>
      </c>
    </row>
    <row r="1644" spans="1:11" ht="51" customHeight="1">
      <c r="A1644" s="646" t="s">
        <v>3669</v>
      </c>
      <c r="B1644" s="666" t="s">
        <v>3967</v>
      </c>
      <c r="C1644" s="676" t="s">
        <v>3968</v>
      </c>
      <c r="D1644" s="668">
        <v>370654.32</v>
      </c>
      <c r="E1644" s="669" t="s">
        <v>3672</v>
      </c>
      <c r="F1644" s="669" t="s">
        <v>3673</v>
      </c>
      <c r="H1644" s="18" t="str">
        <f>IF(A1644="","",VLOOKUP(A1644,[2]Crt!F:G,2,FALSE))</f>
        <v>සෞඛ්‍ය වෛද්‍ය සේවා</v>
      </c>
      <c r="I1644" s="19" t="str">
        <f>IF(A1644="","",IF(LEN(B1644)=12,VLOOKUP(MID(B1644,8,2),[2]Crt!A:B,2),VLOOKUP(MID(B1644,7,2),[2]Crt!A:B,2)))</f>
        <v>30 - හෝමාගම</v>
      </c>
      <c r="J1644" s="20" t="str">
        <f>IF(A1644="","",VLOOKUP(I1644,[2]Crt!B:C,2))</f>
        <v>කොළඹ</v>
      </c>
      <c r="K1644" s="20">
        <f>IF(B1644="","",VLOOKUP(MID(B1644,1,1),[2]Crt!D:E,2,FALSE))</f>
        <v>2104</v>
      </c>
    </row>
    <row r="1645" spans="1:11" ht="51" customHeight="1">
      <c r="A1645" s="646" t="s">
        <v>1308</v>
      </c>
      <c r="B1645" s="666" t="s">
        <v>3969</v>
      </c>
      <c r="C1645" s="676" t="s">
        <v>3970</v>
      </c>
      <c r="D1645" s="668">
        <v>660000</v>
      </c>
      <c r="E1645" s="669" t="s">
        <v>3658</v>
      </c>
      <c r="F1645" s="669" t="s">
        <v>3901</v>
      </c>
      <c r="H1645" s="18" t="str">
        <f>IF(A1645="","",VLOOKUP(A1645,[2]Crt!F:G,2,FALSE))</f>
        <v>සමාජ සේවා</v>
      </c>
      <c r="I1645" s="19" t="str">
        <f>IF(A1645="","",IF(LEN(B1645)=12,VLOOKUP(MID(B1645,8,2),[2]Crt!A:B,2),VLOOKUP(MID(B1645,7,2),[2]Crt!A:B,2)))</f>
        <v>05 - මීරිගම</v>
      </c>
      <c r="J1645" s="20" t="str">
        <f>IF(A1645="","",VLOOKUP(I1645,[2]Crt!B:C,2))</f>
        <v>ගම්පහ</v>
      </c>
      <c r="K1645" s="20">
        <f>IF(B1645="","",VLOOKUP(MID(B1645,1,1),[2]Crt!D:E,2,FALSE))</f>
        <v>2001</v>
      </c>
    </row>
    <row r="1646" spans="1:11" ht="51" customHeight="1">
      <c r="A1646" s="646" t="s">
        <v>1308</v>
      </c>
      <c r="B1646" s="666" t="s">
        <v>3971</v>
      </c>
      <c r="C1646" s="676" t="s">
        <v>3972</v>
      </c>
      <c r="D1646" s="668">
        <v>250000</v>
      </c>
      <c r="E1646" s="669" t="s">
        <v>3658</v>
      </c>
      <c r="F1646" s="669" t="s">
        <v>3901</v>
      </c>
      <c r="H1646" s="18" t="str">
        <f>IF(A1646="","",VLOOKUP(A1646,[2]Crt!F:G,2,FALSE))</f>
        <v>සමාජ සේවා</v>
      </c>
      <c r="I1646" s="19" t="str">
        <f>IF(A1646="","",IF(LEN(B1646)=12,VLOOKUP(MID(B1646,8,2),[2]Crt!A:B,2),VLOOKUP(MID(B1646,7,2),[2]Crt!A:B,2)))</f>
        <v>05 - මීරිගම</v>
      </c>
      <c r="J1646" s="20" t="str">
        <f>IF(A1646="","",VLOOKUP(I1646,[2]Crt!B:C,2))</f>
        <v>ගම්පහ</v>
      </c>
      <c r="K1646" s="20">
        <f>IF(B1646="","",VLOOKUP(MID(B1646,1,1),[2]Crt!D:E,2,FALSE))</f>
        <v>2001</v>
      </c>
    </row>
    <row r="1647" spans="1:11" ht="51" customHeight="1">
      <c r="A1647" s="646" t="s">
        <v>1308</v>
      </c>
      <c r="B1647" s="666" t="s">
        <v>3973</v>
      </c>
      <c r="C1647" s="676" t="s">
        <v>3974</v>
      </c>
      <c r="D1647" s="668">
        <v>88050</v>
      </c>
      <c r="E1647" s="669" t="s">
        <v>3658</v>
      </c>
      <c r="F1647" s="669" t="s">
        <v>3901</v>
      </c>
      <c r="H1647" s="18" t="str">
        <f>IF(A1647="","",VLOOKUP(A1647,[2]Crt!F:G,2,FALSE))</f>
        <v>සමාජ සේවා</v>
      </c>
      <c r="I1647" s="19" t="str">
        <f>IF(A1647="","",IF(LEN(B1647)=12,VLOOKUP(MID(B1647,8,2),[2]Crt!A:B,2),VLOOKUP(MID(B1647,7,2),[2]Crt!A:B,2)))</f>
        <v>05 - මීරිගම</v>
      </c>
      <c r="J1647" s="20" t="str">
        <f>IF(A1647="","",VLOOKUP(I1647,[2]Crt!B:C,2))</f>
        <v>ගම්පහ</v>
      </c>
      <c r="K1647" s="20">
        <f>IF(B1647="","",VLOOKUP(MID(B1647,1,1),[2]Crt!D:E,2,FALSE))</f>
        <v>2001</v>
      </c>
    </row>
    <row r="1649" spans="1:11" ht="51" customHeight="1">
      <c r="A1649" s="682"/>
      <c r="B1649" s="683"/>
      <c r="C1649" s="684"/>
      <c r="D1649" s="685"/>
      <c r="E1649" s="686"/>
      <c r="F1649" s="686"/>
      <c r="G1649" s="687"/>
      <c r="H1649" s="688"/>
      <c r="I1649" s="688"/>
      <c r="J1649" s="682"/>
      <c r="K1649" s="682"/>
    </row>
    <row r="1650" spans="1:11" ht="51" customHeight="1">
      <c r="A1650" s="1741" t="s">
        <v>5380</v>
      </c>
      <c r="B1650" s="1741"/>
      <c r="C1650" s="1741"/>
      <c r="D1650" s="1741"/>
      <c r="E1650" s="1741"/>
      <c r="F1650" s="1741"/>
      <c r="G1650" s="1741"/>
      <c r="H1650" s="1741"/>
      <c r="I1650" s="1741"/>
      <c r="J1650" s="1741"/>
      <c r="K1650" s="1741"/>
    </row>
    <row r="1651" spans="1:11" ht="51" customHeight="1">
      <c r="A1651" s="1" t="s">
        <v>0</v>
      </c>
      <c r="B1651" s="2" t="s">
        <v>1</v>
      </c>
      <c r="C1651" s="3" t="s">
        <v>2</v>
      </c>
      <c r="D1651" s="4" t="s">
        <v>3</v>
      </c>
      <c r="E1651" s="5" t="s">
        <v>4</v>
      </c>
      <c r="F1651" s="6" t="s">
        <v>5</v>
      </c>
      <c r="G1651" s="7" t="s">
        <v>6</v>
      </c>
      <c r="H1651" s="8" t="s">
        <v>7</v>
      </c>
      <c r="I1651" s="9" t="s">
        <v>8</v>
      </c>
      <c r="J1651" s="1" t="s">
        <v>9</v>
      </c>
      <c r="K1651" s="1" t="s">
        <v>10</v>
      </c>
    </row>
    <row r="1652" spans="1:11" ht="51" customHeight="1">
      <c r="A1652" s="689" t="s">
        <v>1366</v>
      </c>
      <c r="B1652" s="690">
        <v>28463229004</v>
      </c>
      <c r="C1652" s="691" t="s">
        <v>3976</v>
      </c>
      <c r="D1652" s="692">
        <v>92570.5</v>
      </c>
      <c r="E1652" s="693" t="s">
        <v>3658</v>
      </c>
      <c r="F1652" s="693" t="s">
        <v>3977</v>
      </c>
      <c r="G1652" s="694"/>
      <c r="H1652" s="18" t="str">
        <f>IF(A1652="","",VLOOKUP(A1652,[3]Crt!F:G,2,FALSE))</f>
        <v>සමාජ සේවා</v>
      </c>
      <c r="I1652" s="19" t="str">
        <f>IF(A1652="","",IF(LEN(B1652)=12,VLOOKUP(MID(B1652,8,2),[3]Crt!A:B,2),VLOOKUP(MID(B1652,7,2),[3]Crt!A:B,2)))</f>
        <v>29 - කැස්බෑව</v>
      </c>
      <c r="J1652" s="20" t="str">
        <f>IF(A1652="","",VLOOKUP(I1652,[3]Crt!B:C,2))</f>
        <v>කොළඹ</v>
      </c>
      <c r="K1652" s="695">
        <v>2104</v>
      </c>
    </row>
    <row r="1653" spans="1:11" ht="51" customHeight="1">
      <c r="A1653" s="689" t="s">
        <v>1366</v>
      </c>
      <c r="B1653" s="690">
        <v>28463229008</v>
      </c>
      <c r="C1653" s="691" t="s">
        <v>3978</v>
      </c>
      <c r="D1653" s="692">
        <v>164025</v>
      </c>
      <c r="E1653" s="693" t="s">
        <v>3658</v>
      </c>
      <c r="F1653" s="693" t="s">
        <v>3977</v>
      </c>
      <c r="G1653" s="694"/>
      <c r="H1653" s="18" t="str">
        <f>IF(A1653="","",VLOOKUP(A1653,[3]Crt!F:G,2,FALSE))</f>
        <v>සමාජ සේවා</v>
      </c>
      <c r="I1653" s="19" t="str">
        <f>IF(A1653="","",IF(LEN(B1653)=12,VLOOKUP(MID(B1653,8,2),[3]Crt!A:B,2),VLOOKUP(MID(B1653,7,2),[3]Crt!A:B,2)))</f>
        <v>29 - කැස්බෑව</v>
      </c>
      <c r="J1653" s="20" t="str">
        <f>IF(A1653="","",VLOOKUP(I1653,[3]Crt!B:C,2))</f>
        <v>කොළඹ</v>
      </c>
      <c r="K1653" s="695">
        <v>2104</v>
      </c>
    </row>
    <row r="1654" spans="1:11" ht="51" customHeight="1">
      <c r="A1654" s="689" t="s">
        <v>1228</v>
      </c>
      <c r="B1654" s="690" t="s">
        <v>3979</v>
      </c>
      <c r="C1654" s="691" t="s">
        <v>3980</v>
      </c>
      <c r="D1654" s="692">
        <v>1000000</v>
      </c>
      <c r="E1654" s="696" t="s">
        <v>3658</v>
      </c>
      <c r="F1654" s="696" t="s">
        <v>3658</v>
      </c>
      <c r="G1654" s="694"/>
      <c r="H1654" s="18" t="str">
        <f>IF(A1654="","",VLOOKUP(A1654,[3]Crt!F:G,2,FALSE))</f>
        <v>කාන්තා කටයුතු</v>
      </c>
      <c r="I1654" s="19" t="str">
        <f>IF(A1654="","",IF(LEN(B1654)=12,VLOOKUP(MID(B1654,8,2),[3]Crt!A:B,2),VLOOKUP(MID(B1654,7,2),[3]Crt!A:B,2)))</f>
        <v>62 - පළාත් පොදු</v>
      </c>
      <c r="J1654" s="20" t="str">
        <f>IF(A1654="","",VLOOKUP(I1654,[3]Crt!B:C,2))</f>
        <v>පළාත් පොදු</v>
      </c>
      <c r="K1654" s="697">
        <f>IF(B1654="","",VLOOKUP(MID(B1654,1,1),[3]Crt!D:E,2,FALSE))</f>
        <v>2401</v>
      </c>
    </row>
    <row r="1655" spans="1:11" ht="51" customHeight="1">
      <c r="A1655" s="689" t="s">
        <v>3649</v>
      </c>
      <c r="B1655" s="698">
        <v>27472162050</v>
      </c>
      <c r="C1655" s="698" t="s">
        <v>3981</v>
      </c>
      <c r="D1655" s="699">
        <v>4475230.53</v>
      </c>
      <c r="E1655" s="700" t="s">
        <v>3658</v>
      </c>
      <c r="F1655" s="700" t="s">
        <v>3658</v>
      </c>
      <c r="G1655" s="621"/>
      <c r="H1655" s="18" t="str">
        <f>IF(A1655="","",VLOOKUP(A1655,[3]Crt!F:G,2,FALSE))</f>
        <v>සෞඛ්‍ය වෛද්‍ය සේවා</v>
      </c>
      <c r="I1655" s="19" t="str">
        <f>IF(A1655="","",IF(LEN(B1655)=12,VLOOKUP(MID(B1655,8,2),[3]Crt!A:B,2),VLOOKUP(MID(B1655,7,2),[3]Crt!A:B,2)))</f>
        <v>62 - පළාත් පොදු</v>
      </c>
      <c r="J1655" s="20" t="str">
        <f>IF(A1655="","",VLOOKUP(I1655,[3]Crt!B:C,2))</f>
        <v>පළාත් පොදු</v>
      </c>
      <c r="K1655" s="697">
        <v>2104</v>
      </c>
    </row>
    <row r="1656" spans="1:11" ht="51" customHeight="1">
      <c r="A1656" s="689" t="s">
        <v>3669</v>
      </c>
      <c r="B1656" s="698" t="s">
        <v>3982</v>
      </c>
      <c r="C1656" s="698" t="s">
        <v>3983</v>
      </c>
      <c r="D1656" s="699">
        <v>625000</v>
      </c>
      <c r="E1656" s="700" t="s">
        <v>3984</v>
      </c>
      <c r="F1656" s="700" t="s">
        <v>3985</v>
      </c>
      <c r="G1656" s="621"/>
      <c r="H1656" s="18" t="str">
        <f>IF(A1656="","",VLOOKUP(A1656,[3]Crt!F:G,2,FALSE))</f>
        <v>සෞඛ්‍ය වෛද්‍ය සේවා</v>
      </c>
      <c r="I1656" s="19" t="str">
        <f>IF(A1656="","",IF(LEN(B1656)=12,VLOOKUP(MID(B1656,8,2),[3]Crt!A:B,2),VLOOKUP(MID(B1656,7,2),[3]Crt!A:B,2)))</f>
        <v>04 - මිනුවන්ගොඩ</v>
      </c>
      <c r="J1656" s="20" t="str">
        <f>IF(A1656="","",VLOOKUP(I1656,[3]Crt!B:C,2))</f>
        <v>ගම්පහ</v>
      </c>
      <c r="K1656" s="697">
        <f>IF(B1656="","",VLOOKUP(MID(B1656,1,1),[3]Crt!D:E,2,FALSE))</f>
        <v>2401</v>
      </c>
    </row>
    <row r="1657" spans="1:11" ht="51" customHeight="1">
      <c r="A1657" s="689" t="s">
        <v>3645</v>
      </c>
      <c r="B1657" s="698" t="s">
        <v>3986</v>
      </c>
      <c r="C1657" s="698" t="s">
        <v>3987</v>
      </c>
      <c r="D1657" s="701">
        <v>800000</v>
      </c>
      <c r="E1657" s="700" t="s">
        <v>3651</v>
      </c>
      <c r="F1657" s="700" t="s">
        <v>3652</v>
      </c>
      <c r="G1657" s="621"/>
      <c r="H1657" s="18" t="str">
        <f>IF(A1657="","",VLOOKUP(A1657,[3]Crt!F:G,2,FALSE))</f>
        <v>සෞඛ්‍ය වෛද්‍ය සේවා</v>
      </c>
      <c r="I1657" s="19" t="str">
        <f>IF(A1657="","",IF(LEN(B1657)=12,VLOOKUP(MID(B1657,8,2),[3]Crt!A:B,2),VLOOKUP(MID(B1657,7,2),[3]Crt!A:B,2)))</f>
        <v>62 - පළාත් පොදු</v>
      </c>
      <c r="J1657" s="20" t="str">
        <f>IF(A1657="","",VLOOKUP(I1657,[3]Crt!B:C,2))</f>
        <v>පළාත් පොදු</v>
      </c>
      <c r="K1657" s="697">
        <f>IF(B1657="","",VLOOKUP(MID(B1657,1,1),[3]Crt!D:E,2,FALSE))</f>
        <v>2401</v>
      </c>
    </row>
    <row r="1658" spans="1:11" ht="51" customHeight="1">
      <c r="A1658" s="689" t="s">
        <v>3645</v>
      </c>
      <c r="B1658" s="698" t="s">
        <v>3988</v>
      </c>
      <c r="C1658" s="698" t="s">
        <v>3989</v>
      </c>
      <c r="D1658" s="701">
        <v>950000</v>
      </c>
      <c r="E1658" s="700" t="s">
        <v>3651</v>
      </c>
      <c r="F1658" s="700" t="s">
        <v>3652</v>
      </c>
      <c r="G1658" s="621"/>
      <c r="H1658" s="18" t="str">
        <f>IF(A1658="","",VLOOKUP(A1658,[3]Crt!F:G,2,FALSE))</f>
        <v>සෞඛ්‍ය වෛද්‍ය සේවා</v>
      </c>
      <c r="I1658" s="19" t="str">
        <f>IF(A1658="","",IF(LEN(B1658)=12,VLOOKUP(MID(B1658,8,2),[3]Crt!A:B,2),VLOOKUP(MID(B1658,7,2),[3]Crt!A:B,2)))</f>
        <v>62 - පළාත් පොදු</v>
      </c>
      <c r="J1658" s="20" t="str">
        <f>IF(A1658="","",VLOOKUP(I1658,[3]Crt!B:C,2))</f>
        <v>පළාත් පොදු</v>
      </c>
      <c r="K1658" s="697">
        <f>IF(B1658="","",VLOOKUP(MID(B1658,1,1),[3]Crt!D:E,2,FALSE))</f>
        <v>2401</v>
      </c>
    </row>
    <row r="1659" spans="1:11" ht="51" customHeight="1">
      <c r="A1659" s="689" t="s">
        <v>3645</v>
      </c>
      <c r="B1659" s="698" t="s">
        <v>3990</v>
      </c>
      <c r="C1659" s="698" t="s">
        <v>3991</v>
      </c>
      <c r="D1659" s="701">
        <v>850000</v>
      </c>
      <c r="E1659" s="700" t="s">
        <v>3651</v>
      </c>
      <c r="F1659" s="700" t="s">
        <v>3652</v>
      </c>
      <c r="G1659" s="621"/>
      <c r="H1659" s="18" t="str">
        <f>IF(A1659="","",VLOOKUP(A1659,[3]Crt!F:G,2,FALSE))</f>
        <v>සෞඛ්‍ය වෛද්‍ය සේවා</v>
      </c>
      <c r="I1659" s="19" t="str">
        <f>IF(A1659="","",IF(LEN(B1659)=12,VLOOKUP(MID(B1659,8,2),[3]Crt!A:B,2),VLOOKUP(MID(B1659,7,2),[3]Crt!A:B,2)))</f>
        <v>62 - පළාත් පොදු</v>
      </c>
      <c r="J1659" s="20" t="str">
        <f>IF(A1659="","",VLOOKUP(I1659,[3]Crt!B:C,2))</f>
        <v>පළාත් පොදු</v>
      </c>
      <c r="K1659" s="697">
        <f>IF(B1659="","",VLOOKUP(MID(B1659,1,1),[3]Crt!D:E,2,FALSE))</f>
        <v>2401</v>
      </c>
    </row>
    <row r="1660" spans="1:11" ht="51" customHeight="1">
      <c r="A1660" s="689" t="s">
        <v>3645</v>
      </c>
      <c r="B1660" s="698" t="s">
        <v>3992</v>
      </c>
      <c r="C1660" s="698" t="s">
        <v>3993</v>
      </c>
      <c r="D1660" s="701">
        <v>4300000</v>
      </c>
      <c r="E1660" s="700" t="s">
        <v>3651</v>
      </c>
      <c r="F1660" s="700" t="s">
        <v>3652</v>
      </c>
      <c r="G1660" s="621"/>
      <c r="H1660" s="18" t="str">
        <f>IF(A1660="","",VLOOKUP(A1660,[3]Crt!F:G,2,FALSE))</f>
        <v>සෞඛ්‍ය වෛද්‍ය සේවා</v>
      </c>
      <c r="I1660" s="19" t="str">
        <f>IF(A1660="","",IF(LEN(B1660)=12,VLOOKUP(MID(B1660,8,2),[3]Crt!A:B,2),VLOOKUP(MID(B1660,7,2),[3]Crt!A:B,2)))</f>
        <v>62 - පළාත් පොදු</v>
      </c>
      <c r="J1660" s="20" t="str">
        <f>IF(A1660="","",VLOOKUP(I1660,[3]Crt!B:C,2))</f>
        <v>පළාත් පොදු</v>
      </c>
      <c r="K1660" s="697">
        <f>IF(B1660="","",VLOOKUP(MID(B1660,1,1),[3]Crt!D:E,2,FALSE))</f>
        <v>2401</v>
      </c>
    </row>
    <row r="1661" spans="1:11" ht="51" customHeight="1">
      <c r="A1661" s="689" t="s">
        <v>3645</v>
      </c>
      <c r="B1661" s="698" t="s">
        <v>3994</v>
      </c>
      <c r="C1661" s="698" t="s">
        <v>3995</v>
      </c>
      <c r="D1661" s="701">
        <v>280000</v>
      </c>
      <c r="E1661" s="700" t="s">
        <v>3651</v>
      </c>
      <c r="F1661" s="700" t="s">
        <v>3652</v>
      </c>
      <c r="G1661" s="621"/>
      <c r="H1661" s="18" t="str">
        <f>IF(A1661="","",VLOOKUP(A1661,[3]Crt!F:G,2,FALSE))</f>
        <v>සෞඛ්‍ය වෛද්‍ය සේවා</v>
      </c>
      <c r="I1661" s="19" t="str">
        <f>IF(A1661="","",IF(LEN(B1661)=12,VLOOKUP(MID(B1661,8,2),[3]Crt!A:B,2),VLOOKUP(MID(B1661,7,2),[3]Crt!A:B,2)))</f>
        <v>62 - පළාත් පොදු</v>
      </c>
      <c r="J1661" s="20" t="str">
        <f>IF(A1661="","",VLOOKUP(I1661,[3]Crt!B:C,2))</f>
        <v>පළාත් පොදු</v>
      </c>
      <c r="K1661" s="697">
        <f>IF(B1661="","",VLOOKUP(MID(B1661,1,1),[3]Crt!D:E,2,FALSE))</f>
        <v>2401</v>
      </c>
    </row>
    <row r="1662" spans="1:11" ht="51" customHeight="1">
      <c r="A1662" s="689" t="s">
        <v>3645</v>
      </c>
      <c r="B1662" s="698" t="s">
        <v>3996</v>
      </c>
      <c r="C1662" s="698" t="s">
        <v>3997</v>
      </c>
      <c r="D1662" s="701">
        <v>1760000</v>
      </c>
      <c r="E1662" s="700" t="s">
        <v>3651</v>
      </c>
      <c r="F1662" s="700" t="s">
        <v>3652</v>
      </c>
      <c r="G1662" s="621"/>
      <c r="H1662" s="18" t="str">
        <f>IF(A1662="","",VLOOKUP(A1662,[3]Crt!F:G,2,FALSE))</f>
        <v>සෞඛ්‍ය වෛද්‍ය සේවා</v>
      </c>
      <c r="I1662" s="19" t="str">
        <f>IF(A1662="","",IF(LEN(B1662)=12,VLOOKUP(MID(B1662,8,2),[3]Crt!A:B,2),VLOOKUP(MID(B1662,7,2),[3]Crt!A:B,2)))</f>
        <v>62 - පළාත් පොදු</v>
      </c>
      <c r="J1662" s="20" t="str">
        <f>IF(A1662="","",VLOOKUP(I1662,[3]Crt!B:C,2))</f>
        <v>පළාත් පොදු</v>
      </c>
      <c r="K1662" s="697">
        <f>IF(B1662="","",VLOOKUP(MID(B1662,1,1),[3]Crt!D:E,2,FALSE))</f>
        <v>2401</v>
      </c>
    </row>
    <row r="1663" spans="1:11" ht="51" customHeight="1">
      <c r="A1663" s="689" t="s">
        <v>3645</v>
      </c>
      <c r="B1663" s="698" t="s">
        <v>3998</v>
      </c>
      <c r="C1663" s="698" t="s">
        <v>3999</v>
      </c>
      <c r="D1663" s="701">
        <v>1000000</v>
      </c>
      <c r="E1663" s="700" t="s">
        <v>3651</v>
      </c>
      <c r="F1663" s="700" t="s">
        <v>3652</v>
      </c>
      <c r="G1663" s="621"/>
      <c r="H1663" s="18" t="str">
        <f>IF(A1663="","",VLOOKUP(A1663,[3]Crt!F:G,2,FALSE))</f>
        <v>සෞඛ්‍ය වෛද්‍ය සේවා</v>
      </c>
      <c r="I1663" s="19" t="str">
        <f>IF(A1663="","",IF(LEN(B1663)=12,VLOOKUP(MID(B1663,8,2),[3]Crt!A:B,2),VLOOKUP(MID(B1663,7,2),[3]Crt!A:B,2)))</f>
        <v>62 - පළාත් පොදු</v>
      </c>
      <c r="J1663" s="20" t="str">
        <f>IF(A1663="","",VLOOKUP(I1663,[3]Crt!B:C,2))</f>
        <v>පළාත් පොදු</v>
      </c>
      <c r="K1663" s="697">
        <f>IF(B1663="","",VLOOKUP(MID(B1663,1,1),[3]Crt!D:E,2,FALSE))</f>
        <v>2401</v>
      </c>
    </row>
    <row r="1664" spans="1:11" ht="51" customHeight="1">
      <c r="A1664" s="689" t="s">
        <v>3669</v>
      </c>
      <c r="B1664" s="698" t="s">
        <v>4000</v>
      </c>
      <c r="C1664" s="698" t="s">
        <v>4001</v>
      </c>
      <c r="D1664" s="699">
        <v>150000</v>
      </c>
      <c r="E1664" s="700" t="s">
        <v>3651</v>
      </c>
      <c r="F1664" s="700" t="s">
        <v>3652</v>
      </c>
      <c r="G1664" s="621"/>
      <c r="H1664" s="18" t="str">
        <f>IF(A1664="","",VLOOKUP(A1664,[3]Crt!F:G,2,FALSE))</f>
        <v>සෞඛ්‍ය වෛද්‍ය සේවා</v>
      </c>
      <c r="I1664" s="19" t="str">
        <f>IF(A1664="","",IF(LEN(B1664)=12,VLOOKUP(MID(B1664,8,2),[3]Crt!A:B,2),VLOOKUP(MID(B1664,7,2),[3]Crt!A:B,2)))</f>
        <v>62 - පළාත් පොදු</v>
      </c>
      <c r="J1664" s="20" t="str">
        <f>IF(A1664="","",VLOOKUP(I1664,[3]Crt!B:C,2))</f>
        <v>පළාත් පොදු</v>
      </c>
      <c r="K1664" s="697">
        <f>IF(B1664="","",VLOOKUP(MID(B1664,1,1),[3]Crt!D:E,2,FALSE))</f>
        <v>2401</v>
      </c>
    </row>
    <row r="1665" spans="1:11" ht="51" customHeight="1">
      <c r="A1665" s="689" t="s">
        <v>3645</v>
      </c>
      <c r="B1665" s="698" t="s">
        <v>4002</v>
      </c>
      <c r="C1665" s="698" t="s">
        <v>4003</v>
      </c>
      <c r="D1665" s="701">
        <v>1080000</v>
      </c>
      <c r="E1665" s="700" t="s">
        <v>3651</v>
      </c>
      <c r="F1665" s="700" t="s">
        <v>3652</v>
      </c>
      <c r="G1665" s="621"/>
      <c r="H1665" s="18" t="str">
        <f>IF(A1665="","",VLOOKUP(A1665,[3]Crt!F:G,2,FALSE))</f>
        <v>සෞඛ්‍ය වෛද්‍ය සේවා</v>
      </c>
      <c r="I1665" s="19" t="str">
        <f>IF(A1665="","",IF(LEN(B1665)=12,VLOOKUP(MID(B1665,8,2),[3]Crt!A:B,2),VLOOKUP(MID(B1665,7,2),[3]Crt!A:B,2)))</f>
        <v>62 - පළාත් පොදු</v>
      </c>
      <c r="J1665" s="20" t="str">
        <f>IF(A1665="","",VLOOKUP(I1665,[3]Crt!B:C,2))</f>
        <v>පළාත් පොදු</v>
      </c>
      <c r="K1665" s="697">
        <f>IF(B1665="","",VLOOKUP(MID(B1665,1,1),[3]Crt!D:E,2,FALSE))</f>
        <v>2103</v>
      </c>
    </row>
    <row r="1666" spans="1:11" ht="51" customHeight="1">
      <c r="A1666" s="689" t="s">
        <v>3669</v>
      </c>
      <c r="B1666" s="698" t="s">
        <v>4004</v>
      </c>
      <c r="C1666" s="698" t="s">
        <v>4005</v>
      </c>
      <c r="D1666" s="699">
        <v>25000000</v>
      </c>
      <c r="E1666" s="700" t="s">
        <v>3672</v>
      </c>
      <c r="F1666" s="700" t="s">
        <v>3673</v>
      </c>
      <c r="G1666" s="621"/>
      <c r="H1666" s="18" t="str">
        <f>IF(A1666="","",VLOOKUP(A1666,[3]Crt!F:G,2,FALSE))</f>
        <v>සෞඛ්‍ය වෛද්‍ය සේවා</v>
      </c>
      <c r="I1666" s="19" t="str">
        <f>IF(A1666="","",IF(LEN(B1666)=12,VLOOKUP(MID(B1666,8,2),[3]Crt!A:B,2),VLOOKUP(MID(B1666,7,2),[3]Crt!A:B,2)))</f>
        <v>41 - පානදුර</v>
      </c>
      <c r="J1666" s="20" t="str">
        <f>IF(A1666="","",VLOOKUP(I1666,[3]Crt!B:C,2))</f>
        <v>කළුතර</v>
      </c>
      <c r="K1666" s="697">
        <f>IF(B1666="","",VLOOKUP(MID(B1666,1,1),[3]Crt!D:E,2,FALSE))</f>
        <v>2104</v>
      </c>
    </row>
    <row r="1667" spans="1:11" ht="51" customHeight="1">
      <c r="A1667" s="689" t="s">
        <v>3669</v>
      </c>
      <c r="B1667" s="698" t="s">
        <v>4006</v>
      </c>
      <c r="C1667" s="698" t="s">
        <v>4007</v>
      </c>
      <c r="D1667" s="699">
        <v>20000000</v>
      </c>
      <c r="E1667" s="700" t="s">
        <v>3672</v>
      </c>
      <c r="F1667" s="700" t="s">
        <v>3673</v>
      </c>
      <c r="G1667" s="621"/>
      <c r="H1667" s="18" t="str">
        <f>IF(A1667="","",VLOOKUP(A1667,[3]Crt!F:G,2,FALSE))</f>
        <v>සෞඛ්‍ය වෛද්‍ය සේවා</v>
      </c>
      <c r="I1667" s="19" t="str">
        <f>IF(A1667="","",IF(LEN(B1667)=12,VLOOKUP(MID(B1667,8,2),[3]Crt!A:B,2),VLOOKUP(MID(B1667,7,2),[3]Crt!A:B,2)))</f>
        <v>41 - පානදුර</v>
      </c>
      <c r="J1667" s="20" t="str">
        <f>IF(A1667="","",VLOOKUP(I1667,[3]Crt!B:C,2))</f>
        <v>කළුතර</v>
      </c>
      <c r="K1667" s="697">
        <f>IF(B1667="","",VLOOKUP(MID(B1667,1,1),[3]Crt!D:E,2,FALSE))</f>
        <v>2103</v>
      </c>
    </row>
    <row r="1668" spans="1:11" ht="51" customHeight="1">
      <c r="A1668" s="689" t="s">
        <v>3669</v>
      </c>
      <c r="B1668" s="698" t="s">
        <v>4008</v>
      </c>
      <c r="C1668" s="698" t="s">
        <v>4009</v>
      </c>
      <c r="D1668" s="699">
        <v>10000000</v>
      </c>
      <c r="E1668" s="700" t="s">
        <v>3672</v>
      </c>
      <c r="F1668" s="700" t="s">
        <v>3673</v>
      </c>
      <c r="G1668" s="621"/>
      <c r="H1668" s="18" t="str">
        <f>IF(A1668="","",VLOOKUP(A1668,[3]Crt!F:G,2,FALSE))</f>
        <v>සෞඛ්‍ය වෛද්‍ය සේවා</v>
      </c>
      <c r="I1668" s="19" t="str">
        <f>IF(A1668="","",IF(LEN(B1668)=12,VLOOKUP(MID(B1668,8,2),[3]Crt!A:B,2),VLOOKUP(MID(B1668,7,2),[3]Crt!A:B,2)))</f>
        <v>41 - පානදුර</v>
      </c>
      <c r="J1668" s="20" t="str">
        <f>IF(A1668="","",VLOOKUP(I1668,[3]Crt!B:C,2))</f>
        <v>කළුතර</v>
      </c>
      <c r="K1668" s="697">
        <f>IF(B1668="","",VLOOKUP(MID(B1668,1,1),[3]Crt!D:E,2,FALSE))</f>
        <v>2104</v>
      </c>
    </row>
    <row r="1669" spans="1:11" ht="51" customHeight="1">
      <c r="A1669" s="689" t="s">
        <v>3645</v>
      </c>
      <c r="B1669" s="698" t="s">
        <v>4010</v>
      </c>
      <c r="C1669" s="698" t="s">
        <v>4011</v>
      </c>
      <c r="D1669" s="701">
        <v>2490000</v>
      </c>
      <c r="E1669" s="700" t="s">
        <v>3651</v>
      </c>
      <c r="F1669" s="700" t="s">
        <v>3652</v>
      </c>
      <c r="G1669" s="621"/>
      <c r="H1669" s="18" t="str">
        <f>IF(A1669="","",VLOOKUP(A1669,[3]Crt!F:G,2,FALSE))</f>
        <v>සෞඛ්‍ය වෛද්‍ය සේවා</v>
      </c>
      <c r="I1669" s="19" t="str">
        <f>IF(A1669="","",IF(LEN(B1669)=12,VLOOKUP(MID(B1669,8,2),[3]Crt!A:B,2),VLOOKUP(MID(B1669,7,2),[3]Crt!A:B,2)))</f>
        <v>62 - පළාත් පොදු</v>
      </c>
      <c r="J1669" s="20" t="str">
        <f>IF(A1669="","",VLOOKUP(I1669,[3]Crt!B:C,2))</f>
        <v>පළාත් පොදු</v>
      </c>
      <c r="K1669" s="697">
        <f>IF(B1669="","",VLOOKUP(MID(B1669,1,1),[3]Crt!D:E,2,FALSE))</f>
        <v>2001</v>
      </c>
    </row>
    <row r="1670" spans="1:11" ht="51" customHeight="1">
      <c r="A1670" s="689" t="s">
        <v>3645</v>
      </c>
      <c r="B1670" s="698" t="s">
        <v>4012</v>
      </c>
      <c r="C1670" s="698" t="s">
        <v>4013</v>
      </c>
      <c r="D1670" s="701">
        <v>6534750</v>
      </c>
      <c r="E1670" s="700" t="s">
        <v>3651</v>
      </c>
      <c r="F1670" s="700" t="s">
        <v>3652</v>
      </c>
      <c r="G1670" s="621"/>
      <c r="H1670" s="18" t="str">
        <f>IF(A1670="","",VLOOKUP(A1670,[3]Crt!F:G,2,FALSE))</f>
        <v>සෞඛ්‍ය වෛද්‍ය සේවා</v>
      </c>
      <c r="I1670" s="19" t="str">
        <f>IF(A1670="","",IF(LEN(B1670)=12,VLOOKUP(MID(B1670,8,2),[3]Crt!A:B,2),VLOOKUP(MID(B1670,7,2),[3]Crt!A:B,2)))</f>
        <v>62 - පළාත් පොදු</v>
      </c>
      <c r="J1670" s="20" t="str">
        <f>IF(A1670="","",VLOOKUP(I1670,[3]Crt!B:C,2))</f>
        <v>පළාත් පොදු</v>
      </c>
      <c r="K1670" s="697">
        <f>IF(B1670="","",VLOOKUP(MID(B1670,1,1),[3]Crt!D:E,2,FALSE))</f>
        <v>2001</v>
      </c>
    </row>
    <row r="1671" spans="1:11" ht="51" customHeight="1">
      <c r="A1671" s="689" t="s">
        <v>3669</v>
      </c>
      <c r="B1671" s="698" t="s">
        <v>4014</v>
      </c>
      <c r="C1671" s="698" t="s">
        <v>4015</v>
      </c>
      <c r="D1671" s="699">
        <v>225000</v>
      </c>
      <c r="E1671" s="700" t="s">
        <v>3658</v>
      </c>
      <c r="F1671" s="700" t="s">
        <v>4016</v>
      </c>
      <c r="G1671" s="621"/>
      <c r="H1671" s="18" t="str">
        <f>IF(A1671="","",VLOOKUP(A1671,[3]Crt!F:G,2,FALSE))</f>
        <v>සෞඛ්‍ය වෛද්‍ය සේවා</v>
      </c>
      <c r="I1671" s="19" t="str">
        <f>IF(A1671="","",IF(LEN(B1671)=12,VLOOKUP(MID(B1671,8,2),[3]Crt!A:B,2),VLOOKUP(MID(B1671,7,2),[3]Crt!A:B,2)))</f>
        <v>01 - දිවුලපිටිය</v>
      </c>
      <c r="J1671" s="20" t="str">
        <f>IF(A1671="","",VLOOKUP(I1671,[3]Crt!B:C,2))</f>
        <v>ගම්පහ</v>
      </c>
      <c r="K1671" s="697">
        <f>IF(B1671="","",VLOOKUP(MID(B1671,1,1),[3]Crt!D:E,2,FALSE))</f>
        <v>2001</v>
      </c>
    </row>
    <row r="1672" spans="1:11" ht="51" customHeight="1">
      <c r="A1672" s="689" t="s">
        <v>3669</v>
      </c>
      <c r="B1672" s="698" t="s">
        <v>4017</v>
      </c>
      <c r="C1672" s="698" t="s">
        <v>4018</v>
      </c>
      <c r="D1672" s="699">
        <v>250000</v>
      </c>
      <c r="E1672" s="700" t="s">
        <v>3658</v>
      </c>
      <c r="F1672" s="700" t="s">
        <v>4016</v>
      </c>
      <c r="G1672" s="621"/>
      <c r="H1672" s="18" t="str">
        <f>IF(A1672="","",VLOOKUP(A1672,[3]Crt!F:G,2,FALSE))</f>
        <v>සෞඛ්‍ය වෛද්‍ය සේවා</v>
      </c>
      <c r="I1672" s="19" t="str">
        <f>IF(A1672="","",IF(LEN(B1672)=12,VLOOKUP(MID(B1672,8,2),[3]Crt!A:B,2),VLOOKUP(MID(B1672,7,2),[3]Crt!A:B,2)))</f>
        <v>42 - කළුතර</v>
      </c>
      <c r="J1672" s="20" t="str">
        <f>IF(A1672="","",VLOOKUP(I1672,[3]Crt!B:C,2))</f>
        <v>කළුතර</v>
      </c>
      <c r="K1672" s="697">
        <f>IF(B1672="","",VLOOKUP(MID(B1672,1,1),[3]Crt!D:E,2,FALSE))</f>
        <v>2001</v>
      </c>
    </row>
    <row r="1673" spans="1:11" ht="51" customHeight="1">
      <c r="A1673" s="689" t="s">
        <v>3666</v>
      </c>
      <c r="B1673" s="698" t="s">
        <v>4019</v>
      </c>
      <c r="C1673" s="698" t="s">
        <v>4020</v>
      </c>
      <c r="D1673" s="701">
        <v>920000</v>
      </c>
      <c r="E1673" s="700" t="s">
        <v>3658</v>
      </c>
      <c r="F1673" s="700" t="s">
        <v>3917</v>
      </c>
      <c r="G1673" s="621"/>
      <c r="H1673" s="18" t="str">
        <f>IF(A1673="","",VLOOKUP(A1673,[3]Crt!F:G,2,FALSE))</f>
        <v>ආයුර්වේද වෛද්‍ය සේවා</v>
      </c>
      <c r="I1673" s="19" t="str">
        <f>IF(A1673="","",IF(LEN(B1673)=12,VLOOKUP(MID(B1673,8,2),[3]Crt!A:B,2),VLOOKUP(MID(B1673,7,2),[3]Crt!A:B,2)))</f>
        <v>62 - පළාත් පොදු</v>
      </c>
      <c r="J1673" s="20" t="str">
        <f>IF(A1673="","",VLOOKUP(I1673,[3]Crt!B:C,2))</f>
        <v>පළාත් පොදු</v>
      </c>
      <c r="K1673" s="697">
        <f>IF(B1673="","",VLOOKUP(MID(B1673,1,1),[3]Crt!D:E,2,FALSE))</f>
        <v>2401</v>
      </c>
    </row>
    <row r="1674" spans="1:11" ht="51" customHeight="1">
      <c r="A1674" s="689" t="s">
        <v>3666</v>
      </c>
      <c r="B1674" s="698" t="s">
        <v>4021</v>
      </c>
      <c r="C1674" s="698" t="s">
        <v>4022</v>
      </c>
      <c r="D1674" s="701">
        <v>645000</v>
      </c>
      <c r="E1674" s="700" t="s">
        <v>3658</v>
      </c>
      <c r="F1674" s="700" t="s">
        <v>3917</v>
      </c>
      <c r="G1674" s="621"/>
      <c r="H1674" s="18" t="str">
        <f>IF(A1674="","",VLOOKUP(A1674,[3]Crt!F:G,2,FALSE))</f>
        <v>ආයුර්වේද වෛද්‍ය සේවා</v>
      </c>
      <c r="I1674" s="19" t="str">
        <f>IF(A1674="","",IF(LEN(B1674)=12,VLOOKUP(MID(B1674,8,2),[3]Crt!A:B,2),VLOOKUP(MID(B1674,7,2),[3]Crt!A:B,2)))</f>
        <v>62 - පළාත් පොදු</v>
      </c>
      <c r="J1674" s="20" t="str">
        <f>IF(A1674="","",VLOOKUP(I1674,[3]Crt!B:C,2))</f>
        <v>පළාත් පොදු</v>
      </c>
      <c r="K1674" s="697">
        <f>IF(B1674="","",VLOOKUP(MID(B1674,1,1),[3]Crt!D:E,2,FALSE))</f>
        <v>2401</v>
      </c>
    </row>
    <row r="1675" spans="1:11" ht="51" customHeight="1">
      <c r="A1675" s="689" t="s">
        <v>3666</v>
      </c>
      <c r="B1675" s="698" t="s">
        <v>4023</v>
      </c>
      <c r="C1675" s="698" t="s">
        <v>4024</v>
      </c>
      <c r="D1675" s="701">
        <v>300000</v>
      </c>
      <c r="E1675" s="700" t="s">
        <v>3658</v>
      </c>
      <c r="F1675" s="700" t="s">
        <v>3917</v>
      </c>
      <c r="G1675" s="621"/>
      <c r="H1675" s="18" t="str">
        <f>IF(A1675="","",VLOOKUP(A1675,[3]Crt!F:G,2,FALSE))</f>
        <v>ආයුර්වේද වෛද්‍ය සේවා</v>
      </c>
      <c r="I1675" s="19" t="str">
        <f>IF(A1675="","",IF(LEN(B1675)=12,VLOOKUP(MID(B1675,8,2),[3]Crt!A:B,2),VLOOKUP(MID(B1675,7,2),[3]Crt!A:B,2)))</f>
        <v>62 - පළාත් පොදු</v>
      </c>
      <c r="J1675" s="20" t="str">
        <f>IF(A1675="","",VLOOKUP(I1675,[3]Crt!B:C,2))</f>
        <v>පළාත් පොදු</v>
      </c>
      <c r="K1675" s="697">
        <f>IF(B1675="","",VLOOKUP(MID(B1675,1,1),[3]Crt!D:E,2,FALSE))</f>
        <v>2401</v>
      </c>
    </row>
    <row r="1676" spans="1:11" ht="51" customHeight="1">
      <c r="A1676" s="689" t="s">
        <v>1319</v>
      </c>
      <c r="B1676" s="698" t="s">
        <v>4025</v>
      </c>
      <c r="C1676" s="698" t="s">
        <v>4026</v>
      </c>
      <c r="D1676" s="701">
        <v>500000</v>
      </c>
      <c r="E1676" s="700" t="s">
        <v>3658</v>
      </c>
      <c r="F1676" s="700" t="s">
        <v>3901</v>
      </c>
      <c r="G1676" s="621"/>
      <c r="H1676" s="18" t="str">
        <f>IF(A1676="","",VLOOKUP(A1676,[3]Crt!F:G,2,FALSE))</f>
        <v>සමාජ සේවා</v>
      </c>
      <c r="I1676" s="19" t="str">
        <f>IF(A1676="","",IF(LEN(B1676)=12,VLOOKUP(MID(B1676,8,2),[3]Crt!A:B,2),VLOOKUP(MID(B1676,7,2),[3]Crt!A:B,2)))</f>
        <v>62 - පළාත් පොදු</v>
      </c>
      <c r="J1676" s="20" t="str">
        <f>IF(A1676="","",VLOOKUP(I1676,[3]Crt!B:C,2))</f>
        <v>පළාත් පොදු</v>
      </c>
      <c r="K1676" s="697">
        <f>IF(B1676="","",VLOOKUP(MID(B1676,1,1),[3]Crt!D:E,2,FALSE))</f>
        <v>2401</v>
      </c>
    </row>
    <row r="1677" spans="1:11" ht="51" customHeight="1">
      <c r="A1677" s="689" t="s">
        <v>1319</v>
      </c>
      <c r="B1677" s="698" t="s">
        <v>4027</v>
      </c>
      <c r="C1677" s="698" t="s">
        <v>4028</v>
      </c>
      <c r="D1677" s="701">
        <v>2005000</v>
      </c>
      <c r="E1677" s="700" t="s">
        <v>3658</v>
      </c>
      <c r="F1677" s="700" t="s">
        <v>3901</v>
      </c>
      <c r="G1677" s="621"/>
      <c r="H1677" s="18" t="str">
        <f>IF(A1677="","",VLOOKUP(A1677,[3]Crt!F:G,2,FALSE))</f>
        <v>සමාජ සේවා</v>
      </c>
      <c r="I1677" s="19" t="str">
        <f>IF(A1677="","",IF(LEN(B1677)=12,VLOOKUP(MID(B1677,8,2),[3]Crt!A:B,2),VLOOKUP(MID(B1677,7,2),[3]Crt!A:B,2)))</f>
        <v>62 - පළාත් පොදු</v>
      </c>
      <c r="J1677" s="20" t="str">
        <f>IF(A1677="","",VLOOKUP(I1677,[3]Crt!B:C,2))</f>
        <v>පළාත් පොදු</v>
      </c>
      <c r="K1677" s="186">
        <f>IF(B1677="","",VLOOKUP(MID(B1677,1,1),[3]Crt!D:E,2,FALSE))</f>
        <v>2401</v>
      </c>
    </row>
    <row r="1678" spans="1:11" ht="51" customHeight="1">
      <c r="A1678" s="689" t="s">
        <v>1319</v>
      </c>
      <c r="B1678" s="698" t="s">
        <v>4029</v>
      </c>
      <c r="C1678" s="698" t="s">
        <v>4030</v>
      </c>
      <c r="D1678" s="701">
        <v>1713300</v>
      </c>
      <c r="E1678" s="700" t="s">
        <v>3658</v>
      </c>
      <c r="F1678" s="700" t="s">
        <v>3901</v>
      </c>
      <c r="G1678" s="621"/>
      <c r="H1678" s="18" t="str">
        <f>IF(A1678="","",VLOOKUP(A1678,[3]Crt!F:G,2,FALSE))</f>
        <v>සමාජ සේවා</v>
      </c>
      <c r="I1678" s="19" t="str">
        <f>IF(A1678="","",IF(LEN(B1678)=12,VLOOKUP(MID(B1678,8,2),[3]Crt!A:B,2),VLOOKUP(MID(B1678,7,2),[3]Crt!A:B,2)))</f>
        <v>62 - පළාත් පොදු</v>
      </c>
      <c r="J1678" s="20" t="str">
        <f>IF(A1678="","",VLOOKUP(I1678,[3]Crt!B:C,2))</f>
        <v>පළාත් පොදු</v>
      </c>
      <c r="K1678" s="186">
        <f>IF(B1678="","",VLOOKUP(MID(B1678,1,1),[3]Crt!D:E,2,FALSE))</f>
        <v>2401</v>
      </c>
    </row>
    <row r="1679" spans="1:11" ht="51" customHeight="1">
      <c r="A1679" s="689" t="s">
        <v>1319</v>
      </c>
      <c r="B1679" s="698" t="s">
        <v>4031</v>
      </c>
      <c r="C1679" s="698" t="s">
        <v>4032</v>
      </c>
      <c r="D1679" s="701">
        <v>200000</v>
      </c>
      <c r="E1679" s="700" t="s">
        <v>3658</v>
      </c>
      <c r="F1679" s="700" t="s">
        <v>3901</v>
      </c>
      <c r="G1679" s="621"/>
      <c r="H1679" s="18" t="str">
        <f>IF(A1679="","",VLOOKUP(A1679,[3]Crt!F:G,2,FALSE))</f>
        <v>සමාජ සේවා</v>
      </c>
      <c r="I1679" s="19" t="str">
        <f>IF(A1679="","",IF(LEN(B1679)=12,VLOOKUP(MID(B1679,8,2),[3]Crt!A:B,2),VLOOKUP(MID(B1679,7,2),[3]Crt!A:B,2)))</f>
        <v>62 - පළාත් පොදු</v>
      </c>
      <c r="J1679" s="20" t="str">
        <f>IF(A1679="","",VLOOKUP(I1679,[3]Crt!B:C,2))</f>
        <v>පළාත් පොදු</v>
      </c>
      <c r="K1679" s="186">
        <f>IF(B1679="","",VLOOKUP(MID(B1679,1,1),[3]Crt!D:E,2,FALSE))</f>
        <v>2401</v>
      </c>
    </row>
    <row r="1680" spans="1:11" ht="51" customHeight="1">
      <c r="A1680" s="689" t="s">
        <v>1308</v>
      </c>
      <c r="B1680" s="698" t="s">
        <v>4033</v>
      </c>
      <c r="C1680" s="698" t="s">
        <v>4034</v>
      </c>
      <c r="D1680" s="699">
        <v>50000</v>
      </c>
      <c r="E1680" s="700" t="s">
        <v>3658</v>
      </c>
      <c r="F1680" s="700" t="s">
        <v>4016</v>
      </c>
      <c r="G1680" s="621"/>
      <c r="H1680" s="18" t="str">
        <f>IF(A1680="","",VLOOKUP(A1680,[3]Crt!F:G,2,FALSE))</f>
        <v>සමාජ සේවා</v>
      </c>
      <c r="I1680" s="19" t="str">
        <f>IF(A1680="","",IF(LEN(B1680)=12,VLOOKUP(MID(B1680,8,2),[3]Crt!A:B,2),VLOOKUP(MID(B1680,7,2),[3]Crt!A:B,2)))</f>
        <v>42 - කළුතර</v>
      </c>
      <c r="J1680" s="20" t="str">
        <f>IF(A1680="","",VLOOKUP(I1680,[3]Crt!B:C,2))</f>
        <v>කළුතර</v>
      </c>
      <c r="K1680" s="186">
        <f>IF(B1680="","",VLOOKUP(MID(B1680,1,1),[3]Crt!D:E,2,FALSE))</f>
        <v>2103</v>
      </c>
    </row>
    <row r="1681" spans="1:11" ht="51" customHeight="1">
      <c r="A1681" s="689" t="s">
        <v>1308</v>
      </c>
      <c r="B1681" s="698" t="s">
        <v>4035</v>
      </c>
      <c r="C1681" s="698" t="s">
        <v>4036</v>
      </c>
      <c r="D1681" s="699">
        <v>50000</v>
      </c>
      <c r="E1681" s="700" t="s">
        <v>3658</v>
      </c>
      <c r="F1681" s="700" t="s">
        <v>4016</v>
      </c>
      <c r="G1681" s="621"/>
      <c r="H1681" s="18" t="str">
        <f>IF(A1681="","",VLOOKUP(A1681,[3]Crt!F:G,2,FALSE))</f>
        <v>සමාජ සේවා</v>
      </c>
      <c r="I1681" s="19" t="str">
        <f>IF(A1681="","",IF(LEN(B1681)=12,VLOOKUP(MID(B1681,8,2),[3]Crt!A:B,2),VLOOKUP(MID(B1681,7,2),[3]Crt!A:B,2)))</f>
        <v>41 - පානදුර</v>
      </c>
      <c r="J1681" s="20" t="str">
        <f>IF(A1681="","",VLOOKUP(I1681,[3]Crt!B:C,2))</f>
        <v>කළුතර</v>
      </c>
      <c r="K1681" s="186">
        <f>IF(B1681="","",VLOOKUP(MID(B1681,1,1),[3]Crt!D:E,2,FALSE))</f>
        <v>2103</v>
      </c>
    </row>
    <row r="1682" spans="1:11" ht="51" customHeight="1">
      <c r="A1682" s="689" t="s">
        <v>1308</v>
      </c>
      <c r="B1682" s="698" t="s">
        <v>4037</v>
      </c>
      <c r="C1682" s="698" t="s">
        <v>4038</v>
      </c>
      <c r="D1682" s="699">
        <v>50000</v>
      </c>
      <c r="E1682" s="700" t="s">
        <v>3658</v>
      </c>
      <c r="F1682" s="700" t="s">
        <v>4016</v>
      </c>
      <c r="G1682" s="621"/>
      <c r="H1682" s="18" t="str">
        <f>IF(A1682="","",VLOOKUP(A1682,[3]Crt!F:G,2,FALSE))</f>
        <v>සමාජ සේවා</v>
      </c>
      <c r="I1682" s="19" t="str">
        <f>IF(A1682="","",IF(LEN(B1682)=12,VLOOKUP(MID(B1682,8,2),[3]Crt!A:B,2),VLOOKUP(MID(B1682,7,2),[3]Crt!A:B,2)))</f>
        <v>48 - බේරුවල</v>
      </c>
      <c r="J1682" s="20" t="str">
        <f>IF(A1682="","",VLOOKUP(I1682,[3]Crt!B:C,2))</f>
        <v>කළුතර</v>
      </c>
      <c r="K1682" s="186">
        <f>IF(B1682="","",VLOOKUP(MID(B1682,1,1),[3]Crt!D:E,2,FALSE))</f>
        <v>2103</v>
      </c>
    </row>
    <row r="1683" spans="1:11" ht="51" customHeight="1">
      <c r="A1683" s="689" t="s">
        <v>1308</v>
      </c>
      <c r="B1683" s="698" t="s">
        <v>4039</v>
      </c>
      <c r="C1683" s="698" t="s">
        <v>4040</v>
      </c>
      <c r="D1683" s="699">
        <v>50000</v>
      </c>
      <c r="E1683" s="700" t="s">
        <v>3658</v>
      </c>
      <c r="F1683" s="700" t="s">
        <v>4016</v>
      </c>
      <c r="G1683" s="621"/>
      <c r="H1683" s="18" t="str">
        <f>IF(A1683="","",VLOOKUP(A1683,[3]Crt!F:G,2,FALSE))</f>
        <v>සමාජ සේවා</v>
      </c>
      <c r="I1683" s="19" t="str">
        <f>IF(A1683="","",IF(LEN(B1683)=12,VLOOKUP(MID(B1683,8,2),[3]Crt!A:B,2),VLOOKUP(MID(B1683,7,2),[3]Crt!A:B,2)))</f>
        <v>49 - මතුගම</v>
      </c>
      <c r="J1683" s="20" t="str">
        <f>IF(A1683="","",VLOOKUP(I1683,[3]Crt!B:C,2))</f>
        <v>කළුතර</v>
      </c>
      <c r="K1683" s="186">
        <f>IF(B1683="","",VLOOKUP(MID(B1683,1,1),[3]Crt!D:E,2,FALSE))</f>
        <v>2103</v>
      </c>
    </row>
    <row r="1684" spans="1:11" ht="51" customHeight="1">
      <c r="A1684" s="702" t="s">
        <v>1228</v>
      </c>
      <c r="B1684" s="698" t="s">
        <v>4041</v>
      </c>
      <c r="C1684" s="698" t="s">
        <v>4042</v>
      </c>
      <c r="D1684" s="699">
        <v>250000</v>
      </c>
      <c r="E1684" s="700" t="s">
        <v>3658</v>
      </c>
      <c r="F1684" s="700" t="s">
        <v>4016</v>
      </c>
      <c r="G1684" s="621"/>
      <c r="H1684" s="18" t="str">
        <f>IF(A1684="","",VLOOKUP(A1684,[3]Crt!F:G,2,FALSE))</f>
        <v>කාන්තා කටයුතු</v>
      </c>
      <c r="I1684" s="19" t="str">
        <f>IF(A1684="","",IF(LEN(B1684)=12,VLOOKUP(MID(B1684,8,2),[3]Crt!A:B,2),VLOOKUP(MID(B1684,7,2),[3]Crt!A:B,2)))</f>
        <v>01 - දිවුලපිටිය</v>
      </c>
      <c r="J1684" s="20" t="str">
        <f>IF(A1684="","",VLOOKUP(I1684,[3]Crt!B:C,2))</f>
        <v>ගම්පහ</v>
      </c>
      <c r="K1684" s="186">
        <f>IF(B1684="","",VLOOKUP(MID(B1684,1,1),[3]Crt!D:E,2,FALSE))</f>
        <v>2103</v>
      </c>
    </row>
    <row r="1685" spans="1:11" ht="51" customHeight="1">
      <c r="A1685" s="702" t="s">
        <v>1228</v>
      </c>
      <c r="B1685" s="698" t="s">
        <v>4043</v>
      </c>
      <c r="C1685" s="698" t="s">
        <v>4044</v>
      </c>
      <c r="D1685" s="699">
        <v>250000</v>
      </c>
      <c r="E1685" s="700" t="s">
        <v>3658</v>
      </c>
      <c r="F1685" s="700" t="s">
        <v>4016</v>
      </c>
      <c r="G1685" s="621"/>
      <c r="H1685" s="18" t="str">
        <f>IF(A1685="","",VLOOKUP(A1685,[3]Crt!F:G,2,FALSE))</f>
        <v>කාන්තා කටයුතු</v>
      </c>
      <c r="I1685" s="19" t="str">
        <f>IF(A1685="","",IF(LEN(B1685)=12,VLOOKUP(MID(B1685,8,2),[3]Crt!A:B,2),VLOOKUP(MID(B1685,7,2),[3]Crt!A:B,2)))</f>
        <v>04 - මිනුවන්ගොඩ</v>
      </c>
      <c r="J1685" s="20" t="str">
        <f>IF(A1685="","",VLOOKUP(I1685,[3]Crt!B:C,2))</f>
        <v>ගම්පහ</v>
      </c>
      <c r="K1685" s="186">
        <f>IF(B1685="","",VLOOKUP(MID(B1685,1,1),[3]Crt!D:E,2,FALSE))</f>
        <v>2103</v>
      </c>
    </row>
    <row r="1686" spans="1:11" ht="51" customHeight="1">
      <c r="A1686" s="702" t="s">
        <v>1228</v>
      </c>
      <c r="B1686" s="698" t="s">
        <v>4045</v>
      </c>
      <c r="C1686" s="698" t="s">
        <v>4046</v>
      </c>
      <c r="D1686" s="699">
        <v>50000</v>
      </c>
      <c r="E1686" s="700" t="s">
        <v>3658</v>
      </c>
      <c r="F1686" s="700" t="s">
        <v>4016</v>
      </c>
      <c r="G1686" s="621"/>
      <c r="H1686" s="18" t="str">
        <f>IF(A1686="","",VLOOKUP(A1686,[3]Crt!F:G,2,FALSE))</f>
        <v>කාන්තා කටයුතු</v>
      </c>
      <c r="I1686" s="19" t="str">
        <f>IF(A1686="","",IF(LEN(B1686)=12,VLOOKUP(MID(B1686,8,2),[3]Crt!A:B,2),VLOOKUP(MID(B1686,7,2),[3]Crt!A:B,2)))</f>
        <v>04 - මිනුවන්ගොඩ</v>
      </c>
      <c r="J1686" s="20" t="str">
        <f>IF(A1686="","",VLOOKUP(I1686,[3]Crt!B:C,2))</f>
        <v>ගම්පහ</v>
      </c>
      <c r="K1686" s="186">
        <f>IF(B1686="","",VLOOKUP(MID(B1686,1,1),[3]Crt!D:E,2,FALSE))</f>
        <v>2401</v>
      </c>
    </row>
    <row r="1687" spans="1:11" ht="51" customHeight="1">
      <c r="A1687" s="702" t="s">
        <v>1228</v>
      </c>
      <c r="B1687" s="698" t="s">
        <v>4047</v>
      </c>
      <c r="C1687" s="698" t="s">
        <v>4048</v>
      </c>
      <c r="D1687" s="699">
        <v>200000</v>
      </c>
      <c r="E1687" s="700" t="s">
        <v>3658</v>
      </c>
      <c r="F1687" s="700" t="s">
        <v>4016</v>
      </c>
      <c r="G1687" s="621"/>
      <c r="H1687" s="18" t="str">
        <f>IF(A1687="","",VLOOKUP(A1687,[3]Crt!F:G,2,FALSE))</f>
        <v>කාන්තා කටයුතු</v>
      </c>
      <c r="I1687" s="19" t="str">
        <f>IF(A1687="","",IF(LEN(B1687)=12,VLOOKUP(MID(B1687,8,2),[3]Crt!A:B,2),VLOOKUP(MID(B1687,7,2),[3]Crt!A:B,2)))</f>
        <v>06 - අත්තනගල්ල</v>
      </c>
      <c r="J1687" s="20" t="str">
        <f>IF(A1687="","",VLOOKUP(I1687,[3]Crt!B:C,2))</f>
        <v>ගම්පහ</v>
      </c>
      <c r="K1687" s="186">
        <f>IF(B1687="","",VLOOKUP(MID(B1687,1,1),[3]Crt!D:E,2,FALSE))</f>
        <v>2103</v>
      </c>
    </row>
    <row r="1688" spans="1:11" ht="51" customHeight="1">
      <c r="A1688" s="702" t="s">
        <v>1228</v>
      </c>
      <c r="B1688" s="698" t="s">
        <v>4049</v>
      </c>
      <c r="C1688" s="698" t="s">
        <v>4050</v>
      </c>
      <c r="D1688" s="699">
        <v>250000</v>
      </c>
      <c r="E1688" s="700" t="s">
        <v>3658</v>
      </c>
      <c r="F1688" s="700" t="s">
        <v>4016</v>
      </c>
      <c r="G1688" s="621"/>
      <c r="H1688" s="18" t="str">
        <f>IF(A1688="","",VLOOKUP(A1688,[3]Crt!F:G,2,FALSE))</f>
        <v>කාන්තා කටයුතු</v>
      </c>
      <c r="I1688" s="19" t="str">
        <f>IF(A1688="","",IF(LEN(B1688)=12,VLOOKUP(MID(B1688,8,2),[3]Crt!A:B,2),VLOOKUP(MID(B1688,7,2),[3]Crt!A:B,2)))</f>
        <v>06 - අත්තනගල්ල</v>
      </c>
      <c r="J1688" s="20" t="str">
        <f>IF(A1688="","",VLOOKUP(I1688,[3]Crt!B:C,2))</f>
        <v>ගම්පහ</v>
      </c>
      <c r="K1688" s="186">
        <f>IF(B1688="","",VLOOKUP(MID(B1688,1,1),[3]Crt!D:E,2,FALSE))</f>
        <v>2103</v>
      </c>
    </row>
    <row r="1689" spans="1:11" ht="51" customHeight="1">
      <c r="A1689" s="702" t="s">
        <v>1228</v>
      </c>
      <c r="B1689" s="698" t="s">
        <v>4051</v>
      </c>
      <c r="C1689" s="698" t="s">
        <v>4052</v>
      </c>
      <c r="D1689" s="699">
        <v>60000</v>
      </c>
      <c r="E1689" s="700" t="s">
        <v>3658</v>
      </c>
      <c r="F1689" s="700" t="s">
        <v>4016</v>
      </c>
      <c r="G1689" s="621"/>
      <c r="H1689" s="18" t="str">
        <f>IF(A1689="","",VLOOKUP(A1689,[3]Crt!F:G,2,FALSE))</f>
        <v>කාන්තා කටයුතු</v>
      </c>
      <c r="I1689" s="19" t="str">
        <f>IF(A1689="","",IF(LEN(B1689)=12,VLOOKUP(MID(B1689,8,2),[3]Crt!A:B,2),VLOOKUP(MID(B1689,7,2),[3]Crt!A:B,2)))</f>
        <v>06 - අත්තනගල්ල</v>
      </c>
      <c r="J1689" s="20" t="str">
        <f>IF(A1689="","",VLOOKUP(I1689,[3]Crt!B:C,2))</f>
        <v>ගම්පහ</v>
      </c>
      <c r="K1689" s="186">
        <f>IF(B1689="","",VLOOKUP(MID(B1689,1,1),[3]Crt!D:E,2,FALSE))</f>
        <v>2401</v>
      </c>
    </row>
    <row r="1690" spans="1:11" ht="51" customHeight="1">
      <c r="A1690" s="702" t="s">
        <v>1228</v>
      </c>
      <c r="B1690" s="698" t="s">
        <v>4053</v>
      </c>
      <c r="C1690" s="698" t="s">
        <v>4054</v>
      </c>
      <c r="D1690" s="699">
        <v>500000</v>
      </c>
      <c r="E1690" s="700" t="s">
        <v>3658</v>
      </c>
      <c r="F1690" s="700" t="s">
        <v>4016</v>
      </c>
      <c r="G1690" s="621"/>
      <c r="H1690" s="18" t="str">
        <f>IF(A1690="","",VLOOKUP(A1690,[3]Crt!F:G,2,FALSE))</f>
        <v>කාන්තා කටයුතු</v>
      </c>
      <c r="I1690" s="19" t="str">
        <f>IF(A1690="","",IF(LEN(B1690)=12,VLOOKUP(MID(B1690,8,2),[3]Crt!A:B,2),VLOOKUP(MID(B1690,7,2),[3]Crt!A:B,2)))</f>
        <v>08 - ජා ඇල</v>
      </c>
      <c r="J1690" s="20" t="str">
        <f>IF(A1690="","",VLOOKUP(I1690,[3]Crt!B:C,2))</f>
        <v>ගම්පහ</v>
      </c>
      <c r="K1690" s="186">
        <f>IF(B1690="","",VLOOKUP(MID(B1690,1,1),[3]Crt!D:E,2,FALSE))</f>
        <v>2103</v>
      </c>
    </row>
    <row r="1691" spans="1:11" ht="51" customHeight="1">
      <c r="A1691" s="702" t="s">
        <v>1228</v>
      </c>
      <c r="B1691" s="698" t="s">
        <v>4055</v>
      </c>
      <c r="C1691" s="698" t="s">
        <v>4056</v>
      </c>
      <c r="D1691" s="699">
        <v>250000</v>
      </c>
      <c r="E1691" s="700" t="s">
        <v>3658</v>
      </c>
      <c r="F1691" s="700" t="s">
        <v>4016</v>
      </c>
      <c r="G1691" s="621"/>
      <c r="H1691" s="18" t="str">
        <f>IF(A1691="","",VLOOKUP(A1691,[3]Crt!F:G,2,FALSE))</f>
        <v>කාන්තා කටයුතු</v>
      </c>
      <c r="I1691" s="19" t="str">
        <f>IF(A1691="","",IF(LEN(B1691)=12,VLOOKUP(MID(B1691,8,2),[3]Crt!A:B,2),VLOOKUP(MID(B1691,7,2),[3]Crt!A:B,2)))</f>
        <v>09 - වත්තල</v>
      </c>
      <c r="J1691" s="20" t="str">
        <f>IF(A1691="","",VLOOKUP(I1691,[3]Crt!B:C,2))</f>
        <v>ගම්පහ</v>
      </c>
      <c r="K1691" s="186">
        <f>IF(B1691="","",VLOOKUP(MID(B1691,1,1),[3]Crt!D:E,2,FALSE))</f>
        <v>2103</v>
      </c>
    </row>
    <row r="1692" spans="1:11" ht="51" customHeight="1">
      <c r="A1692" s="702" t="s">
        <v>1228</v>
      </c>
      <c r="B1692" s="698" t="s">
        <v>4057</v>
      </c>
      <c r="C1692" s="698" t="s">
        <v>4058</v>
      </c>
      <c r="D1692" s="699">
        <v>250000</v>
      </c>
      <c r="E1692" s="700" t="s">
        <v>3658</v>
      </c>
      <c r="F1692" s="700" t="s">
        <v>4016</v>
      </c>
      <c r="G1692" s="621"/>
      <c r="H1692" s="18" t="str">
        <f>IF(A1692="","",VLOOKUP(A1692,[3]Crt!F:G,2,FALSE))</f>
        <v>කාන්තා කටයුතු</v>
      </c>
      <c r="I1692" s="19" t="str">
        <f>IF(A1692="","",IF(LEN(B1692)=12,VLOOKUP(MID(B1692,8,2),[3]Crt!A:B,2),VLOOKUP(MID(B1692,7,2),[3]Crt!A:B,2)))</f>
        <v>11 - දොම්පෙ</v>
      </c>
      <c r="J1692" s="20" t="str">
        <f>IF(A1692="","",VLOOKUP(I1692,[3]Crt!B:C,2))</f>
        <v>ගම්පහ</v>
      </c>
      <c r="K1692" s="186">
        <f>IF(B1692="","",VLOOKUP(MID(B1692,1,1),[3]Crt!D:E,2,FALSE))</f>
        <v>2103</v>
      </c>
    </row>
    <row r="1693" spans="1:11" ht="51" customHeight="1">
      <c r="A1693" s="702" t="s">
        <v>1228</v>
      </c>
      <c r="B1693" s="698" t="s">
        <v>4059</v>
      </c>
      <c r="C1693" s="698" t="s">
        <v>4060</v>
      </c>
      <c r="D1693" s="699">
        <v>250000</v>
      </c>
      <c r="E1693" s="700" t="s">
        <v>3658</v>
      </c>
      <c r="F1693" s="700" t="s">
        <v>4016</v>
      </c>
      <c r="G1693" s="621"/>
      <c r="H1693" s="18" t="str">
        <f>IF(A1693="","",VLOOKUP(A1693,[3]Crt!F:G,2,FALSE))</f>
        <v>කාන්තා කටයුතු</v>
      </c>
      <c r="I1693" s="19" t="str">
        <f>IF(A1693="","",IF(LEN(B1693)=12,VLOOKUP(MID(B1693,8,2),[3]Crt!A:B,2),VLOOKUP(MID(B1693,7,2),[3]Crt!A:B,2)))</f>
        <v>11 - දොම්පෙ</v>
      </c>
      <c r="J1693" s="20" t="str">
        <f>IF(A1693="","",VLOOKUP(I1693,[3]Crt!B:C,2))</f>
        <v>ගම්පහ</v>
      </c>
      <c r="K1693" s="186">
        <f>IF(B1693="","",VLOOKUP(MID(B1693,1,1),[3]Crt!D:E,2,FALSE))</f>
        <v>2103</v>
      </c>
    </row>
    <row r="1694" spans="1:11" ht="51" customHeight="1">
      <c r="A1694" s="702" t="s">
        <v>1228</v>
      </c>
      <c r="B1694" s="698" t="s">
        <v>4061</v>
      </c>
      <c r="C1694" s="698" t="s">
        <v>4062</v>
      </c>
      <c r="D1694" s="699">
        <v>150000</v>
      </c>
      <c r="E1694" s="700" t="s">
        <v>3658</v>
      </c>
      <c r="F1694" s="700" t="s">
        <v>4016</v>
      </c>
      <c r="G1694" s="621"/>
      <c r="H1694" s="18" t="str">
        <f>IF(A1694="","",VLOOKUP(A1694,[3]Crt!F:G,2,FALSE))</f>
        <v>කාන්තා කටයුතු</v>
      </c>
      <c r="I1694" s="19" t="str">
        <f>IF(A1694="","",IF(LEN(B1694)=12,VLOOKUP(MID(B1694,8,2),[3]Crt!A:B,2),VLOOKUP(MID(B1694,7,2),[3]Crt!A:B,2)))</f>
        <v>11 - දොම්පෙ</v>
      </c>
      <c r="J1694" s="20" t="str">
        <f>IF(A1694="","",VLOOKUP(I1694,[3]Crt!B:C,2))</f>
        <v>ගම්පහ</v>
      </c>
      <c r="K1694" s="186">
        <f>IF(B1694="","",VLOOKUP(MID(B1694,1,1),[3]Crt!D:E,2,FALSE))</f>
        <v>2401</v>
      </c>
    </row>
    <row r="1695" spans="1:11" ht="51" customHeight="1">
      <c r="A1695" s="702" t="s">
        <v>1228</v>
      </c>
      <c r="B1695" s="698" t="s">
        <v>4063</v>
      </c>
      <c r="C1695" s="698" t="s">
        <v>4064</v>
      </c>
      <c r="D1695" s="699">
        <v>690000</v>
      </c>
      <c r="E1695" s="700" t="s">
        <v>3658</v>
      </c>
      <c r="F1695" s="700" t="s">
        <v>4016</v>
      </c>
      <c r="G1695" s="621"/>
      <c r="H1695" s="18" t="str">
        <f>IF(A1695="","",VLOOKUP(A1695,[3]Crt!F:G,2,FALSE))</f>
        <v>කාන්තා කටයුතු</v>
      </c>
      <c r="I1695" s="19" t="str">
        <f>IF(A1695="","",IF(LEN(B1695)=12,VLOOKUP(MID(B1695,8,2),[3]Crt!A:B,2),VLOOKUP(MID(B1695,7,2),[3]Crt!A:B,2)))</f>
        <v>12 - බියගම</v>
      </c>
      <c r="J1695" s="20" t="str">
        <f>IF(A1695="","",VLOOKUP(I1695,[3]Crt!B:C,2))</f>
        <v>ගම්පහ</v>
      </c>
      <c r="K1695" s="186">
        <f>IF(B1695="","",VLOOKUP(MID(B1695,1,1),[3]Crt!D:E,2,FALSE))</f>
        <v>2103</v>
      </c>
    </row>
    <row r="1696" spans="1:11" ht="51" customHeight="1">
      <c r="A1696" s="702" t="s">
        <v>1228</v>
      </c>
      <c r="B1696" s="698" t="s">
        <v>4065</v>
      </c>
      <c r="C1696" s="698" t="s">
        <v>4066</v>
      </c>
      <c r="D1696" s="699">
        <v>750000</v>
      </c>
      <c r="E1696" s="700" t="s">
        <v>3658</v>
      </c>
      <c r="F1696" s="700" t="s">
        <v>4016</v>
      </c>
      <c r="G1696" s="621"/>
      <c r="H1696" s="18" t="str">
        <f>IF(A1696="","",VLOOKUP(A1696,[3]Crt!F:G,2,FALSE))</f>
        <v>කාන්තා කටයුතු</v>
      </c>
      <c r="I1696" s="19" t="str">
        <f>IF(A1696="","",IF(LEN(B1696)=12,VLOOKUP(MID(B1696,8,2),[3]Crt!A:B,2),VLOOKUP(MID(B1696,7,2),[3]Crt!A:B,2)))</f>
        <v>28 - මොරටුව</v>
      </c>
      <c r="J1696" s="20" t="str">
        <f>IF(A1696="","",VLOOKUP(I1696,[3]Crt!B:C,2))</f>
        <v>කොළඹ</v>
      </c>
      <c r="K1696" s="186">
        <f>IF(B1696="","",VLOOKUP(MID(B1696,1,1),[3]Crt!D:E,2,FALSE))</f>
        <v>2103</v>
      </c>
    </row>
    <row r="1697" spans="1:11" ht="51" customHeight="1">
      <c r="A1697" s="702" t="s">
        <v>1237</v>
      </c>
      <c r="B1697" s="703" t="s">
        <v>4067</v>
      </c>
      <c r="C1697" s="703" t="s">
        <v>4068</v>
      </c>
      <c r="D1697" s="704">
        <v>500000</v>
      </c>
      <c r="E1697" s="705" t="s">
        <v>3658</v>
      </c>
      <c r="F1697" s="705" t="s">
        <v>4016</v>
      </c>
      <c r="G1697" s="706"/>
      <c r="H1697" s="18" t="str">
        <f>IF(A1697="","",VLOOKUP(A1697,[3]Crt!F:G,2,FALSE))</f>
        <v>කාන්තා කටයුතු</v>
      </c>
      <c r="I1697" s="19" t="str">
        <f>IF(A1697="","",IF(LEN(B1697)=12,VLOOKUP(MID(B1697,8,2),[3]Crt!A:B,2),VLOOKUP(MID(B1697,7,2),[3]Crt!A:B,2)))</f>
        <v>30 - හෝමාගම</v>
      </c>
      <c r="J1697" s="20" t="str">
        <f>IF(A1697="","",VLOOKUP(I1697,[3]Crt!B:C,2))</f>
        <v>කොළඹ</v>
      </c>
      <c r="K1697" s="632">
        <f>IF(B1697="","",VLOOKUP(MID(B1697,1,1),[3]Crt!D:E,2,FALSE))</f>
        <v>2103</v>
      </c>
    </row>
    <row r="1698" spans="1:11" ht="51" customHeight="1">
      <c r="A1698" s="702" t="s">
        <v>1261</v>
      </c>
      <c r="B1698" s="698" t="s">
        <v>4069</v>
      </c>
      <c r="C1698" s="707" t="s">
        <v>4070</v>
      </c>
      <c r="D1698" s="699">
        <v>400000</v>
      </c>
      <c r="E1698" s="700" t="s">
        <v>3658</v>
      </c>
      <c r="F1698" s="700" t="s">
        <v>4016</v>
      </c>
      <c r="G1698" s="621"/>
      <c r="H1698" s="18" t="str">
        <f>IF(A1698="","",VLOOKUP(A1698,[3]Crt!F:G,2,FALSE))</f>
        <v>කාන්තා කටයුතු</v>
      </c>
      <c r="I1698" s="19" t="str">
        <f>IF(A1698="","",IF(LEN(B1698)=12,VLOOKUP(MID(B1698,8,2),[3]Crt!A:B,2),VLOOKUP(MID(B1698,7,2),[3]Crt!A:B,2)))</f>
        <v>47 - දොඩන්ගොඩ</v>
      </c>
      <c r="J1698" s="20" t="str">
        <f>IF(A1698="","",VLOOKUP(I1698,[3]Crt!B:C,2))</f>
        <v>කළුතර</v>
      </c>
      <c r="K1698" s="186">
        <f>IF(B1698="","",VLOOKUP(MID(B1698,1,1),[3]Crt!D:E,2,FALSE))</f>
        <v>2103</v>
      </c>
    </row>
    <row r="1699" spans="1:11" ht="51" customHeight="1">
      <c r="A1699" s="702" t="s">
        <v>1261</v>
      </c>
      <c r="B1699" s="698" t="s">
        <v>4071</v>
      </c>
      <c r="C1699" s="698" t="s">
        <v>4072</v>
      </c>
      <c r="D1699" s="701">
        <v>75000</v>
      </c>
      <c r="E1699" s="700" t="s">
        <v>3658</v>
      </c>
      <c r="F1699" s="700" t="s">
        <v>4016</v>
      </c>
      <c r="G1699" s="621"/>
      <c r="H1699" s="18" t="str">
        <f>IF(A1699="","",VLOOKUP(A1699,[3]Crt!F:G,2,FALSE))</f>
        <v>කාන්තා කටයුතු</v>
      </c>
      <c r="I1699" s="19" t="str">
        <f>IF(A1699="","",IF(LEN(B1699)=12,VLOOKUP(MID(B1699,8,2),[3]Crt!A:B,2),VLOOKUP(MID(B1699,7,2),[3]Crt!A:B,2)))</f>
        <v>47 - දොඩන්ගොඩ</v>
      </c>
      <c r="J1699" s="20" t="str">
        <f>IF(A1699="","",VLOOKUP(I1699,[3]Crt!B:C,2))</f>
        <v>කළුතර</v>
      </c>
      <c r="K1699" s="186">
        <f>IF(B1699="","",VLOOKUP(MID(B1699,1,1),[3]Crt!D:E,2,FALSE))</f>
        <v>2103</v>
      </c>
    </row>
    <row r="1700" spans="1:11" ht="51" customHeight="1">
      <c r="A1700" s="702" t="s">
        <v>1228</v>
      </c>
      <c r="B1700" s="698" t="s">
        <v>4073</v>
      </c>
      <c r="C1700" s="698" t="s">
        <v>4074</v>
      </c>
      <c r="D1700" s="699">
        <v>50000</v>
      </c>
      <c r="E1700" s="700" t="s">
        <v>3658</v>
      </c>
      <c r="F1700" s="700" t="s">
        <v>4016</v>
      </c>
      <c r="G1700" s="621"/>
      <c r="H1700" s="18" t="str">
        <f>IF(A1700="","",VLOOKUP(A1700,[3]Crt!F:G,2,FALSE))</f>
        <v>කාන්තා කටයුතු</v>
      </c>
      <c r="I1700" s="19" t="str">
        <f>IF(A1700="","",IF(LEN(B1700)=12,VLOOKUP(MID(B1700,8,2),[3]Crt!A:B,2),VLOOKUP(MID(B1700,7,2),[3]Crt!A:B,2)))</f>
        <v>47 - දොඩන්ගොඩ</v>
      </c>
      <c r="J1700" s="20" t="str">
        <f>IF(A1700="","",VLOOKUP(I1700,[3]Crt!B:C,2))</f>
        <v>කළුතර</v>
      </c>
      <c r="K1700" s="186">
        <f>IF(B1700="","",VLOOKUP(MID(B1700,1,1),[3]Crt!D:E,2,FALSE))</f>
        <v>2401</v>
      </c>
    </row>
    <row r="1701" spans="1:11" ht="51" customHeight="1">
      <c r="A1701" s="702" t="s">
        <v>1261</v>
      </c>
      <c r="B1701" s="698" t="s">
        <v>4075</v>
      </c>
      <c r="C1701" s="698" t="s">
        <v>4076</v>
      </c>
      <c r="D1701" s="701">
        <v>293000</v>
      </c>
      <c r="E1701" s="700" t="s">
        <v>3658</v>
      </c>
      <c r="F1701" s="700" t="s">
        <v>3658</v>
      </c>
      <c r="G1701" s="621"/>
      <c r="H1701" s="18" t="str">
        <f>IF(A1701="","",VLOOKUP(A1701,[3]Crt!F:G,2,FALSE))</f>
        <v>කාන්තා කටයුතු</v>
      </c>
      <c r="I1701" s="19" t="str">
        <f>IF(A1701="","",IF(LEN(B1701)=12,VLOOKUP(MID(B1701,8,2),[3]Crt!A:B,2),VLOOKUP(MID(B1701,7,2),[3]Crt!A:B,2)))</f>
        <v>64 - කොළඹ පොදු</v>
      </c>
      <c r="J1701" s="20" t="str">
        <f>IF(A1701="","",VLOOKUP(I1701,[3]Crt!B:C,2))</f>
        <v xml:space="preserve">කොළඹ </v>
      </c>
      <c r="K1701" s="186">
        <f>IF(B1701="","",VLOOKUP(MID(B1701,1,1),[3]Crt!D:E,2,FALSE))</f>
        <v>2401</v>
      </c>
    </row>
    <row r="1702" spans="1:11" ht="51" customHeight="1">
      <c r="A1702" s="702" t="s">
        <v>2399</v>
      </c>
      <c r="B1702" s="698">
        <v>28422365003</v>
      </c>
      <c r="C1702" s="698" t="s">
        <v>4077</v>
      </c>
      <c r="D1702" s="699">
        <v>11400</v>
      </c>
      <c r="E1702" s="708" t="s">
        <v>3658</v>
      </c>
      <c r="F1702" s="708" t="s">
        <v>3658</v>
      </c>
      <c r="G1702" s="709"/>
      <c r="H1702" s="18" t="str">
        <f>IF(A1702="","",VLOOKUP(A1702,[3]Crt!F:G,2,FALSE))</f>
        <v>කාන්තා කටයුතු</v>
      </c>
      <c r="I1702" s="19" t="str">
        <f>IF(A1702="","",IF(LEN(B1702)=12,VLOOKUP(MID(B1702,8,2),[3]Crt!A:B,2),VLOOKUP(MID(B1702,7,2),[3]Crt!A:B,2)))</f>
        <v>65 - කළුතර පොදු</v>
      </c>
      <c r="J1702" s="20" t="str">
        <f>IF(A1702="","",VLOOKUP(I1702,[3]Crt!B:C,2))</f>
        <v xml:space="preserve">කළුතර </v>
      </c>
      <c r="K1702" s="697">
        <v>2104</v>
      </c>
    </row>
    <row r="1703" spans="1:11" ht="51" customHeight="1">
      <c r="A1703" s="702" t="s">
        <v>1308</v>
      </c>
      <c r="B1703" s="698" t="s">
        <v>4078</v>
      </c>
      <c r="C1703" s="698" t="s">
        <v>4079</v>
      </c>
      <c r="D1703" s="699">
        <v>750000</v>
      </c>
      <c r="E1703" s="700" t="s">
        <v>3658</v>
      </c>
      <c r="F1703" s="700" t="s">
        <v>4016</v>
      </c>
      <c r="G1703" s="621"/>
      <c r="H1703" s="18" t="str">
        <f>IF(A1703="","",VLOOKUP(A1703,[3]Crt!F:G,2,FALSE))</f>
        <v>සමාජ සේවා</v>
      </c>
      <c r="I1703" s="19" t="str">
        <f>IF(A1703="","",IF(LEN(B1703)=12,VLOOKUP(MID(B1703,8,2),[3]Crt!A:B,2),VLOOKUP(MID(B1703,7,2),[3]Crt!A:B,2)))</f>
        <v>23 - ශ්‍රී ජයවර්ධනපුර</v>
      </c>
      <c r="J1703" s="20" t="str">
        <f>IF(A1703="","",VLOOKUP(I1703,[3]Crt!B:C,2))</f>
        <v>කොළඹ</v>
      </c>
      <c r="K1703" s="186">
        <f>IF(B1703="","",VLOOKUP(MID(B1703,1,1),[3]Crt!D:E,2,FALSE))</f>
        <v>2401</v>
      </c>
    </row>
    <row r="1704" spans="1:11" ht="51" customHeight="1">
      <c r="A1704" s="702" t="s">
        <v>3649</v>
      </c>
      <c r="B1704" s="710" t="s">
        <v>4080</v>
      </c>
      <c r="C1704" s="711" t="s">
        <v>4081</v>
      </c>
      <c r="D1704" s="699">
        <v>1512000</v>
      </c>
      <c r="E1704" s="712" t="s">
        <v>3647</v>
      </c>
      <c r="F1704" s="712" t="s">
        <v>3648</v>
      </c>
      <c r="G1704" s="713"/>
      <c r="H1704" s="18" t="str">
        <f>IF(A1704="","",VLOOKUP(A1704,[3]Crt!F:G,2,FALSE))</f>
        <v>සෞඛ්‍ය වෛද්‍ය සේවා</v>
      </c>
      <c r="I1704" s="19" t="str">
        <f>IF(A1704="","",IF(LEN(B1704)=12,VLOOKUP(MID(B1704,8,2),[3]Crt!A:B,2),VLOOKUP(MID(B1704,7,2),[3]Crt!A:B,2)))</f>
        <v>31 - හංවැල්ල</v>
      </c>
      <c r="J1704" s="20" t="str">
        <f>IF(A1704="","",VLOOKUP(I1704,[3]Crt!B:C,2))</f>
        <v>කොළඹ</v>
      </c>
      <c r="K1704" s="186">
        <v>2001</v>
      </c>
    </row>
    <row r="1705" spans="1:11" ht="51" customHeight="1">
      <c r="A1705" s="714" t="s">
        <v>3649</v>
      </c>
      <c r="B1705" s="715" t="s">
        <v>4082</v>
      </c>
      <c r="C1705" s="711" t="s">
        <v>4083</v>
      </c>
      <c r="D1705" s="701">
        <v>685667.59</v>
      </c>
      <c r="E1705" s="712" t="s">
        <v>3647</v>
      </c>
      <c r="F1705" s="712" t="s">
        <v>3648</v>
      </c>
      <c r="G1705" s="713"/>
      <c r="H1705" s="18" t="str">
        <f>IF(A1705="","",VLOOKUP(A1705,[3]Crt!F:G,2,FALSE))</f>
        <v>සෞඛ්‍ය වෛද්‍ය සේවා</v>
      </c>
      <c r="I1705" s="19" t="str">
        <f>IF(A1705="","",IF(LEN(B1705)=12,VLOOKUP(MID(B1705,8,2),[3]Crt!A:B,2),VLOOKUP(MID(B1705,7,2),[3]Crt!A:B,2)))</f>
        <v>31 - හංවැල්ල</v>
      </c>
      <c r="J1705" s="20" t="str">
        <f>IF(A1705="","",VLOOKUP(I1705,[3]Crt!B:C,2))</f>
        <v>කොළඹ</v>
      </c>
      <c r="K1705" s="186">
        <v>2001</v>
      </c>
    </row>
    <row r="1706" spans="1:11" ht="51" customHeight="1">
      <c r="A1706" s="714" t="s">
        <v>3649</v>
      </c>
      <c r="B1706" s="715" t="s">
        <v>4084</v>
      </c>
      <c r="C1706" s="711" t="s">
        <v>4085</v>
      </c>
      <c r="D1706" s="701">
        <v>89979.32</v>
      </c>
      <c r="E1706" s="712" t="s">
        <v>3647</v>
      </c>
      <c r="F1706" s="712" t="s">
        <v>3648</v>
      </c>
      <c r="G1706" s="713"/>
      <c r="H1706" s="18" t="str">
        <f>IF(A1706="","",VLOOKUP(A1706,[3]Crt!F:G,2,FALSE))</f>
        <v>සෞඛ්‍ය වෛද්‍ය සේවා</v>
      </c>
      <c r="I1706" s="19" t="str">
        <f>IF(A1706="","",IF(LEN(B1706)=12,VLOOKUP(MID(B1706,8,2),[3]Crt!A:B,2),VLOOKUP(MID(B1706,7,2),[3]Crt!A:B,2)))</f>
        <v>31 - හංවැල්ල</v>
      </c>
      <c r="J1706" s="20" t="str">
        <f>IF(A1706="","",VLOOKUP(I1706,[3]Crt!B:C,2))</f>
        <v>කොළඹ</v>
      </c>
      <c r="K1706" s="186">
        <v>2001</v>
      </c>
    </row>
    <row r="1707" spans="1:11" ht="51" customHeight="1">
      <c r="A1707" s="702" t="s">
        <v>3649</v>
      </c>
      <c r="B1707" s="710" t="s">
        <v>4086</v>
      </c>
      <c r="C1707" s="711" t="s">
        <v>4087</v>
      </c>
      <c r="D1707" s="701">
        <v>656755.82999999996</v>
      </c>
      <c r="E1707" s="712" t="s">
        <v>3647</v>
      </c>
      <c r="F1707" s="712" t="s">
        <v>4088</v>
      </c>
      <c r="G1707" s="713"/>
      <c r="H1707" s="18" t="str">
        <f>IF(A1707="","",VLOOKUP(A1707,[3]Crt!F:G,2,FALSE))</f>
        <v>සෞඛ්‍ය වෛද්‍ය සේවා</v>
      </c>
      <c r="I1707" s="19" t="str">
        <f>IF(A1707="","",IF(LEN(B1707)=12,VLOOKUP(MID(B1707,8,2),[3]Crt!A:B,2),VLOOKUP(MID(B1707,7,2),[3]Crt!A:B,2)))</f>
        <v>41 - පානදුර</v>
      </c>
      <c r="J1707" s="20" t="str">
        <f>IF(A1707="","",VLOOKUP(I1707,[3]Crt!B:C,2))</f>
        <v>කළුතර</v>
      </c>
      <c r="K1707" s="186">
        <v>2001</v>
      </c>
    </row>
    <row r="1708" spans="1:11" ht="51" customHeight="1">
      <c r="A1708" s="702" t="s">
        <v>3649</v>
      </c>
      <c r="B1708" s="710" t="s">
        <v>4089</v>
      </c>
      <c r="C1708" s="716" t="s">
        <v>4090</v>
      </c>
      <c r="D1708" s="701">
        <v>1096878.6499999999</v>
      </c>
      <c r="E1708" s="717" t="s">
        <v>3647</v>
      </c>
      <c r="F1708" s="717" t="s">
        <v>3648</v>
      </c>
      <c r="G1708" s="718"/>
      <c r="H1708" s="18" t="str">
        <f>IF(A1708="","",VLOOKUP(A1708,[3]Crt!F:G,2,FALSE))</f>
        <v>සෞඛ්‍ය වෛද්‍ය සේවා</v>
      </c>
      <c r="I1708" s="19" t="str">
        <f>IF(A1708="","",IF(LEN(B1708)=12,VLOOKUP(MID(B1708,8,2),[3]Crt!A:B,2),VLOOKUP(MID(B1708,7,2),[3]Crt!A:B,2)))</f>
        <v>42 - කළුතර</v>
      </c>
      <c r="J1708" s="20" t="str">
        <f>IF(A1708="","",VLOOKUP(I1708,[3]Crt!B:C,2))</f>
        <v>කළුතර</v>
      </c>
      <c r="K1708" s="186">
        <v>2001</v>
      </c>
    </row>
    <row r="1709" spans="1:11" ht="51" customHeight="1">
      <c r="A1709" s="702" t="s">
        <v>3649</v>
      </c>
      <c r="B1709" s="710" t="s">
        <v>4091</v>
      </c>
      <c r="C1709" s="716" t="s">
        <v>4092</v>
      </c>
      <c r="D1709" s="701">
        <v>105880.22</v>
      </c>
      <c r="E1709" s="717" t="s">
        <v>4093</v>
      </c>
      <c r="F1709" s="717" t="s">
        <v>3985</v>
      </c>
      <c r="G1709" s="718"/>
      <c r="H1709" s="18" t="str">
        <f>IF(A1709="","",VLOOKUP(A1709,[3]Crt!F:G,2,FALSE))</f>
        <v>සෞඛ්‍ය වෛද්‍ය සේවා</v>
      </c>
      <c r="I1709" s="19" t="str">
        <f>IF(A1709="","",IF(LEN(B1709)=12,VLOOKUP(MID(B1709,8,2),[3]Crt!A:B,2),VLOOKUP(MID(B1709,7,2),[3]Crt!A:B,2)))</f>
        <v>44 - හොරණ</v>
      </c>
      <c r="J1709" s="20" t="str">
        <f>IF(A1709="","",VLOOKUP(I1709,[3]Crt!B:C,2))</f>
        <v>කළුතර</v>
      </c>
      <c r="K1709" s="186">
        <v>2001</v>
      </c>
    </row>
    <row r="1710" spans="1:11" ht="51" customHeight="1">
      <c r="A1710" s="702" t="s">
        <v>3649</v>
      </c>
      <c r="B1710" s="710" t="s">
        <v>4094</v>
      </c>
      <c r="C1710" s="716" t="s">
        <v>4095</v>
      </c>
      <c r="D1710" s="701">
        <v>1017096.98</v>
      </c>
      <c r="E1710" s="719" t="s">
        <v>4096</v>
      </c>
      <c r="F1710" s="719" t="s">
        <v>4097</v>
      </c>
      <c r="G1710" s="720"/>
      <c r="H1710" s="18" t="str">
        <f>IF(A1710="","",VLOOKUP(A1710,[3]Crt!F:G,2,FALSE))</f>
        <v>සෞඛ්‍ය වෛද්‍ය සේවා</v>
      </c>
      <c r="I1710" s="19" t="str">
        <f>IF(A1710="","",IF(LEN(B1710)=12,VLOOKUP(MID(B1710,8,2),[3]Crt!A:B,2),VLOOKUP(MID(B1710,7,2),[3]Crt!A:B,2)))</f>
        <v>51 - වලල්ලාවිට</v>
      </c>
      <c r="J1710" s="20" t="str">
        <f>IF(A1710="","",VLOOKUP(I1710,[3]Crt!B:C,2))</f>
        <v>කළුතර</v>
      </c>
      <c r="K1710" s="186">
        <v>2001</v>
      </c>
    </row>
    <row r="1711" spans="1:11" ht="51" customHeight="1">
      <c r="A1711" s="702" t="s">
        <v>3656</v>
      </c>
      <c r="B1711" s="710">
        <v>28462430005</v>
      </c>
      <c r="C1711" s="711" t="s">
        <v>4098</v>
      </c>
      <c r="D1711" s="699">
        <v>1453439.03</v>
      </c>
      <c r="E1711" s="721" t="s">
        <v>3658</v>
      </c>
      <c r="F1711" s="721" t="s">
        <v>3917</v>
      </c>
      <c r="G1711" s="615"/>
      <c r="H1711" s="18" t="str">
        <f>IF(A1711="","",VLOOKUP(A1711,[3]Crt!F:G,2,FALSE))</f>
        <v>ආයුර්වේද වෛද්‍ය සේවා</v>
      </c>
      <c r="I1711" s="19" t="str">
        <f>IF(A1711="","",IF(LEN(B1711)=12,VLOOKUP(MID(B1711,8,2),[3]Crt!A:B,2),VLOOKUP(MID(B1711,7,2),[3]Crt!A:B,2)))</f>
        <v>30 - හෝමාගම</v>
      </c>
      <c r="J1711" s="20" t="str">
        <f>IF(A1711="","",VLOOKUP(I1711,[3]Crt!B:C,2))</f>
        <v>කොළඹ</v>
      </c>
      <c r="K1711" s="186">
        <v>2001</v>
      </c>
    </row>
    <row r="1712" spans="1:11" ht="51" customHeight="1">
      <c r="A1712" s="702" t="s">
        <v>3656</v>
      </c>
      <c r="B1712" s="698">
        <v>28462401001</v>
      </c>
      <c r="C1712" s="722" t="s">
        <v>4099</v>
      </c>
      <c r="D1712" s="701">
        <v>8622000</v>
      </c>
      <c r="E1712" s="693" t="s">
        <v>3658</v>
      </c>
      <c r="F1712" s="693" t="s">
        <v>4100</v>
      </c>
      <c r="G1712" s="723"/>
      <c r="H1712" s="18" t="str">
        <f>IF(A1712="","",VLOOKUP(A1712,[3]Crt!F:G,2,FALSE))</f>
        <v>ආයුර්වේද වෛද්‍ය සේවා</v>
      </c>
      <c r="I1712" s="19" t="str">
        <f>IF(A1712="","",IF(LEN(B1712)=12,VLOOKUP(MID(B1712,8,2),[3]Crt!A:B,2),VLOOKUP(MID(B1712,7,2),[3]Crt!A:B,2)))</f>
        <v>01 - දිවුලපිටිය</v>
      </c>
      <c r="J1712" s="20" t="str">
        <f>IF(A1712="","",VLOOKUP(I1712,[3]Crt!B:C,2))</f>
        <v>ගම්පහ</v>
      </c>
      <c r="K1712" s="186">
        <v>2104</v>
      </c>
    </row>
    <row r="1713" spans="1:11" ht="51" customHeight="1">
      <c r="A1713" s="702" t="s">
        <v>3656</v>
      </c>
      <c r="B1713" s="710" t="s">
        <v>4101</v>
      </c>
      <c r="C1713" s="711" t="s">
        <v>4102</v>
      </c>
      <c r="D1713" s="701">
        <v>2500000</v>
      </c>
      <c r="E1713" s="693" t="s">
        <v>3658</v>
      </c>
      <c r="F1713" s="693" t="s">
        <v>4100</v>
      </c>
      <c r="G1713" s="723"/>
      <c r="H1713" s="18" t="str">
        <f>IF(A1713="","",VLOOKUP(A1713,[3]Crt!F:G,2,FALSE))</f>
        <v>ආයුර්වේද වෛද්‍ය සේවා</v>
      </c>
      <c r="I1713" s="19" t="str">
        <f>IF(A1713="","",IF(LEN(B1713)=12,VLOOKUP(MID(B1713,8,2),[3]Crt!A:B,2),VLOOKUP(MID(B1713,7,2),[3]Crt!A:B,2)))</f>
        <v>30 - හෝමාගම</v>
      </c>
      <c r="J1713" s="20" t="str">
        <f>IF(A1713="","",VLOOKUP(I1713,[3]Crt!B:C,2))</f>
        <v>කොළඹ</v>
      </c>
      <c r="K1713" s="186">
        <v>2104</v>
      </c>
    </row>
    <row r="1714" spans="1:11" ht="51" customHeight="1">
      <c r="A1714" s="702" t="s">
        <v>3656</v>
      </c>
      <c r="B1714" s="710" t="s">
        <v>4103</v>
      </c>
      <c r="C1714" s="711" t="s">
        <v>4104</v>
      </c>
      <c r="D1714" s="724">
        <v>1426214.87</v>
      </c>
      <c r="E1714" s="693" t="s">
        <v>3658</v>
      </c>
      <c r="F1714" s="693" t="s">
        <v>4100</v>
      </c>
      <c r="G1714" s="723"/>
      <c r="H1714" s="18" t="str">
        <f>IF(A1714="","",VLOOKUP(A1714,[3]Crt!F:G,2,FALSE))</f>
        <v>ආයුර්වේද වෛද්‍ය සේවා</v>
      </c>
      <c r="I1714" s="19" t="str">
        <f>IF(A1714="","",IF(LEN(B1714)=12,VLOOKUP(MID(B1714,8,2),[3]Crt!A:B,2),VLOOKUP(MID(B1714,7,2),[3]Crt!A:B,2)))</f>
        <v>30 - හෝමාගම</v>
      </c>
      <c r="J1714" s="20" t="str">
        <f>IF(A1714="","",VLOOKUP(I1714,[3]Crt!B:C,2))</f>
        <v>කොළඹ</v>
      </c>
      <c r="K1714" s="186">
        <v>2104</v>
      </c>
    </row>
    <row r="1715" spans="1:11" ht="51" customHeight="1">
      <c r="A1715" s="714" t="s">
        <v>3656</v>
      </c>
      <c r="B1715" s="698">
        <v>28462441001</v>
      </c>
      <c r="C1715" s="722" t="s">
        <v>4105</v>
      </c>
      <c r="D1715" s="701">
        <v>2847214.87</v>
      </c>
      <c r="E1715" s="693" t="s">
        <v>3658</v>
      </c>
      <c r="F1715" s="693" t="s">
        <v>4100</v>
      </c>
      <c r="G1715" s="723"/>
      <c r="H1715" s="18" t="str">
        <f>IF(A1715="","",VLOOKUP(A1715,[3]Crt!F:G,2,FALSE))</f>
        <v>ආයුර්වේද වෛද්‍ය සේවා</v>
      </c>
      <c r="I1715" s="19" t="str">
        <f>IF(A1715="","",IF(LEN(B1715)=12,VLOOKUP(MID(B1715,8,2),[3]Crt!A:B,2),VLOOKUP(MID(B1715,7,2),[3]Crt!A:B,2)))</f>
        <v>41 - පානදුර</v>
      </c>
      <c r="J1715" s="20" t="str">
        <f>IF(A1715="","",VLOOKUP(I1715,[3]Crt!B:C,2))</f>
        <v>කළුතර</v>
      </c>
      <c r="K1715" s="186">
        <v>2104</v>
      </c>
    </row>
    <row r="1716" spans="1:11" ht="51" customHeight="1">
      <c r="A1716" s="702" t="s">
        <v>3656</v>
      </c>
      <c r="B1716" s="710" t="s">
        <v>4106</v>
      </c>
      <c r="C1716" s="711" t="s">
        <v>4107</v>
      </c>
      <c r="D1716" s="724">
        <v>142599.25</v>
      </c>
      <c r="E1716" s="721" t="s">
        <v>3658</v>
      </c>
      <c r="F1716" s="721" t="s">
        <v>4016</v>
      </c>
      <c r="G1716" s="615"/>
      <c r="H1716" s="18" t="str">
        <f>IF(A1716="","",VLOOKUP(A1716,[3]Crt!F:G,2,FALSE))</f>
        <v>ආයුර්වේද වෛද්‍ය සේවා</v>
      </c>
      <c r="I1716" s="19" t="str">
        <f>IF(A1716="","",IF(LEN(B1716)=12,VLOOKUP(MID(B1716,8,2),[3]Crt!A:B,2),VLOOKUP(MID(B1716,7,2),[3]Crt!A:B,2)))</f>
        <v>43 - බණ්ඩාරගම</v>
      </c>
      <c r="J1716" s="20" t="str">
        <f>IF(A1716="","",VLOOKUP(I1716,[3]Crt!B:C,2))</f>
        <v>කළුතර</v>
      </c>
      <c r="K1716" s="186">
        <v>2104</v>
      </c>
    </row>
    <row r="1717" spans="1:11" ht="51" customHeight="1">
      <c r="A1717" s="702" t="s">
        <v>3656</v>
      </c>
      <c r="B1717" s="710">
        <v>28462443003</v>
      </c>
      <c r="C1717" s="711" t="s">
        <v>4108</v>
      </c>
      <c r="D1717" s="724">
        <v>23400</v>
      </c>
      <c r="E1717" s="721" t="s">
        <v>3658</v>
      </c>
      <c r="F1717" s="721" t="s">
        <v>4016</v>
      </c>
      <c r="G1717" s="615"/>
      <c r="H1717" s="18" t="str">
        <f>IF(A1717="","",VLOOKUP(A1717,[3]Crt!F:G,2,FALSE))</f>
        <v>ආයුර්වේද වෛද්‍ය සේවා</v>
      </c>
      <c r="I1717" s="19" t="str">
        <f>IF(A1717="","",IF(LEN(B1717)=12,VLOOKUP(MID(B1717,8,2),[3]Crt!A:B,2),VLOOKUP(MID(B1717,7,2),[3]Crt!A:B,2)))</f>
        <v>43 - බණ්ඩාරගම</v>
      </c>
      <c r="J1717" s="20" t="str">
        <f>IF(A1717="","",VLOOKUP(I1717,[3]Crt!B:C,2))</f>
        <v>කළුතර</v>
      </c>
      <c r="K1717" s="186">
        <v>2104</v>
      </c>
    </row>
    <row r="1718" spans="1:11" ht="51" customHeight="1">
      <c r="A1718" s="702" t="s">
        <v>1319</v>
      </c>
      <c r="B1718" s="698" t="s">
        <v>4109</v>
      </c>
      <c r="C1718" s="698" t="s">
        <v>4110</v>
      </c>
      <c r="D1718" s="701">
        <v>592000</v>
      </c>
      <c r="E1718" s="700" t="s">
        <v>3658</v>
      </c>
      <c r="F1718" s="700" t="s">
        <v>4111</v>
      </c>
      <c r="G1718" s="621"/>
      <c r="H1718" s="18" t="str">
        <f>IF(A1718="","",VLOOKUP(A1718,[3]Crt!F:G,2,FALSE))</f>
        <v>සමාජ සේවා</v>
      </c>
      <c r="I1718" s="19" t="str">
        <f>IF(A1718="","",IF(LEN(B1718)=12,VLOOKUP(MID(B1718,8,2),[3]Crt!A:B,2),VLOOKUP(MID(B1718,7,2),[3]Crt!A:B,2)))</f>
        <v>27 - දෙහිවල</v>
      </c>
      <c r="J1718" s="20" t="str">
        <f>IF(A1718="","",VLOOKUP(I1718,[3]Crt!B:C,2))</f>
        <v>කොළඹ</v>
      </c>
      <c r="K1718" s="186">
        <f>IF(B1718="","",VLOOKUP(MID(B1718,1,1),[3]Crt!D:E,2,FALSE))</f>
        <v>2001</v>
      </c>
    </row>
    <row r="1719" spans="1:11" ht="51" customHeight="1">
      <c r="A1719" s="702" t="s">
        <v>3645</v>
      </c>
      <c r="B1719" s="725" t="s">
        <v>4112</v>
      </c>
      <c r="C1719" s="726" t="s">
        <v>4113</v>
      </c>
      <c r="D1719" s="727">
        <v>544900.65</v>
      </c>
      <c r="E1719" s="700" t="s">
        <v>3672</v>
      </c>
      <c r="F1719" s="700" t="s">
        <v>3673</v>
      </c>
      <c r="G1719" s="621"/>
      <c r="H1719" s="18" t="str">
        <f>IF(A1719="","",VLOOKUP(A1719,[3]Crt!F:G,2,FALSE))</f>
        <v>සෞඛ්‍ය වෛද්‍ය සේවා</v>
      </c>
      <c r="I1719" s="19" t="str">
        <f>IF(A1719="","",IF(LEN(B1719)=12,VLOOKUP(MID(B1719,8,2),[3]Crt!A:B,2),VLOOKUP(MID(B1719,7,2),[3]Crt!A:B,2)))</f>
        <v>24 - කඩුවෙල</v>
      </c>
      <c r="J1719" s="20" t="str">
        <f>IF(A1719="","",VLOOKUP(I1719,[3]Crt!B:C,2))</f>
        <v>කොළඹ</v>
      </c>
      <c r="K1719" s="186">
        <f>IF(B1719="","",VLOOKUP(MID(B1719,1,1),[3]Crt!D:E,2,FALSE))</f>
        <v>2001</v>
      </c>
    </row>
    <row r="1720" spans="1:11" ht="51" customHeight="1">
      <c r="A1720" s="702" t="s">
        <v>3695</v>
      </c>
      <c r="B1720" s="728" t="s">
        <v>4114</v>
      </c>
      <c r="C1720" s="729" t="s">
        <v>4115</v>
      </c>
      <c r="D1720" s="730">
        <v>2000000</v>
      </c>
      <c r="E1720" s="705" t="s">
        <v>3672</v>
      </c>
      <c r="F1720" s="705" t="s">
        <v>3673</v>
      </c>
      <c r="G1720" s="621"/>
      <c r="H1720" s="18" t="str">
        <f>IF(A1720="","",VLOOKUP(A1720,[3]Crt!F:G,2,FALSE))</f>
        <v>සෞඛ්‍ය වෛද්‍ය සේවා</v>
      </c>
      <c r="I1720" s="19" t="str">
        <f>IF(A1720="","",IF(LEN(B1720)=12,VLOOKUP(MID(B1720,8,2),[3]Crt!A:B,2),VLOOKUP(MID(B1720,7,2),[3]Crt!A:B,2)))</f>
        <v>29 - කැස්බෑව</v>
      </c>
      <c r="J1720" s="20" t="str">
        <f>IF(A1720="","",VLOOKUP(I1720,[3]Crt!B:C,2))</f>
        <v>කොළඹ</v>
      </c>
      <c r="K1720" s="186">
        <f>IF(B1720="","",VLOOKUP(MID(B1720,1,1),[3]Crt!D:E,2,FALSE))</f>
        <v>2001</v>
      </c>
    </row>
    <row r="1721" spans="1:11" ht="51" customHeight="1">
      <c r="A1721" s="702" t="s">
        <v>3669</v>
      </c>
      <c r="B1721" s="725" t="s">
        <v>4116</v>
      </c>
      <c r="C1721" s="726" t="s">
        <v>4117</v>
      </c>
      <c r="D1721" s="731">
        <v>660000</v>
      </c>
      <c r="E1721" s="700" t="s">
        <v>3672</v>
      </c>
      <c r="F1721" s="700" t="s">
        <v>3673</v>
      </c>
      <c r="G1721" s="621"/>
      <c r="H1721" s="18" t="str">
        <f>IF(A1721="","",VLOOKUP(A1721,[3]Crt!F:G,2,FALSE))</f>
        <v>සෞඛ්‍ය වෛද්‍ය සේවා</v>
      </c>
      <c r="I1721" s="19" t="str">
        <f>IF(A1721="","",IF(LEN(B1721)=12,VLOOKUP(MID(B1721,8,2),[3]Crt!A:B,2),VLOOKUP(MID(B1721,7,2),[3]Crt!A:B,2)))</f>
        <v>29 - කැස්බෑව</v>
      </c>
      <c r="J1721" s="20" t="str">
        <f>IF(A1721="","",VLOOKUP(I1721,[3]Crt!B:C,2))</f>
        <v>කොළඹ</v>
      </c>
      <c r="K1721" s="186">
        <f>IF(B1721="","",VLOOKUP(MID(B1721,1,1),[3]Crt!D:E,2,FALSE))</f>
        <v>2001</v>
      </c>
    </row>
    <row r="1722" spans="1:11" ht="51" customHeight="1">
      <c r="A1722" s="702" t="s">
        <v>3669</v>
      </c>
      <c r="B1722" s="725" t="s">
        <v>4118</v>
      </c>
      <c r="C1722" s="732" t="s">
        <v>4119</v>
      </c>
      <c r="D1722" s="733">
        <v>2000000</v>
      </c>
      <c r="E1722" s="700" t="s">
        <v>3672</v>
      </c>
      <c r="F1722" s="700" t="s">
        <v>3673</v>
      </c>
      <c r="G1722" s="621"/>
      <c r="H1722" s="18" t="str">
        <f>IF(A1722="","",VLOOKUP(A1722,[3]Crt!F:G,2,FALSE))</f>
        <v>සෞඛ්‍ය වෛද්‍ය සේවා</v>
      </c>
      <c r="I1722" s="19" t="str">
        <f>IF(A1722="","",IF(LEN(B1722)=12,VLOOKUP(MID(B1722,8,2),[3]Crt!A:B,2),VLOOKUP(MID(B1722,7,2),[3]Crt!A:B,2)))</f>
        <v>30 - හෝමාගම</v>
      </c>
      <c r="J1722" s="20" t="str">
        <f>IF(A1722="","",VLOOKUP(I1722,[3]Crt!B:C,2))</f>
        <v>කොළඹ</v>
      </c>
      <c r="K1722" s="186">
        <f>IF(B1722="","",VLOOKUP(MID(B1722,1,1),[3]Crt!D:E,2,FALSE))</f>
        <v>2001</v>
      </c>
    </row>
    <row r="1723" spans="1:11" ht="51" customHeight="1">
      <c r="A1723" s="702" t="s">
        <v>3669</v>
      </c>
      <c r="B1723" s="725" t="s">
        <v>4120</v>
      </c>
      <c r="C1723" s="726" t="s">
        <v>4015</v>
      </c>
      <c r="D1723" s="731">
        <v>3000000</v>
      </c>
      <c r="E1723" s="700" t="s">
        <v>3672</v>
      </c>
      <c r="F1723" s="700" t="s">
        <v>3673</v>
      </c>
      <c r="G1723" s="621"/>
      <c r="H1723" s="18" t="str">
        <f>IF(A1723="","",VLOOKUP(A1723,[3]Crt!F:G,2,FALSE))</f>
        <v>සෞඛ්‍ය වෛද්‍ය සේවා</v>
      </c>
      <c r="I1723" s="19" t="str">
        <f>IF(A1723="","",IF(LEN(B1723)=12,VLOOKUP(MID(B1723,8,2),[3]Crt!A:B,2),VLOOKUP(MID(B1723,7,2),[3]Crt!A:B,2)))</f>
        <v>31 - හංවැල්ල</v>
      </c>
      <c r="J1723" s="20" t="str">
        <f>IF(A1723="","",VLOOKUP(I1723,[3]Crt!B:C,2))</f>
        <v>කොළඹ</v>
      </c>
      <c r="K1723" s="186">
        <f>IF(B1723="","",VLOOKUP(MID(B1723,1,1),[3]Crt!D:E,2,FALSE))</f>
        <v>2001</v>
      </c>
    </row>
    <row r="1724" spans="1:11" ht="51" customHeight="1">
      <c r="A1724" s="702" t="s">
        <v>3645</v>
      </c>
      <c r="B1724" s="725" t="s">
        <v>4121</v>
      </c>
      <c r="C1724" s="726" t="s">
        <v>4122</v>
      </c>
      <c r="D1724" s="727">
        <v>2005445.6</v>
      </c>
      <c r="E1724" s="700" t="s">
        <v>3672</v>
      </c>
      <c r="F1724" s="700" t="s">
        <v>3673</v>
      </c>
      <c r="G1724" s="621"/>
      <c r="H1724" s="18" t="str">
        <f>IF(A1724="","",VLOOKUP(A1724,[3]Crt!F:G,2,FALSE))</f>
        <v>සෞඛ්‍ය වෛද්‍ය සේවා</v>
      </c>
      <c r="I1724" s="19" t="str">
        <f>IF(A1724="","",IF(LEN(B1724)=12,VLOOKUP(MID(B1724,8,2),[3]Crt!A:B,2),VLOOKUP(MID(B1724,7,2),[3]Crt!A:B,2)))</f>
        <v>31 - හංවැල්ල</v>
      </c>
      <c r="J1724" s="20" t="str">
        <f>IF(A1724="","",VLOOKUP(I1724,[3]Crt!B:C,2))</f>
        <v>කොළඹ</v>
      </c>
      <c r="K1724" s="186">
        <f>IF(B1724="","",VLOOKUP(MID(B1724,1,1),[3]Crt!D:E,2,FALSE))</f>
        <v>2001</v>
      </c>
    </row>
    <row r="1725" spans="1:11" ht="51" customHeight="1">
      <c r="A1725" s="702" t="s">
        <v>3645</v>
      </c>
      <c r="B1725" s="725" t="s">
        <v>4123</v>
      </c>
      <c r="C1725" s="734" t="s">
        <v>4124</v>
      </c>
      <c r="D1725" s="735">
        <v>4169734.47</v>
      </c>
      <c r="E1725" s="700" t="s">
        <v>3672</v>
      </c>
      <c r="F1725" s="700" t="s">
        <v>3673</v>
      </c>
      <c r="G1725" s="621"/>
      <c r="H1725" s="18" t="str">
        <f>IF(A1725="","",VLOOKUP(A1725,[3]Crt!F:G,2,FALSE))</f>
        <v>සෞඛ්‍ය වෛද්‍ය සේවා</v>
      </c>
      <c r="I1725" s="19" t="str">
        <f>IF(A1725="","",IF(LEN(B1725)=12,VLOOKUP(MID(B1725,8,2),[3]Crt!A:B,2),VLOOKUP(MID(B1725,7,2),[3]Crt!A:B,2)))</f>
        <v>42 - කළුතර</v>
      </c>
      <c r="J1725" s="20" t="str">
        <f>IF(A1725="","",VLOOKUP(I1725,[3]Crt!B:C,2))</f>
        <v>කළුතර</v>
      </c>
      <c r="K1725" s="186">
        <f>IF(B1725="","",VLOOKUP(MID(B1725,1,1),[3]Crt!D:E,2,FALSE))</f>
        <v>2001</v>
      </c>
    </row>
    <row r="1726" spans="1:11" ht="51" customHeight="1">
      <c r="A1726" s="702" t="s">
        <v>3645</v>
      </c>
      <c r="B1726" s="725" t="s">
        <v>4125</v>
      </c>
      <c r="C1726" s="734" t="s">
        <v>4126</v>
      </c>
      <c r="D1726" s="735">
        <v>4571211.17</v>
      </c>
      <c r="E1726" s="700" t="s">
        <v>3672</v>
      </c>
      <c r="F1726" s="700" t="s">
        <v>3673</v>
      </c>
      <c r="G1726" s="621"/>
      <c r="H1726" s="18" t="str">
        <f>IF(A1726="","",VLOOKUP(A1726,[3]Crt!F:G,2,FALSE))</f>
        <v>සෞඛ්‍ය වෛද්‍ය සේවා</v>
      </c>
      <c r="I1726" s="19" t="str">
        <f>IF(A1726="","",IF(LEN(B1726)=12,VLOOKUP(MID(B1726,8,2),[3]Crt!A:B,2),VLOOKUP(MID(B1726,7,2),[3]Crt!A:B,2)))</f>
        <v>44 - හොරණ</v>
      </c>
      <c r="J1726" s="20" t="str">
        <f>IF(A1726="","",VLOOKUP(I1726,[3]Crt!B:C,2))</f>
        <v>කළුතර</v>
      </c>
      <c r="K1726" s="186">
        <f>IF(B1726="","",VLOOKUP(MID(B1726,1,1),[3]Crt!D:E,2,FALSE))</f>
        <v>2001</v>
      </c>
    </row>
    <row r="1727" spans="1:11" ht="51" customHeight="1">
      <c r="A1727" s="736" t="s">
        <v>3695</v>
      </c>
      <c r="B1727" s="728" t="s">
        <v>4127</v>
      </c>
      <c r="C1727" s="729" t="s">
        <v>3785</v>
      </c>
      <c r="D1727" s="730">
        <v>5000000</v>
      </c>
      <c r="E1727" s="705" t="s">
        <v>3672</v>
      </c>
      <c r="F1727" s="705" t="s">
        <v>3673</v>
      </c>
      <c r="G1727" s="621"/>
      <c r="H1727" s="18" t="str">
        <f>IF(A1727="","",VLOOKUP(A1727,[3]Crt!F:G,2,FALSE))</f>
        <v>සෞඛ්‍ය වෛද්‍ය සේවා</v>
      </c>
      <c r="I1727" s="19" t="str">
        <f>IF(A1727="","",IF(LEN(B1727)=12,VLOOKUP(MID(B1727,8,2),[3]Crt!A:B,2),VLOOKUP(MID(B1727,7,2),[3]Crt!A:B,2)))</f>
        <v>63 - ගම්පහ පොදු</v>
      </c>
      <c r="J1727" s="20" t="str">
        <f>IF(A1727="","",VLOOKUP(I1727,[3]Crt!B:C,2))</f>
        <v xml:space="preserve">ගම්පහ </v>
      </c>
      <c r="K1727" s="186">
        <f>IF(B1727="","",VLOOKUP(MID(B1727,1,1),[3]Crt!D:E,2,FALSE))</f>
        <v>2001</v>
      </c>
    </row>
    <row r="1728" spans="1:11" ht="51" customHeight="1">
      <c r="A1728" s="736" t="s">
        <v>3695</v>
      </c>
      <c r="B1728" s="728" t="s">
        <v>4128</v>
      </c>
      <c r="C1728" s="729" t="s">
        <v>4129</v>
      </c>
      <c r="D1728" s="730">
        <v>3000000</v>
      </c>
      <c r="E1728" s="705" t="s">
        <v>3672</v>
      </c>
      <c r="F1728" s="705" t="s">
        <v>3673</v>
      </c>
      <c r="G1728" s="621"/>
      <c r="H1728" s="18" t="str">
        <f>IF(A1728="","",VLOOKUP(A1728,[3]Crt!F:G,2,FALSE))</f>
        <v>සෞඛ්‍ය වෛද්‍ය සේවා</v>
      </c>
      <c r="I1728" s="19" t="str">
        <f>IF(A1728="","",IF(LEN(B1728)=12,VLOOKUP(MID(B1728,8,2),[3]Crt!A:B,2),VLOOKUP(MID(B1728,7,2),[3]Crt!A:B,2)))</f>
        <v>63 - ගම්පහ පොදු</v>
      </c>
      <c r="J1728" s="20" t="str">
        <f>IF(A1728="","",VLOOKUP(I1728,[3]Crt!B:C,2))</f>
        <v xml:space="preserve">ගම්පහ </v>
      </c>
      <c r="K1728" s="186">
        <f>IF(B1728="","",VLOOKUP(MID(B1728,1,1),[3]Crt!D:E,2,FALSE))</f>
        <v>2001</v>
      </c>
    </row>
    <row r="1729" spans="1:11" ht="51" customHeight="1">
      <c r="A1729" s="736" t="s">
        <v>3695</v>
      </c>
      <c r="B1729" s="728" t="s">
        <v>4130</v>
      </c>
      <c r="C1729" s="729" t="s">
        <v>4131</v>
      </c>
      <c r="D1729" s="730">
        <v>3000000</v>
      </c>
      <c r="E1729" s="705" t="s">
        <v>3672</v>
      </c>
      <c r="F1729" s="705" t="s">
        <v>3673</v>
      </c>
      <c r="G1729" s="621"/>
      <c r="H1729" s="18" t="str">
        <f>IF(A1729="","",VLOOKUP(A1729,[3]Crt!F:G,2,FALSE))</f>
        <v>සෞඛ්‍ය වෛද්‍ය සේවා</v>
      </c>
      <c r="I1729" s="19" t="str">
        <f>IF(A1729="","",IF(LEN(B1729)=12,VLOOKUP(MID(B1729,8,2),[3]Crt!A:B,2),VLOOKUP(MID(B1729,7,2),[3]Crt!A:B,2)))</f>
        <v>63 - ගම්පහ පොදු</v>
      </c>
      <c r="J1729" s="20" t="str">
        <f>IF(A1729="","",VLOOKUP(I1729,[3]Crt!B:C,2))</f>
        <v xml:space="preserve">ගම්පහ </v>
      </c>
      <c r="K1729" s="186">
        <f>IF(B1729="","",VLOOKUP(MID(B1729,1,1),[3]Crt!D:E,2,FALSE))</f>
        <v>2001</v>
      </c>
    </row>
    <row r="1730" spans="1:11" ht="51" customHeight="1">
      <c r="A1730" s="714" t="s">
        <v>3695</v>
      </c>
      <c r="B1730" s="728" t="s">
        <v>4132</v>
      </c>
      <c r="C1730" s="729" t="s">
        <v>4133</v>
      </c>
      <c r="D1730" s="730">
        <v>1000000</v>
      </c>
      <c r="E1730" s="705" t="s">
        <v>3672</v>
      </c>
      <c r="F1730" s="705" t="s">
        <v>3673</v>
      </c>
      <c r="G1730" s="621"/>
      <c r="H1730" s="18" t="str">
        <f>IF(A1730="","",VLOOKUP(A1730,[3]Crt!F:G,2,FALSE))</f>
        <v>සෞඛ්‍ය වෛද්‍ය සේවා</v>
      </c>
      <c r="I1730" s="19" t="str">
        <f>IF(A1730="","",IF(LEN(B1730)=12,VLOOKUP(MID(B1730,8,2),[3]Crt!A:B,2),VLOOKUP(MID(B1730,7,2),[3]Crt!A:B,2)))</f>
        <v>64 - කොළඹ පොදු</v>
      </c>
      <c r="J1730" s="20" t="str">
        <f>IF(A1730="","",VLOOKUP(I1730,[3]Crt!B:C,2))</f>
        <v xml:space="preserve">කොළඹ </v>
      </c>
      <c r="K1730" s="186">
        <f>IF(B1730="","",VLOOKUP(MID(B1730,1,1),[3]Crt!D:E,2,FALSE))</f>
        <v>2001</v>
      </c>
    </row>
    <row r="1731" spans="1:11" ht="51" customHeight="1">
      <c r="A1731" s="702" t="s">
        <v>3645</v>
      </c>
      <c r="B1731" s="725" t="s">
        <v>4134</v>
      </c>
      <c r="C1731" s="734" t="s">
        <v>4135</v>
      </c>
      <c r="D1731" s="735">
        <v>2387045.96</v>
      </c>
      <c r="E1731" s="700" t="s">
        <v>3672</v>
      </c>
      <c r="F1731" s="700" t="s">
        <v>3673</v>
      </c>
      <c r="G1731" s="621"/>
      <c r="H1731" s="18" t="str">
        <f>IF(A1731="","",VLOOKUP(A1731,[3]Crt!F:G,2,FALSE))</f>
        <v>සෞඛ්‍ය වෛද්‍ය සේවා</v>
      </c>
      <c r="I1731" s="19" t="str">
        <f>IF(A1731="","",IF(LEN(B1731)=12,VLOOKUP(MID(B1731,8,2),[3]Crt!A:B,2),VLOOKUP(MID(B1731,7,2),[3]Crt!A:B,2)))</f>
        <v>65 - කළුතර පොදු</v>
      </c>
      <c r="J1731" s="20" t="str">
        <f>IF(A1731="","",VLOOKUP(I1731,[3]Crt!B:C,2))</f>
        <v xml:space="preserve">කළුතර </v>
      </c>
      <c r="K1731" s="186">
        <f>IF(B1731="","",VLOOKUP(MID(B1731,1,1),[3]Crt!D:E,2,FALSE))</f>
        <v>2001</v>
      </c>
    </row>
    <row r="1732" spans="1:11" ht="51" customHeight="1">
      <c r="A1732" s="702" t="s">
        <v>3669</v>
      </c>
      <c r="B1732" s="725" t="s">
        <v>4136</v>
      </c>
      <c r="C1732" s="737" t="s">
        <v>4137</v>
      </c>
      <c r="D1732" s="738">
        <v>500000</v>
      </c>
      <c r="E1732" s="700" t="s">
        <v>3672</v>
      </c>
      <c r="F1732" s="700" t="s">
        <v>3673</v>
      </c>
      <c r="G1732" s="621"/>
      <c r="H1732" s="18" t="str">
        <f>IF(A1732="","",VLOOKUP(A1732,[3]Crt!F:G,2,FALSE))</f>
        <v>සෞඛ්‍ය වෛද්‍ය සේවා</v>
      </c>
      <c r="I1732" s="19" t="str">
        <f>IF(A1732="","",IF(LEN(B1732)=12,VLOOKUP(MID(B1732,8,2),[3]Crt!A:B,2),VLOOKUP(MID(B1732,7,2),[3]Crt!A:B,2)))</f>
        <v>64 - කොළඹ පොදු</v>
      </c>
      <c r="J1732" s="20" t="str">
        <f>IF(A1732="","",VLOOKUP(I1732,[3]Crt!B:C,2))</f>
        <v xml:space="preserve">කොළඹ </v>
      </c>
      <c r="K1732" s="186">
        <f>IF(B1732="","",VLOOKUP(MID(B1732,1,1),[3]Crt!D:E,2,FALSE))</f>
        <v>2002</v>
      </c>
    </row>
    <row r="1733" spans="1:11" ht="51" customHeight="1">
      <c r="A1733" s="702" t="s">
        <v>3645</v>
      </c>
      <c r="B1733" s="725" t="s">
        <v>4138</v>
      </c>
      <c r="C1733" s="726" t="s">
        <v>4139</v>
      </c>
      <c r="D1733" s="735">
        <v>2966580</v>
      </c>
      <c r="E1733" s="700" t="s">
        <v>3672</v>
      </c>
      <c r="F1733" s="700" t="s">
        <v>3673</v>
      </c>
      <c r="G1733" s="621"/>
      <c r="H1733" s="18" t="str">
        <f>IF(A1733="","",VLOOKUP(A1733,[3]Crt!F:G,2,FALSE))</f>
        <v>සෞඛ්‍ය වෛද්‍ය සේවා</v>
      </c>
      <c r="I1733" s="19" t="str">
        <f>IF(A1733="","",IF(LEN(B1733)=12,VLOOKUP(MID(B1733,8,2),[3]Crt!A:B,2),VLOOKUP(MID(B1733,7,2),[3]Crt!A:B,2)))</f>
        <v>13 - කැළණිය</v>
      </c>
      <c r="J1733" s="20" t="str">
        <f>IF(A1733="","",VLOOKUP(I1733,[3]Crt!B:C,2))</f>
        <v>ගම්පහ</v>
      </c>
      <c r="K1733" s="186">
        <f>IF(B1733="","",VLOOKUP(MID(B1733,1,1),[3]Crt!D:E,2,FALSE))</f>
        <v>2103</v>
      </c>
    </row>
    <row r="1734" spans="1:11" ht="51" customHeight="1">
      <c r="A1734" s="702" t="s">
        <v>3669</v>
      </c>
      <c r="B1734" s="725" t="s">
        <v>4140</v>
      </c>
      <c r="C1734" s="737" t="s">
        <v>3727</v>
      </c>
      <c r="D1734" s="738">
        <v>2000000</v>
      </c>
      <c r="E1734" s="700" t="s">
        <v>3672</v>
      </c>
      <c r="F1734" s="700" t="s">
        <v>3673</v>
      </c>
      <c r="G1734" s="621"/>
      <c r="H1734" s="18" t="str">
        <f>IF(A1734="","",VLOOKUP(A1734,[3]Crt!F:G,2,FALSE))</f>
        <v>සෞඛ්‍ය වෛද්‍ය සේවා</v>
      </c>
      <c r="I1734" s="19" t="str">
        <f>IF(A1734="","",IF(LEN(B1734)=12,VLOOKUP(MID(B1734,8,2),[3]Crt!A:B,2),VLOOKUP(MID(B1734,7,2),[3]Crt!A:B,2)))</f>
        <v>21 - කොළඹ</v>
      </c>
      <c r="J1734" s="20" t="str">
        <f>IF(A1734="","",VLOOKUP(I1734,[3]Crt!B:C,2))</f>
        <v>කොළඹ</v>
      </c>
      <c r="K1734" s="186">
        <f>IF(B1734="","",VLOOKUP(MID(B1734,1,1),[3]Crt!D:E,2,FALSE))</f>
        <v>2103</v>
      </c>
    </row>
    <row r="1735" spans="1:11" ht="51" customHeight="1">
      <c r="A1735" s="702" t="s">
        <v>3645</v>
      </c>
      <c r="B1735" s="725" t="s">
        <v>4141</v>
      </c>
      <c r="C1735" s="726" t="s">
        <v>3773</v>
      </c>
      <c r="D1735" s="735">
        <v>2977100</v>
      </c>
      <c r="E1735" s="700" t="s">
        <v>3672</v>
      </c>
      <c r="F1735" s="700" t="s">
        <v>3673</v>
      </c>
      <c r="G1735" s="621"/>
      <c r="H1735" s="18" t="str">
        <f>IF(A1735="","",VLOOKUP(A1735,[3]Crt!F:G,2,FALSE))</f>
        <v>සෞඛ්‍ය වෛද්‍ය සේවා</v>
      </c>
      <c r="I1735" s="19" t="str">
        <f>IF(A1735="","",IF(LEN(B1735)=12,VLOOKUP(MID(B1735,8,2),[3]Crt!A:B,2),VLOOKUP(MID(B1735,7,2),[3]Crt!A:B,2)))</f>
        <v>63 - ගම්පහ පොදු</v>
      </c>
      <c r="J1735" s="20" t="str">
        <f>IF(A1735="","",VLOOKUP(I1735,[3]Crt!B:C,2))</f>
        <v xml:space="preserve">ගම්පහ </v>
      </c>
      <c r="K1735" s="186">
        <f>IF(B1735="","",VLOOKUP(MID(B1735,1,1),[3]Crt!D:E,2,FALSE))</f>
        <v>2103</v>
      </c>
    </row>
    <row r="1736" spans="1:11" ht="51" customHeight="1">
      <c r="A1736" s="702" t="s">
        <v>3645</v>
      </c>
      <c r="B1736" s="725" t="s">
        <v>4142</v>
      </c>
      <c r="C1736" s="726" t="s">
        <v>3775</v>
      </c>
      <c r="D1736" s="735">
        <v>1996240</v>
      </c>
      <c r="E1736" s="700" t="s">
        <v>3672</v>
      </c>
      <c r="F1736" s="700" t="s">
        <v>3673</v>
      </c>
      <c r="G1736" s="621"/>
      <c r="H1736" s="18" t="str">
        <f>IF(A1736="","",VLOOKUP(A1736,[3]Crt!F:G,2,FALSE))</f>
        <v>සෞඛ්‍ය වෛද්‍ය සේවා</v>
      </c>
      <c r="I1736" s="19" t="str">
        <f>IF(A1736="","",IF(LEN(B1736)=12,VLOOKUP(MID(B1736,8,2),[3]Crt!A:B,2),VLOOKUP(MID(B1736,7,2),[3]Crt!A:B,2)))</f>
        <v>63 - ගම්පහ පොදු</v>
      </c>
      <c r="J1736" s="20" t="str">
        <f>IF(A1736="","",VLOOKUP(I1736,[3]Crt!B:C,2))</f>
        <v xml:space="preserve">ගම්පහ </v>
      </c>
      <c r="K1736" s="186">
        <f>IF(B1736="","",VLOOKUP(MID(B1736,1,1),[3]Crt!D:E,2,FALSE))</f>
        <v>2103</v>
      </c>
    </row>
    <row r="1737" spans="1:11" ht="51" customHeight="1">
      <c r="A1737" s="702" t="s">
        <v>3645</v>
      </c>
      <c r="B1737" s="725" t="s">
        <v>4143</v>
      </c>
      <c r="C1737" s="726" t="s">
        <v>4144</v>
      </c>
      <c r="D1737" s="735">
        <v>9288375</v>
      </c>
      <c r="E1737" s="700" t="s">
        <v>3672</v>
      </c>
      <c r="F1737" s="700" t="s">
        <v>3673</v>
      </c>
      <c r="G1737" s="621"/>
      <c r="H1737" s="18" t="str">
        <f>IF(A1737="","",VLOOKUP(A1737,[3]Crt!F:G,2,FALSE))</f>
        <v>සෞඛ්‍ය වෛද්‍ය සේවා</v>
      </c>
      <c r="I1737" s="19" t="str">
        <f>IF(A1737="","",IF(LEN(B1737)=12,VLOOKUP(MID(B1737,8,2),[3]Crt!A:B,2),VLOOKUP(MID(B1737,7,2),[3]Crt!A:B,2)))</f>
        <v>63 - ගම්පහ පොදු</v>
      </c>
      <c r="J1737" s="20" t="str">
        <f>IF(A1737="","",VLOOKUP(I1737,[3]Crt!B:C,2))</f>
        <v xml:space="preserve">ගම්පහ </v>
      </c>
      <c r="K1737" s="186">
        <f>IF(B1737="","",VLOOKUP(MID(B1737,1,1),[3]Crt!D:E,2,FALSE))</f>
        <v>2103</v>
      </c>
    </row>
    <row r="1738" spans="1:11" ht="51" customHeight="1">
      <c r="A1738" s="702" t="s">
        <v>3669</v>
      </c>
      <c r="B1738" s="725" t="s">
        <v>4145</v>
      </c>
      <c r="C1738" s="726" t="s">
        <v>4146</v>
      </c>
      <c r="D1738" s="738">
        <v>2000000</v>
      </c>
      <c r="E1738" s="700" t="s">
        <v>3672</v>
      </c>
      <c r="F1738" s="700" t="s">
        <v>3673</v>
      </c>
      <c r="G1738" s="621"/>
      <c r="H1738" s="18" t="str">
        <f>IF(A1738="","",VLOOKUP(A1738,[3]Crt!F:G,2,FALSE))</f>
        <v>සෞඛ්‍ය වෛද්‍ය සේවා</v>
      </c>
      <c r="I1738" s="19" t="str">
        <f>IF(A1738="","",IF(LEN(B1738)=12,VLOOKUP(MID(B1738,8,2),[3]Crt!A:B,2),VLOOKUP(MID(B1738,7,2),[3]Crt!A:B,2)))</f>
        <v>63 - ගම්පහ පොදු</v>
      </c>
      <c r="J1738" s="20" t="str">
        <f>IF(A1738="","",VLOOKUP(I1738,[3]Crt!B:C,2))</f>
        <v xml:space="preserve">ගම්පහ </v>
      </c>
      <c r="K1738" s="186">
        <f>IF(B1738="","",VLOOKUP(MID(B1738,1,1),[3]Crt!D:E,2,FALSE))</f>
        <v>2103</v>
      </c>
    </row>
    <row r="1739" spans="1:11" ht="51" customHeight="1">
      <c r="A1739" s="702" t="s">
        <v>3669</v>
      </c>
      <c r="B1739" s="725" t="s">
        <v>4147</v>
      </c>
      <c r="C1739" s="726" t="s">
        <v>3787</v>
      </c>
      <c r="D1739" s="738">
        <v>4000000</v>
      </c>
      <c r="E1739" s="700" t="s">
        <v>3672</v>
      </c>
      <c r="F1739" s="700" t="s">
        <v>3673</v>
      </c>
      <c r="G1739" s="621"/>
      <c r="H1739" s="18" t="str">
        <f>IF(A1739="","",VLOOKUP(A1739,[3]Crt!F:G,2,FALSE))</f>
        <v>සෞඛ්‍ය වෛද්‍ය සේවා</v>
      </c>
      <c r="I1739" s="19" t="str">
        <f>IF(A1739="","",IF(LEN(B1739)=12,VLOOKUP(MID(B1739,8,2),[3]Crt!A:B,2),VLOOKUP(MID(B1739,7,2),[3]Crt!A:B,2)))</f>
        <v>63 - ගම්පහ පොදු</v>
      </c>
      <c r="J1739" s="20" t="str">
        <f>IF(A1739="","",VLOOKUP(I1739,[3]Crt!B:C,2))</f>
        <v xml:space="preserve">ගම්පහ </v>
      </c>
      <c r="K1739" s="186">
        <f>IF(B1739="","",VLOOKUP(MID(B1739,1,1),[3]Crt!D:E,2,FALSE))</f>
        <v>2002</v>
      </c>
    </row>
    <row r="1740" spans="1:11" ht="51" customHeight="1">
      <c r="A1740" s="702" t="s">
        <v>3645</v>
      </c>
      <c r="B1740" s="725" t="s">
        <v>4148</v>
      </c>
      <c r="C1740" s="726" t="s">
        <v>3809</v>
      </c>
      <c r="D1740" s="735">
        <v>4969860</v>
      </c>
      <c r="E1740" s="700" t="s">
        <v>3672</v>
      </c>
      <c r="F1740" s="700" t="s">
        <v>3673</v>
      </c>
      <c r="G1740" s="621"/>
      <c r="H1740" s="18" t="str">
        <f>IF(A1740="","",VLOOKUP(A1740,[3]Crt!F:G,2,FALSE))</f>
        <v>සෞඛ්‍ය වෛද්‍ය සේවා</v>
      </c>
      <c r="I1740" s="19" t="str">
        <f>IF(A1740="","",IF(LEN(B1740)=12,VLOOKUP(MID(B1740,8,2),[3]Crt!A:B,2),VLOOKUP(MID(B1740,7,2),[3]Crt!A:B,2)))</f>
        <v>63 - ගම්පහ පොදු</v>
      </c>
      <c r="J1740" s="20" t="str">
        <f>IF(A1740="","",VLOOKUP(I1740,[3]Crt!B:C,2))</f>
        <v xml:space="preserve">ගම්පහ </v>
      </c>
      <c r="K1740" s="186">
        <f>IF(B1740="","",VLOOKUP(MID(B1740,1,1),[3]Crt!D:E,2,FALSE))</f>
        <v>2103</v>
      </c>
    </row>
    <row r="1741" spans="1:11" ht="51" customHeight="1">
      <c r="A1741" s="702" t="s">
        <v>3669</v>
      </c>
      <c r="B1741" s="725" t="s">
        <v>4149</v>
      </c>
      <c r="C1741" s="726" t="s">
        <v>3811</v>
      </c>
      <c r="D1741" s="738">
        <v>1000000</v>
      </c>
      <c r="E1741" s="700" t="s">
        <v>3672</v>
      </c>
      <c r="F1741" s="700" t="s">
        <v>3673</v>
      </c>
      <c r="G1741" s="621"/>
      <c r="H1741" s="18" t="str">
        <f>IF(A1741="","",VLOOKUP(A1741,[3]Crt!F:G,2,FALSE))</f>
        <v>සෞඛ්‍ය වෛද්‍ය සේවා</v>
      </c>
      <c r="I1741" s="19" t="str">
        <f>IF(A1741="","",IF(LEN(B1741)=12,VLOOKUP(MID(B1741,8,2),[3]Crt!A:B,2),VLOOKUP(MID(B1741,7,2),[3]Crt!A:B,2)))</f>
        <v>63 - ගම්පහ පොදු</v>
      </c>
      <c r="J1741" s="20" t="str">
        <f>IF(A1741="","",VLOOKUP(I1741,[3]Crt!B:C,2))</f>
        <v xml:space="preserve">ගම්පහ </v>
      </c>
      <c r="K1741" s="186">
        <f>IF(B1741="","",VLOOKUP(MID(B1741,1,1),[3]Crt!D:E,2,FALSE))</f>
        <v>2103</v>
      </c>
    </row>
    <row r="1742" spans="1:11" ht="51" customHeight="1">
      <c r="A1742" s="702" t="s">
        <v>3669</v>
      </c>
      <c r="B1742" s="725" t="s">
        <v>4150</v>
      </c>
      <c r="C1742" s="726" t="s">
        <v>3821</v>
      </c>
      <c r="D1742" s="738">
        <v>1000000</v>
      </c>
      <c r="E1742" s="700" t="s">
        <v>3672</v>
      </c>
      <c r="F1742" s="700" t="s">
        <v>3673</v>
      </c>
      <c r="G1742" s="621"/>
      <c r="H1742" s="18" t="str">
        <f>IF(A1742="","",VLOOKUP(A1742,[3]Crt!F:G,2,FALSE))</f>
        <v>සෞඛ්‍ය වෛද්‍ය සේවා</v>
      </c>
      <c r="I1742" s="19" t="str">
        <f>IF(A1742="","",IF(LEN(B1742)=12,VLOOKUP(MID(B1742,8,2),[3]Crt!A:B,2),VLOOKUP(MID(B1742,7,2),[3]Crt!A:B,2)))</f>
        <v>63 - ගම්පහ පොදු</v>
      </c>
      <c r="J1742" s="20" t="str">
        <f>IF(A1742="","",VLOOKUP(I1742,[3]Crt!B:C,2))</f>
        <v xml:space="preserve">ගම්පහ </v>
      </c>
      <c r="K1742" s="186">
        <f>IF(B1742="","",VLOOKUP(MID(B1742,1,1),[3]Crt!D:E,2,FALSE))</f>
        <v>2103</v>
      </c>
    </row>
    <row r="1743" spans="1:11" ht="51" customHeight="1">
      <c r="A1743" s="702" t="s">
        <v>3669</v>
      </c>
      <c r="B1743" s="725" t="s">
        <v>4151</v>
      </c>
      <c r="C1743" s="737" t="s">
        <v>4152</v>
      </c>
      <c r="D1743" s="738">
        <v>5000000</v>
      </c>
      <c r="E1743" s="700" t="s">
        <v>3672</v>
      </c>
      <c r="F1743" s="700" t="s">
        <v>3673</v>
      </c>
      <c r="G1743" s="621"/>
      <c r="H1743" s="18" t="str">
        <f>IF(A1743="","",VLOOKUP(A1743,[3]Crt!F:G,2,FALSE))</f>
        <v>සෞඛ්‍ය වෛද්‍ය සේවා</v>
      </c>
      <c r="I1743" s="19" t="str">
        <f>IF(A1743="","",IF(LEN(B1743)=12,VLOOKUP(MID(B1743,8,2),[3]Crt!A:B,2),VLOOKUP(MID(B1743,7,2),[3]Crt!A:B,2)))</f>
        <v>64 - කොළඹ පොදු</v>
      </c>
      <c r="J1743" s="20" t="str">
        <f>IF(A1743="","",VLOOKUP(I1743,[3]Crt!B:C,2))</f>
        <v xml:space="preserve">කොළඹ </v>
      </c>
      <c r="K1743" s="186">
        <f>IF(B1743="","",VLOOKUP(MID(B1743,1,1),[3]Crt!D:E,2,FALSE))</f>
        <v>2103</v>
      </c>
    </row>
    <row r="1744" spans="1:11" ht="51" customHeight="1">
      <c r="A1744" s="702" t="s">
        <v>3669</v>
      </c>
      <c r="B1744" s="725" t="s">
        <v>4153</v>
      </c>
      <c r="C1744" s="737" t="s">
        <v>4154</v>
      </c>
      <c r="D1744" s="738">
        <v>1000000</v>
      </c>
      <c r="E1744" s="700" t="s">
        <v>3672</v>
      </c>
      <c r="F1744" s="700" t="s">
        <v>3673</v>
      </c>
      <c r="G1744" s="621"/>
      <c r="H1744" s="18" t="str">
        <f>IF(A1744="","",VLOOKUP(A1744,[3]Crt!F:G,2,FALSE))</f>
        <v>සෞඛ්‍ය වෛද්‍ය සේවා</v>
      </c>
      <c r="I1744" s="19" t="str">
        <f>IF(A1744="","",IF(LEN(B1744)=12,VLOOKUP(MID(B1744,8,2),[3]Crt!A:B,2),VLOOKUP(MID(B1744,7,2),[3]Crt!A:B,2)))</f>
        <v>64 - කොළඹ පොදු</v>
      </c>
      <c r="J1744" s="20" t="str">
        <f>IF(A1744="","",VLOOKUP(I1744,[3]Crt!B:C,2))</f>
        <v xml:space="preserve">කොළඹ </v>
      </c>
      <c r="K1744" s="186">
        <f>IF(B1744="","",VLOOKUP(MID(B1744,1,1),[3]Crt!D:E,2,FALSE))</f>
        <v>2103</v>
      </c>
    </row>
    <row r="1745" spans="1:11" ht="51" customHeight="1">
      <c r="A1745" s="702" t="s">
        <v>3669</v>
      </c>
      <c r="B1745" s="725" t="s">
        <v>4155</v>
      </c>
      <c r="C1745" s="739" t="s">
        <v>4156</v>
      </c>
      <c r="D1745" s="738">
        <v>2000000</v>
      </c>
      <c r="E1745" s="700" t="s">
        <v>3672</v>
      </c>
      <c r="F1745" s="700" t="s">
        <v>3673</v>
      </c>
      <c r="G1745" s="621"/>
      <c r="H1745" s="18" t="str">
        <f>IF(A1745="","",VLOOKUP(A1745,[3]Crt!F:G,2,FALSE))</f>
        <v>සෞඛ්‍ය වෛද්‍ය සේවා</v>
      </c>
      <c r="I1745" s="19" t="str">
        <f>IF(A1745="","",IF(LEN(B1745)=12,VLOOKUP(MID(B1745,8,2),[3]Crt!A:B,2),VLOOKUP(MID(B1745,7,2),[3]Crt!A:B,2)))</f>
        <v>64 - කොළඹ පොදු</v>
      </c>
      <c r="J1745" s="20" t="str">
        <f>IF(A1745="","",VLOOKUP(I1745,[3]Crt!B:C,2))</f>
        <v xml:space="preserve">කොළඹ </v>
      </c>
      <c r="K1745" s="186">
        <f>IF(B1745="","",VLOOKUP(MID(B1745,1,1),[3]Crt!D:E,2,FALSE))</f>
        <v>2103</v>
      </c>
    </row>
    <row r="1746" spans="1:11" ht="51" customHeight="1">
      <c r="A1746" s="702" t="s">
        <v>3669</v>
      </c>
      <c r="B1746" s="725" t="s">
        <v>4157</v>
      </c>
      <c r="C1746" s="740" t="s">
        <v>4158</v>
      </c>
      <c r="D1746" s="738">
        <v>10000000</v>
      </c>
      <c r="E1746" s="700" t="s">
        <v>3672</v>
      </c>
      <c r="F1746" s="700" t="s">
        <v>3673</v>
      </c>
      <c r="G1746" s="621"/>
      <c r="H1746" s="18" t="str">
        <f>IF(A1746="","",VLOOKUP(A1746,[3]Crt!F:G,2,FALSE))</f>
        <v>සෞඛ්‍ය වෛද්‍ය සේවා</v>
      </c>
      <c r="I1746" s="19" t="str">
        <f>IF(A1746="","",IF(LEN(B1746)=12,VLOOKUP(MID(B1746,8,2),[3]Crt!A:B,2),VLOOKUP(MID(B1746,7,2),[3]Crt!A:B,2)))</f>
        <v>65 - කළුතර පොදු</v>
      </c>
      <c r="J1746" s="20" t="str">
        <f>IF(A1746="","",VLOOKUP(I1746,[3]Crt!B:C,2))</f>
        <v xml:space="preserve">කළුතර </v>
      </c>
      <c r="K1746" s="186">
        <f>IF(B1746="","",VLOOKUP(MID(B1746,1,1),[3]Crt!D:E,2,FALSE))</f>
        <v>2103</v>
      </c>
    </row>
    <row r="1747" spans="1:11" ht="51" customHeight="1">
      <c r="A1747" s="702" t="s">
        <v>3645</v>
      </c>
      <c r="B1747" s="725" t="s">
        <v>4159</v>
      </c>
      <c r="C1747" s="726" t="s">
        <v>4160</v>
      </c>
      <c r="D1747" s="735">
        <v>4947850</v>
      </c>
      <c r="E1747" s="700" t="s">
        <v>3672</v>
      </c>
      <c r="F1747" s="700" t="s">
        <v>3673</v>
      </c>
      <c r="G1747" s="621"/>
      <c r="H1747" s="18" t="str">
        <f>IF(A1747="","",VLOOKUP(A1747,[3]Crt!F:G,2,FALSE))</f>
        <v>සෞඛ්‍ය වෛද්‍ය සේවා</v>
      </c>
      <c r="I1747" s="19" t="str">
        <f>IF(A1747="","",IF(LEN(B1747)=12,VLOOKUP(MID(B1747,8,2),[3]Crt!A:B,2),VLOOKUP(MID(B1747,7,2),[3]Crt!A:B,2)))</f>
        <v>06 - අත්තනගල්ල</v>
      </c>
      <c r="J1747" s="20" t="str">
        <f>IF(A1747="","",VLOOKUP(I1747,[3]Crt!B:C,2))</f>
        <v>ගම්පහ</v>
      </c>
      <c r="K1747" s="186">
        <f>IF(B1747="","",VLOOKUP(MID(B1747,1,1),[3]Crt!D:E,2,FALSE))</f>
        <v>2104</v>
      </c>
    </row>
    <row r="1748" spans="1:11" ht="51" customHeight="1">
      <c r="A1748" s="702" t="s">
        <v>3669</v>
      </c>
      <c r="B1748" s="725" t="s">
        <v>4161</v>
      </c>
      <c r="C1748" s="726" t="s">
        <v>4162</v>
      </c>
      <c r="D1748" s="738">
        <v>167000</v>
      </c>
      <c r="E1748" s="700" t="s">
        <v>3672</v>
      </c>
      <c r="F1748" s="700" t="s">
        <v>3673</v>
      </c>
      <c r="G1748" s="621"/>
      <c r="H1748" s="18" t="str">
        <f>IF(A1748="","",VLOOKUP(A1748,[3]Crt!F:G,2,FALSE))</f>
        <v>සෞඛ්‍ය වෛද්‍ය සේවා</v>
      </c>
      <c r="I1748" s="19" t="str">
        <f>IF(A1748="","",IF(LEN(B1748)=12,VLOOKUP(MID(B1748,8,2),[3]Crt!A:B,2),VLOOKUP(MID(B1748,7,2),[3]Crt!A:B,2)))</f>
        <v>24 - කඩුවෙල</v>
      </c>
      <c r="J1748" s="20" t="str">
        <f>IF(A1748="","",VLOOKUP(I1748,[3]Crt!B:C,2))</f>
        <v>කොළඹ</v>
      </c>
      <c r="K1748" s="186">
        <f>IF(B1748="","",VLOOKUP(MID(B1748,1,1),[3]Crt!D:E,2,FALSE))</f>
        <v>2104</v>
      </c>
    </row>
    <row r="1749" spans="1:11" ht="51" customHeight="1">
      <c r="A1749" s="702" t="s">
        <v>3695</v>
      </c>
      <c r="B1749" s="728" t="s">
        <v>4163</v>
      </c>
      <c r="C1749" s="729" t="s">
        <v>4164</v>
      </c>
      <c r="D1749" s="741">
        <v>2000000</v>
      </c>
      <c r="E1749" s="705" t="s">
        <v>3672</v>
      </c>
      <c r="F1749" s="705" t="s">
        <v>3673</v>
      </c>
      <c r="G1749" s="621"/>
      <c r="H1749" s="18" t="str">
        <f>IF(A1749="","",VLOOKUP(A1749,[3]Crt!F:G,2,FALSE))</f>
        <v>සෞඛ්‍ය වෛද්‍ය සේවා</v>
      </c>
      <c r="I1749" s="19" t="str">
        <f>IF(A1749="","",IF(LEN(B1749)=12,VLOOKUP(MID(B1749,8,2),[3]Crt!A:B,2),VLOOKUP(MID(B1749,7,2),[3]Crt!A:B,2)))</f>
        <v>25 - මහරගම</v>
      </c>
      <c r="J1749" s="20" t="str">
        <f>IF(A1749="","",VLOOKUP(I1749,[3]Crt!B:C,2))</f>
        <v>කොළඹ</v>
      </c>
      <c r="K1749" s="186">
        <f>IF(B1749="","",VLOOKUP(MID(B1749,1,1),[3]Crt!D:E,2,FALSE))</f>
        <v>2104</v>
      </c>
    </row>
    <row r="1750" spans="1:11" ht="51" customHeight="1">
      <c r="A1750" s="702" t="s">
        <v>3695</v>
      </c>
      <c r="B1750" s="728" t="s">
        <v>4165</v>
      </c>
      <c r="C1750" s="729" t="s">
        <v>4166</v>
      </c>
      <c r="D1750" s="741">
        <v>6000000</v>
      </c>
      <c r="E1750" s="705" t="s">
        <v>3672</v>
      </c>
      <c r="F1750" s="705" t="s">
        <v>3673</v>
      </c>
      <c r="G1750" s="621" t="s">
        <v>4167</v>
      </c>
      <c r="H1750" s="18" t="str">
        <f>IF(A1750="","",VLOOKUP(A1750,[3]Crt!F:G,2,FALSE))</f>
        <v>සෞඛ්‍ය වෛද්‍ය සේවා</v>
      </c>
      <c r="I1750" s="19" t="str">
        <f>IF(A1750="","",IF(LEN(B1750)=12,VLOOKUP(MID(B1750,8,2),[3]Crt!A:B,2),VLOOKUP(MID(B1750,7,2),[3]Crt!A:B,2)))</f>
        <v>30 - හෝමාගම</v>
      </c>
      <c r="J1750" s="20" t="str">
        <f>IF(A1750="","",VLOOKUP(I1750,[3]Crt!B:C,2))</f>
        <v>කොළඹ</v>
      </c>
      <c r="K1750" s="186">
        <f>IF(B1750="","",VLOOKUP(MID(B1750,1,1),[3]Crt!D:E,2,FALSE))</f>
        <v>2104</v>
      </c>
    </row>
    <row r="1751" spans="1:11" ht="51" customHeight="1">
      <c r="A1751" s="702" t="s">
        <v>3669</v>
      </c>
      <c r="B1751" s="725" t="s">
        <v>4168</v>
      </c>
      <c r="C1751" s="742" t="s">
        <v>4169</v>
      </c>
      <c r="D1751" s="724">
        <v>5000000</v>
      </c>
      <c r="E1751" s="700" t="s">
        <v>3672</v>
      </c>
      <c r="F1751" s="700" t="s">
        <v>3673</v>
      </c>
      <c r="G1751" s="621"/>
      <c r="H1751" s="18" t="str">
        <f>IF(A1751="","",VLOOKUP(A1751,[3]Crt!F:G,2,FALSE))</f>
        <v>සෞඛ්‍ය වෛද්‍ය සේවා</v>
      </c>
      <c r="I1751" s="19" t="str">
        <f>IF(A1751="","",IF(LEN(B1751)=12,VLOOKUP(MID(B1751,8,2),[3]Crt!A:B,2),VLOOKUP(MID(B1751,7,2),[3]Crt!A:B,2)))</f>
        <v>41 - පානදුර</v>
      </c>
      <c r="J1751" s="20" t="str">
        <f>IF(A1751="","",VLOOKUP(I1751,[3]Crt!B:C,2))</f>
        <v>කළුතර</v>
      </c>
      <c r="K1751" s="186">
        <f>IF(B1751="","",VLOOKUP(MID(B1751,1,1),[3]Crt!D:E,2,FALSE))</f>
        <v>2104</v>
      </c>
    </row>
    <row r="1752" spans="1:11" ht="51" customHeight="1">
      <c r="A1752" s="702" t="s">
        <v>3645</v>
      </c>
      <c r="B1752" s="725" t="s">
        <v>4170</v>
      </c>
      <c r="C1752" s="742" t="s">
        <v>4171</v>
      </c>
      <c r="D1752" s="735">
        <v>3000000</v>
      </c>
      <c r="E1752" s="700" t="s">
        <v>3672</v>
      </c>
      <c r="F1752" s="700" t="s">
        <v>3673</v>
      </c>
      <c r="G1752" s="621"/>
      <c r="H1752" s="18" t="str">
        <f>IF(A1752="","",VLOOKUP(A1752,[3]Crt!F:G,2,FALSE))</f>
        <v>සෞඛ්‍ය වෛද්‍ය සේවා</v>
      </c>
      <c r="I1752" s="19" t="str">
        <f>IF(A1752="","",IF(LEN(B1752)=12,VLOOKUP(MID(B1752,8,2),[3]Crt!A:B,2),VLOOKUP(MID(B1752,7,2),[3]Crt!A:B,2)))</f>
        <v>42 - කළුතර</v>
      </c>
      <c r="J1752" s="20" t="str">
        <f>IF(A1752="","",VLOOKUP(I1752,[3]Crt!B:C,2))</f>
        <v>කළුතර</v>
      </c>
      <c r="K1752" s="186">
        <f>IF(B1752="","",VLOOKUP(MID(B1752,1,1),[3]Crt!D:E,2,FALSE))</f>
        <v>2104</v>
      </c>
    </row>
    <row r="1753" spans="1:11" ht="51" customHeight="1">
      <c r="A1753" s="702" t="s">
        <v>3669</v>
      </c>
      <c r="B1753" s="725" t="s">
        <v>4172</v>
      </c>
      <c r="C1753" s="734" t="s">
        <v>4173</v>
      </c>
      <c r="D1753" s="738">
        <v>1000000</v>
      </c>
      <c r="E1753" s="700" t="s">
        <v>3672</v>
      </c>
      <c r="F1753" s="700" t="s">
        <v>3673</v>
      </c>
      <c r="G1753" s="621"/>
      <c r="H1753" s="18" t="str">
        <f>IF(A1753="","",VLOOKUP(A1753,[3]Crt!F:G,2,FALSE))</f>
        <v>සෞඛ්‍ය වෛද්‍ය සේවා</v>
      </c>
      <c r="I1753" s="19" t="str">
        <f>IF(A1753="","",IF(LEN(B1753)=12,VLOOKUP(MID(B1753,8,2),[3]Crt!A:B,2),VLOOKUP(MID(B1753,7,2),[3]Crt!A:B,2)))</f>
        <v>65 - කළුතර පොදු</v>
      </c>
      <c r="J1753" s="20" t="str">
        <f>IF(A1753="","",VLOOKUP(I1753,[3]Crt!B:C,2))</f>
        <v xml:space="preserve">කළුතර </v>
      </c>
      <c r="K1753" s="186">
        <f>IF(B1753="","",VLOOKUP(MID(B1753,1,1),[3]Crt!D:E,2,FALSE))</f>
        <v>2104</v>
      </c>
    </row>
    <row r="1754" spans="1:11" ht="51" customHeight="1">
      <c r="A1754" s="702" t="s">
        <v>3669</v>
      </c>
      <c r="B1754" s="743" t="s">
        <v>4174</v>
      </c>
      <c r="C1754" s="725" t="s">
        <v>4175</v>
      </c>
      <c r="D1754" s="738">
        <v>500000</v>
      </c>
      <c r="E1754" s="700" t="s">
        <v>3672</v>
      </c>
      <c r="F1754" s="700" t="s">
        <v>3673</v>
      </c>
      <c r="G1754" s="621"/>
      <c r="H1754" s="18" t="str">
        <f>IF(A1754="","",VLOOKUP(A1754,[3]Crt!F:G,2,FALSE))</f>
        <v>සෞඛ්‍ය වෛද්‍ය සේවා</v>
      </c>
      <c r="I1754" s="19" t="str">
        <f>IF(A1754="","",IF(LEN(B1754)=12,VLOOKUP(MID(B1754,8,2),[3]Crt!A:B,2),VLOOKUP(MID(B1754,7,2),[3]Crt!A:B,2)))</f>
        <v>63 - ගම්පහ පොදු</v>
      </c>
      <c r="J1754" s="20" t="str">
        <f>IF(A1754="","",VLOOKUP(I1754,[3]Crt!B:C,2))</f>
        <v xml:space="preserve">ගම්පහ </v>
      </c>
      <c r="K1754" s="186">
        <f>IF(B1754="","",VLOOKUP(MID(B1754,1,1),[3]Crt!D:E,2,FALSE))</f>
        <v>2401</v>
      </c>
    </row>
    <row r="1755" spans="1:11" ht="51" customHeight="1">
      <c r="A1755" s="702" t="s">
        <v>3669</v>
      </c>
      <c r="B1755" s="743" t="s">
        <v>4176</v>
      </c>
      <c r="C1755" s="726" t="s">
        <v>3813</v>
      </c>
      <c r="D1755" s="738">
        <v>200000</v>
      </c>
      <c r="E1755" s="700" t="s">
        <v>3672</v>
      </c>
      <c r="F1755" s="700" t="s">
        <v>3673</v>
      </c>
      <c r="G1755" s="621"/>
      <c r="H1755" s="18" t="str">
        <f>IF(A1755="","",VLOOKUP(A1755,[3]Crt!F:G,2,FALSE))</f>
        <v>සෞඛ්‍ය වෛද්‍ය සේවා</v>
      </c>
      <c r="I1755" s="19" t="str">
        <f>IF(A1755="","",IF(LEN(B1755)=12,VLOOKUP(MID(B1755,8,2),[3]Crt!A:B,2),VLOOKUP(MID(B1755,7,2),[3]Crt!A:B,2)))</f>
        <v>63 - ගම්පහ පොදු</v>
      </c>
      <c r="J1755" s="20" t="str">
        <f>IF(A1755="","",VLOOKUP(I1755,[3]Crt!B:C,2))</f>
        <v xml:space="preserve">ගම්පහ </v>
      </c>
      <c r="K1755" s="186">
        <f>IF(B1755="","",VLOOKUP(MID(B1755,1,1),[3]Crt!D:E,2,FALSE))</f>
        <v>2401</v>
      </c>
    </row>
    <row r="1756" spans="1:11" ht="51" customHeight="1">
      <c r="A1756" s="702" t="s">
        <v>3666</v>
      </c>
      <c r="B1756" s="744" t="s">
        <v>4177</v>
      </c>
      <c r="C1756" s="745" t="s">
        <v>4178</v>
      </c>
      <c r="D1756" s="746">
        <v>2100000</v>
      </c>
      <c r="E1756" s="700" t="s">
        <v>3658</v>
      </c>
      <c r="F1756" s="700" t="s">
        <v>3917</v>
      </c>
      <c r="G1756" s="621"/>
      <c r="H1756" s="18" t="str">
        <f>IF(A1756="","",VLOOKUP(A1756,[3]Crt!F:G,2,FALSE))</f>
        <v>ආයුර්වේද වෛද්‍ය සේවා</v>
      </c>
      <c r="I1756" s="19" t="str">
        <f>IF(A1756="","",IF(LEN(B1756)=12,VLOOKUP(MID(B1756,8,2),[3]Crt!A:B,2),VLOOKUP(MID(B1756,7,2),[3]Crt!A:B,2)))</f>
        <v>30 - හෝමාගම</v>
      </c>
      <c r="J1756" s="20" t="str">
        <f>IF(A1756="","",VLOOKUP(I1756,[3]Crt!B:C,2))</f>
        <v>කොළඹ</v>
      </c>
      <c r="K1756" s="186">
        <f>IF(B1756="","",VLOOKUP(MID(B1756,1,1),[3]Crt!D:E,2,FALSE))</f>
        <v>2104</v>
      </c>
    </row>
    <row r="1757" spans="1:11" ht="51" customHeight="1">
      <c r="A1757" s="702" t="s">
        <v>3914</v>
      </c>
      <c r="B1757" s="744" t="s">
        <v>4179</v>
      </c>
      <c r="C1757" s="745" t="s">
        <v>4180</v>
      </c>
      <c r="D1757" s="747">
        <v>560000</v>
      </c>
      <c r="E1757" s="700" t="s">
        <v>3658</v>
      </c>
      <c r="F1757" s="700" t="s">
        <v>3917</v>
      </c>
      <c r="G1757" s="621"/>
      <c r="H1757" s="18" t="str">
        <f>IF(A1757="","",VLOOKUP(A1757,[3]Crt!F:G,2,FALSE))</f>
        <v>ආයුර්වේද වෛද්‍ය සේවා</v>
      </c>
      <c r="I1757" s="19" t="str">
        <f>IF(A1757="","",IF(LEN(B1757)=12,VLOOKUP(MID(B1757,8,2),[3]Crt!A:B,2),VLOOKUP(MID(B1757,7,2),[3]Crt!A:B,2)))</f>
        <v>30 - හෝමාගම</v>
      </c>
      <c r="J1757" s="20" t="str">
        <f>IF(A1757="","",VLOOKUP(I1757,[3]Crt!B:C,2))</f>
        <v>කොළඹ</v>
      </c>
      <c r="K1757" s="186">
        <f>IF(B1757="","",VLOOKUP(MID(B1757,1,1),[3]Crt!D:E,2,FALSE))</f>
        <v>2104</v>
      </c>
    </row>
    <row r="1758" spans="1:11" ht="51" customHeight="1">
      <c r="A1758" s="702" t="s">
        <v>3666</v>
      </c>
      <c r="B1758" s="744" t="s">
        <v>4181</v>
      </c>
      <c r="C1758" s="748" t="s">
        <v>4182</v>
      </c>
      <c r="D1758" s="746">
        <v>29000000</v>
      </c>
      <c r="E1758" s="700" t="s">
        <v>3658</v>
      </c>
      <c r="F1758" s="700" t="s">
        <v>3917</v>
      </c>
      <c r="G1758" s="621"/>
      <c r="H1758" s="18" t="str">
        <f>IF(A1758="","",VLOOKUP(A1758,[3]Crt!F:G,2,FALSE))</f>
        <v>ආයුර්වේද වෛද්‍ය සේවා</v>
      </c>
      <c r="I1758" s="19" t="str">
        <f>IF(A1758="","",IF(LEN(B1758)=12,VLOOKUP(MID(B1758,8,2),[3]Crt!A:B,2),VLOOKUP(MID(B1758,7,2),[3]Crt!A:B,2)))</f>
        <v>41 - පානදුර</v>
      </c>
      <c r="J1758" s="20" t="str">
        <f>IF(A1758="","",VLOOKUP(I1758,[3]Crt!B:C,2))</f>
        <v>කළුතර</v>
      </c>
      <c r="K1758" s="186">
        <f>IF(B1758="","",VLOOKUP(MID(B1758,1,1),[3]Crt!D:E,2,FALSE))</f>
        <v>2104</v>
      </c>
    </row>
    <row r="1759" spans="1:11" ht="51" customHeight="1">
      <c r="A1759" s="702" t="s">
        <v>3666</v>
      </c>
      <c r="B1759" s="744" t="s">
        <v>4183</v>
      </c>
      <c r="C1759" s="745" t="s">
        <v>4184</v>
      </c>
      <c r="D1759" s="746">
        <v>6754000</v>
      </c>
      <c r="E1759" s="700" t="s">
        <v>3658</v>
      </c>
      <c r="F1759" s="700" t="s">
        <v>3917</v>
      </c>
      <c r="G1759" s="621"/>
      <c r="H1759" s="18" t="str">
        <f>IF(A1759="","",VLOOKUP(A1759,[3]Crt!F:G,2,FALSE))</f>
        <v>ආයුර්වේද වෛද්‍ය සේවා</v>
      </c>
      <c r="I1759" s="19" t="str">
        <f>IF(A1759="","",IF(LEN(B1759)=12,VLOOKUP(MID(B1759,8,2),[3]Crt!A:B,2),VLOOKUP(MID(B1759,7,2),[3]Crt!A:B,2)))</f>
        <v>62 - පළාත් පොදු</v>
      </c>
      <c r="J1759" s="20" t="str">
        <f>IF(A1759="","",VLOOKUP(I1759,[3]Crt!B:C,2))</f>
        <v>පළාත් පොදු</v>
      </c>
      <c r="K1759" s="186">
        <f>IF(B1759="","",VLOOKUP(MID(B1759,1,1),[3]Crt!D:E,2,FALSE))</f>
        <v>2401</v>
      </c>
    </row>
    <row r="1760" spans="1:11" ht="51" customHeight="1">
      <c r="A1760" s="702" t="s">
        <v>3874</v>
      </c>
      <c r="B1760" s="749" t="s">
        <v>4185</v>
      </c>
      <c r="C1760" s="743" t="s">
        <v>4186</v>
      </c>
      <c r="D1760" s="701">
        <v>200895</v>
      </c>
      <c r="E1760" s="700" t="s">
        <v>3658</v>
      </c>
      <c r="F1760" s="700" t="s">
        <v>3877</v>
      </c>
      <c r="G1760" s="621"/>
      <c r="H1760" s="18" t="str">
        <f>IF(A1760="","",VLOOKUP(A1760,[3]Crt!F:G,2,FALSE))</f>
        <v>පරිවාස හා ළමාරක්ෂක සේවා</v>
      </c>
      <c r="I1760" s="19" t="str">
        <f>IF(A1760="","",IF(LEN(B1760)=12,VLOOKUP(MID(B1760,8,2),[3]Crt!A:B,2),VLOOKUP(MID(B1760,7,2),[3]Crt!A:B,2)))</f>
        <v>03 - මීගමුව</v>
      </c>
      <c r="J1760" s="20" t="str">
        <f>IF(A1760="","",VLOOKUP(I1760,[3]Crt!B:C,2))</f>
        <v>ගම්පහ</v>
      </c>
      <c r="K1760" s="186">
        <f>IF(B1760="","",VLOOKUP(MID(B1760,1,1),[3]Crt!D:E,2,FALSE))</f>
        <v>2104</v>
      </c>
    </row>
    <row r="1761" spans="1:11" ht="51" customHeight="1">
      <c r="A1761" s="702" t="s">
        <v>3874</v>
      </c>
      <c r="B1761" s="749" t="s">
        <v>4187</v>
      </c>
      <c r="C1761" s="707" t="s">
        <v>4188</v>
      </c>
      <c r="D1761" s="701">
        <v>85606</v>
      </c>
      <c r="E1761" s="700" t="s">
        <v>3658</v>
      </c>
      <c r="F1761" s="700" t="s">
        <v>3877</v>
      </c>
      <c r="G1761" s="621"/>
      <c r="H1761" s="18" t="str">
        <f>IF(A1761="","",VLOOKUP(A1761,[3]Crt!F:G,2,FALSE))</f>
        <v>පරිවාස හා ළමාරක්ෂක සේවා</v>
      </c>
      <c r="I1761" s="19" t="str">
        <f>IF(A1761="","",IF(LEN(B1761)=12,VLOOKUP(MID(B1761,8,2),[3]Crt!A:B,2),VLOOKUP(MID(B1761,7,2),[3]Crt!A:B,2)))</f>
        <v>07 - ගම්පහ</v>
      </c>
      <c r="J1761" s="20" t="str">
        <f>IF(A1761="","",VLOOKUP(I1761,[3]Crt!B:C,2))</f>
        <v>ගම්පහ</v>
      </c>
      <c r="K1761" s="186">
        <f>IF(B1761="","",VLOOKUP(MID(B1761,1,1),[3]Crt!D:E,2,FALSE))</f>
        <v>2001</v>
      </c>
    </row>
    <row r="1762" spans="1:11" ht="51" customHeight="1">
      <c r="A1762" s="702" t="s">
        <v>3874</v>
      </c>
      <c r="B1762" s="749" t="s">
        <v>4189</v>
      </c>
      <c r="C1762" s="743" t="s">
        <v>4190</v>
      </c>
      <c r="D1762" s="701">
        <v>914411.65</v>
      </c>
      <c r="E1762" s="700" t="s">
        <v>3658</v>
      </c>
      <c r="F1762" s="700" t="s">
        <v>3877</v>
      </c>
      <c r="G1762" s="621"/>
      <c r="H1762" s="18" t="str">
        <f>IF(A1762="","",VLOOKUP(A1762,[3]Crt!F:G,2,FALSE))</f>
        <v>පරිවාස හා ළමාරක්ෂක සේවා</v>
      </c>
      <c r="I1762" s="19" t="str">
        <f>IF(A1762="","",IF(LEN(B1762)=12,VLOOKUP(MID(B1762,8,2),[3]Crt!A:B,2),VLOOKUP(MID(B1762,7,2),[3]Crt!A:B,2)))</f>
        <v>10 - මහර</v>
      </c>
      <c r="J1762" s="20" t="str">
        <f>IF(A1762="","",VLOOKUP(I1762,[3]Crt!B:C,2))</f>
        <v>ගම්පහ</v>
      </c>
      <c r="K1762" s="186">
        <f>IF(B1762="","",VLOOKUP(MID(B1762,1,1),[3]Crt!D:E,2,FALSE))</f>
        <v>2001</v>
      </c>
    </row>
    <row r="1763" spans="1:11" ht="51" customHeight="1">
      <c r="A1763" s="702" t="s">
        <v>3874</v>
      </c>
      <c r="B1763" s="749" t="s">
        <v>4191</v>
      </c>
      <c r="C1763" s="743" t="s">
        <v>4192</v>
      </c>
      <c r="D1763" s="701">
        <v>841139.25</v>
      </c>
      <c r="E1763" s="700" t="s">
        <v>3658</v>
      </c>
      <c r="F1763" s="700" t="s">
        <v>3877</v>
      </c>
      <c r="G1763" s="621"/>
      <c r="H1763" s="18" t="str">
        <f>IF(A1763="","",VLOOKUP(A1763,[3]Crt!F:G,2,FALSE))</f>
        <v>පරිවාස හා ළමාරක්ෂක සේවා</v>
      </c>
      <c r="I1763" s="19" t="str">
        <f>IF(A1763="","",IF(LEN(B1763)=12,VLOOKUP(MID(B1763,8,2),[3]Crt!A:B,2),VLOOKUP(MID(B1763,7,2),[3]Crt!A:B,2)))</f>
        <v>10 - මහර</v>
      </c>
      <c r="J1763" s="20" t="str">
        <f>IF(A1763="","",VLOOKUP(I1763,[3]Crt!B:C,2))</f>
        <v>ගම්පහ</v>
      </c>
      <c r="K1763" s="186">
        <f>IF(B1763="","",VLOOKUP(MID(B1763,1,1),[3]Crt!D:E,2,FALSE))</f>
        <v>2001</v>
      </c>
    </row>
    <row r="1764" spans="1:11" ht="51" customHeight="1">
      <c r="A1764" s="702" t="s">
        <v>3874</v>
      </c>
      <c r="B1764" s="749" t="s">
        <v>4193</v>
      </c>
      <c r="C1764" s="743" t="s">
        <v>4194</v>
      </c>
      <c r="D1764" s="701">
        <v>1925011.45</v>
      </c>
      <c r="E1764" s="700" t="s">
        <v>3658</v>
      </c>
      <c r="F1764" s="700" t="s">
        <v>3877</v>
      </c>
      <c r="G1764" s="621"/>
      <c r="H1764" s="18" t="str">
        <f>IF(A1764="","",VLOOKUP(A1764,[3]Crt!F:G,2,FALSE))</f>
        <v>පරිවාස හා ළමාරක්ෂක සේවා</v>
      </c>
      <c r="I1764" s="19" t="str">
        <f>IF(A1764="","",IF(LEN(B1764)=12,VLOOKUP(MID(B1764,8,2),[3]Crt!A:B,2),VLOOKUP(MID(B1764,7,2),[3]Crt!A:B,2)))</f>
        <v>12 - බියගම</v>
      </c>
      <c r="J1764" s="20" t="str">
        <f>IF(A1764="","",VLOOKUP(I1764,[3]Crt!B:C,2))</f>
        <v>ගම්පහ</v>
      </c>
      <c r="K1764" s="186">
        <f>IF(B1764="","",VLOOKUP(MID(B1764,1,1),[3]Crt!D:E,2,FALSE))</f>
        <v>2001</v>
      </c>
    </row>
    <row r="1765" spans="1:11" ht="51" customHeight="1">
      <c r="A1765" s="702" t="s">
        <v>3874</v>
      </c>
      <c r="B1765" s="749" t="s">
        <v>4195</v>
      </c>
      <c r="C1765" s="743" t="s">
        <v>4196</v>
      </c>
      <c r="D1765" s="701">
        <v>1497847.25</v>
      </c>
      <c r="E1765" s="700" t="s">
        <v>3658</v>
      </c>
      <c r="F1765" s="700" t="s">
        <v>3877</v>
      </c>
      <c r="G1765" s="621"/>
      <c r="H1765" s="18" t="str">
        <f>IF(A1765="","",VLOOKUP(A1765,[3]Crt!F:G,2,FALSE))</f>
        <v>පරිවාස හා ළමාරක්ෂක සේවා</v>
      </c>
      <c r="I1765" s="19" t="str">
        <f>IF(A1765="","",IF(LEN(B1765)=12,VLOOKUP(MID(B1765,8,2),[3]Crt!A:B,2),VLOOKUP(MID(B1765,7,2),[3]Crt!A:B,2)))</f>
        <v>12 - බියගම</v>
      </c>
      <c r="J1765" s="20" t="str">
        <f>IF(A1765="","",VLOOKUP(I1765,[3]Crt!B:C,2))</f>
        <v>ගම්පහ</v>
      </c>
      <c r="K1765" s="186">
        <f>IF(B1765="","",VLOOKUP(MID(B1765,1,1),[3]Crt!D:E,2,FALSE))</f>
        <v>2001</v>
      </c>
    </row>
    <row r="1766" spans="1:11" ht="51" customHeight="1">
      <c r="A1766" s="702" t="s">
        <v>3874</v>
      </c>
      <c r="B1766" s="749" t="s">
        <v>4197</v>
      </c>
      <c r="C1766" s="743" t="s">
        <v>4198</v>
      </c>
      <c r="D1766" s="701">
        <v>570830</v>
      </c>
      <c r="E1766" s="700" t="s">
        <v>3658</v>
      </c>
      <c r="F1766" s="700" t="s">
        <v>3877</v>
      </c>
      <c r="G1766" s="621"/>
      <c r="H1766" s="18" t="str">
        <f>IF(A1766="","",VLOOKUP(A1766,[3]Crt!F:G,2,FALSE))</f>
        <v>පරිවාස හා ළමාරක්ෂක සේවා</v>
      </c>
      <c r="I1766" s="19" t="str">
        <f>IF(A1766="","",IF(LEN(B1766)=12,VLOOKUP(MID(B1766,8,2),[3]Crt!A:B,2),VLOOKUP(MID(B1766,7,2),[3]Crt!A:B,2)))</f>
        <v>12 - බියගම</v>
      </c>
      <c r="J1766" s="20" t="str">
        <f>IF(A1766="","",VLOOKUP(I1766,[3]Crt!B:C,2))</f>
        <v>ගම්පහ</v>
      </c>
      <c r="K1766" s="186">
        <f>IF(B1766="","",VLOOKUP(MID(B1766,1,1),[3]Crt!D:E,2,FALSE))</f>
        <v>2001</v>
      </c>
    </row>
    <row r="1767" spans="1:11" ht="51" customHeight="1">
      <c r="A1767" s="702" t="s">
        <v>3874</v>
      </c>
      <c r="B1767" s="749" t="s">
        <v>4199</v>
      </c>
      <c r="C1767" s="743" t="s">
        <v>4200</v>
      </c>
      <c r="D1767" s="701">
        <v>985520.2</v>
      </c>
      <c r="E1767" s="700" t="s">
        <v>3658</v>
      </c>
      <c r="F1767" s="700" t="s">
        <v>3877</v>
      </c>
      <c r="G1767" s="621"/>
      <c r="H1767" s="18" t="str">
        <f>IF(A1767="","",VLOOKUP(A1767,[3]Crt!F:G,2,FALSE))</f>
        <v>පරිවාස හා ළමාරක්ෂක සේවා</v>
      </c>
      <c r="I1767" s="19" t="str">
        <f>IF(A1767="","",IF(LEN(B1767)=12,VLOOKUP(MID(B1767,8,2),[3]Crt!A:B,2),VLOOKUP(MID(B1767,7,2),[3]Crt!A:B,2)))</f>
        <v>27 - දෙහිවල</v>
      </c>
      <c r="J1767" s="20" t="str">
        <f>IF(A1767="","",VLOOKUP(I1767,[3]Crt!B:C,2))</f>
        <v>කොළඹ</v>
      </c>
      <c r="K1767" s="186">
        <f>IF(B1767="","",VLOOKUP(MID(B1767,1,1),[3]Crt!D:E,2,FALSE))</f>
        <v>2001</v>
      </c>
    </row>
    <row r="1768" spans="1:11" ht="51" customHeight="1">
      <c r="A1768" s="702" t="s">
        <v>3874</v>
      </c>
      <c r="B1768" s="749" t="s">
        <v>4201</v>
      </c>
      <c r="C1768" s="743" t="s">
        <v>4202</v>
      </c>
      <c r="D1768" s="701">
        <v>971746.16</v>
      </c>
      <c r="E1768" s="700" t="s">
        <v>3658</v>
      </c>
      <c r="F1768" s="700" t="s">
        <v>3877</v>
      </c>
      <c r="G1768" s="621"/>
      <c r="H1768" s="18" t="str">
        <f>IF(A1768="","",VLOOKUP(A1768,[3]Crt!F:G,2,FALSE))</f>
        <v>පරිවාස හා ළමාරක්ෂක සේවා</v>
      </c>
      <c r="I1768" s="19" t="str">
        <f>IF(A1768="","",IF(LEN(B1768)=12,VLOOKUP(MID(B1768,8,2),[3]Crt!A:B,2),VLOOKUP(MID(B1768,7,2),[3]Crt!A:B,2)))</f>
        <v>41 - පානදුර</v>
      </c>
      <c r="J1768" s="20" t="str">
        <f>IF(A1768="","",VLOOKUP(I1768,[3]Crt!B:C,2))</f>
        <v>කළුතර</v>
      </c>
      <c r="K1768" s="186">
        <f>IF(B1768="","",VLOOKUP(MID(B1768,1,1),[3]Crt!D:E,2,FALSE))</f>
        <v>2001</v>
      </c>
    </row>
    <row r="1769" spans="1:11" ht="51" customHeight="1">
      <c r="A1769" s="702" t="s">
        <v>3934</v>
      </c>
      <c r="B1769" s="744" t="s">
        <v>4203</v>
      </c>
      <c r="C1769" s="743" t="s">
        <v>4204</v>
      </c>
      <c r="D1769" s="750">
        <v>240000</v>
      </c>
      <c r="E1769" s="700" t="s">
        <v>3658</v>
      </c>
      <c r="F1769" s="700" t="s">
        <v>3877</v>
      </c>
      <c r="G1769" s="621"/>
      <c r="H1769" s="18" t="str">
        <f>IF(A1769="","",VLOOKUP(A1769,[3]Crt!F:G,2,FALSE))</f>
        <v>පරිවාස හා ළමාරක්ෂක සේවා</v>
      </c>
      <c r="I1769" s="19" t="str">
        <f>IF(A1769="","",IF(LEN(B1769)=12,VLOOKUP(MID(B1769,8,2),[3]Crt!A:B,2),VLOOKUP(MID(B1769,7,2),[3]Crt!A:B,2)))</f>
        <v>43 - බණ්ඩාරගම</v>
      </c>
      <c r="J1769" s="20" t="str">
        <f>IF(A1769="","",VLOOKUP(I1769,[3]Crt!B:C,2))</f>
        <v>කළුතර</v>
      </c>
      <c r="K1769" s="186">
        <f>IF(B1769="","",VLOOKUP(MID(B1769,1,1),[3]Crt!D:E,2,FALSE))</f>
        <v>2401</v>
      </c>
    </row>
    <row r="1770" spans="1:11" ht="51" customHeight="1">
      <c r="A1770" s="702" t="s">
        <v>3874</v>
      </c>
      <c r="B1770" s="744" t="s">
        <v>4205</v>
      </c>
      <c r="C1770" s="743" t="s">
        <v>4206</v>
      </c>
      <c r="D1770" s="701">
        <v>346000</v>
      </c>
      <c r="E1770" s="700" t="s">
        <v>3658</v>
      </c>
      <c r="F1770" s="700" t="s">
        <v>3877</v>
      </c>
      <c r="G1770" s="621"/>
      <c r="H1770" s="18" t="str">
        <f>IF(A1770="","",VLOOKUP(A1770,[3]Crt!F:G,2,FALSE))</f>
        <v>පරිවාස හා ළමාරක්ෂක සේවා</v>
      </c>
      <c r="I1770" s="19" t="str">
        <f>IF(A1770="","",IF(LEN(B1770)=12,VLOOKUP(MID(B1770,8,2),[3]Crt!A:B,2),VLOOKUP(MID(B1770,7,2),[3]Crt!A:B,2)))</f>
        <v>42 - කළුතර</v>
      </c>
      <c r="J1770" s="20" t="str">
        <f>IF(A1770="","",VLOOKUP(I1770,[3]Crt!B:C,2))</f>
        <v>කළුතර</v>
      </c>
      <c r="K1770" s="186">
        <f>IF(B1770="","",VLOOKUP(MID(B1770,1,1),[3]Crt!D:E,2,FALSE))</f>
        <v>2401</v>
      </c>
    </row>
    <row r="1771" spans="1:11" ht="51" customHeight="1">
      <c r="A1771" s="702" t="s">
        <v>1319</v>
      </c>
      <c r="B1771" s="749" t="s">
        <v>4207</v>
      </c>
      <c r="C1771" s="751" t="s">
        <v>4208</v>
      </c>
      <c r="D1771" s="701">
        <v>795000</v>
      </c>
      <c r="E1771" s="700" t="s">
        <v>3658</v>
      </c>
      <c r="F1771" s="700" t="s">
        <v>4209</v>
      </c>
      <c r="G1771" s="621"/>
      <c r="H1771" s="18" t="str">
        <f>IF(A1771="","",VLOOKUP(A1771,[3]Crt!F:G,2,FALSE))</f>
        <v>සමාජ සේවා</v>
      </c>
      <c r="I1771" s="19" t="str">
        <f>IF(A1771="","",IF(LEN(B1771)=12,VLOOKUP(MID(B1771,8,2),[3]Crt!A:B,2),VLOOKUP(MID(B1771,7,2),[3]Crt!A:B,2)))</f>
        <v>27 - දෙහිවල</v>
      </c>
      <c r="J1771" s="20" t="str">
        <f>IF(A1771="","",VLOOKUP(I1771,[3]Crt!B:C,2))</f>
        <v>කොළඹ</v>
      </c>
      <c r="K1771" s="186">
        <f>IF(B1771="","",VLOOKUP(MID(B1771,1,1),[3]Crt!D:E,2,FALSE))</f>
        <v>2001</v>
      </c>
    </row>
    <row r="1772" spans="1:11" ht="51" customHeight="1">
      <c r="A1772" s="702" t="s">
        <v>1319</v>
      </c>
      <c r="B1772" s="749" t="s">
        <v>4210</v>
      </c>
      <c r="C1772" s="751" t="s">
        <v>4211</v>
      </c>
      <c r="D1772" s="701">
        <v>134500</v>
      </c>
      <c r="E1772" s="700" t="s">
        <v>3658</v>
      </c>
      <c r="F1772" s="700" t="s">
        <v>4209</v>
      </c>
      <c r="G1772" s="621"/>
      <c r="H1772" s="18" t="str">
        <f>IF(A1772="","",VLOOKUP(A1772,[3]Crt!F:G,2,FALSE))</f>
        <v>සමාජ සේවා</v>
      </c>
      <c r="I1772" s="19" t="str">
        <f>IF(A1772="","",IF(LEN(B1772)=12,VLOOKUP(MID(B1772,8,2),[3]Crt!A:B,2),VLOOKUP(MID(B1772,7,2),[3]Crt!A:B,2)))</f>
        <v>27 - දෙහිවල</v>
      </c>
      <c r="J1772" s="20" t="str">
        <f>IF(A1772="","",VLOOKUP(I1772,[3]Crt!B:C,2))</f>
        <v>කොළඹ</v>
      </c>
      <c r="K1772" s="186">
        <f>IF(B1772="","",VLOOKUP(MID(B1772,1,1),[3]Crt!D:E,2,FALSE))</f>
        <v>2001</v>
      </c>
    </row>
    <row r="1773" spans="1:11" ht="51" customHeight="1">
      <c r="A1773" s="702" t="s">
        <v>1319</v>
      </c>
      <c r="B1773" s="749" t="s">
        <v>4212</v>
      </c>
      <c r="C1773" s="751" t="s">
        <v>4213</v>
      </c>
      <c r="D1773" s="701">
        <v>250000</v>
      </c>
      <c r="E1773" s="700" t="s">
        <v>3658</v>
      </c>
      <c r="F1773" s="700" t="s">
        <v>4209</v>
      </c>
      <c r="G1773" s="621"/>
      <c r="H1773" s="18" t="str">
        <f>IF(A1773="","",VLOOKUP(A1773,[3]Crt!F:G,2,FALSE))</f>
        <v>සමාජ සේවා</v>
      </c>
      <c r="I1773" s="19" t="str">
        <f>IF(A1773="","",IF(LEN(B1773)=12,VLOOKUP(MID(B1773,8,2),[3]Crt!A:B,2),VLOOKUP(MID(B1773,7,2),[3]Crt!A:B,2)))</f>
        <v>27 - දෙහිවල</v>
      </c>
      <c r="J1773" s="20" t="str">
        <f>IF(A1773="","",VLOOKUP(I1773,[3]Crt!B:C,2))</f>
        <v>කොළඹ</v>
      </c>
      <c r="K1773" s="186">
        <f>IF(B1773="","",VLOOKUP(MID(B1773,1,1),[3]Crt!D:E,2,FALSE))</f>
        <v>2103</v>
      </c>
    </row>
    <row r="1774" spans="1:11" ht="51" customHeight="1">
      <c r="A1774" s="702" t="s">
        <v>1319</v>
      </c>
      <c r="B1774" s="749" t="s">
        <v>4214</v>
      </c>
      <c r="C1774" s="743" t="s">
        <v>4215</v>
      </c>
      <c r="D1774" s="701">
        <v>7500000</v>
      </c>
      <c r="E1774" s="700" t="s">
        <v>3658</v>
      </c>
      <c r="F1774" s="700" t="s">
        <v>4209</v>
      </c>
      <c r="G1774" s="621"/>
      <c r="H1774" s="18" t="str">
        <f>IF(A1774="","",VLOOKUP(A1774,[3]Crt!F:G,2,FALSE))</f>
        <v>සමාජ සේවා</v>
      </c>
      <c r="I1774" s="19" t="str">
        <f>IF(A1774="","",IF(LEN(B1774)=12,VLOOKUP(MID(B1774,8,2),[3]Crt!A:B,2),VLOOKUP(MID(B1774,7,2),[3]Crt!A:B,2)))</f>
        <v>62 - පළාත් පොදු</v>
      </c>
      <c r="J1774" s="20" t="str">
        <f>IF(A1774="","",VLOOKUP(I1774,[3]Crt!B:C,2))</f>
        <v>පළාත් පොදු</v>
      </c>
      <c r="K1774" s="186">
        <f>IF(B1774="","",VLOOKUP(MID(B1774,1,1),[3]Crt!D:E,2,FALSE))</f>
        <v>2103</v>
      </c>
    </row>
    <row r="1775" spans="1:11" ht="51" customHeight="1">
      <c r="A1775" s="702" t="s">
        <v>1319</v>
      </c>
      <c r="B1775" s="749" t="s">
        <v>4216</v>
      </c>
      <c r="C1775" s="751" t="s">
        <v>4217</v>
      </c>
      <c r="D1775" s="701">
        <v>1400000</v>
      </c>
      <c r="E1775" s="700" t="s">
        <v>3658</v>
      </c>
      <c r="F1775" s="700" t="s">
        <v>4209</v>
      </c>
      <c r="G1775" s="621"/>
      <c r="H1775" s="18" t="str">
        <f>IF(A1775="","",VLOOKUP(A1775,[3]Crt!F:G,2,FALSE))</f>
        <v>සමාජ සේවා</v>
      </c>
      <c r="I1775" s="19" t="str">
        <f>IF(A1775="","",IF(LEN(B1775)=12,VLOOKUP(MID(B1775,8,2),[3]Crt!A:B,2),VLOOKUP(MID(B1775,7,2),[3]Crt!A:B,2)))</f>
        <v>62 - පළාත් පොදු</v>
      </c>
      <c r="J1775" s="20" t="str">
        <f>IF(A1775="","",VLOOKUP(I1775,[3]Crt!B:C,2))</f>
        <v>පළාත් පොදු</v>
      </c>
      <c r="K1775" s="186">
        <f>IF(B1775="","",VLOOKUP(MID(B1775,1,1),[3]Crt!D:E,2,FALSE))</f>
        <v>2401</v>
      </c>
    </row>
    <row r="1776" spans="1:11" ht="51" customHeight="1">
      <c r="A1776" s="702" t="s">
        <v>1308</v>
      </c>
      <c r="B1776" s="749" t="s">
        <v>4218</v>
      </c>
      <c r="C1776" s="751" t="s">
        <v>4219</v>
      </c>
      <c r="D1776" s="750">
        <v>1000000</v>
      </c>
      <c r="E1776" s="700" t="s">
        <v>3658</v>
      </c>
      <c r="F1776" s="700" t="s">
        <v>4209</v>
      </c>
      <c r="G1776" s="621"/>
      <c r="H1776" s="18" t="str">
        <f>IF(A1776="","",VLOOKUP(A1776,[3]Crt!F:G,2,FALSE))</f>
        <v>සමාජ සේවා</v>
      </c>
      <c r="I1776" s="19" t="str">
        <f>IF(A1776="","",IF(LEN(B1776)=12,VLOOKUP(MID(B1776,8,2),[3]Crt!A:B,2),VLOOKUP(MID(B1776,7,2),[3]Crt!A:B,2)))</f>
        <v>62 - පළාත් පොදු</v>
      </c>
      <c r="J1776" s="20" t="str">
        <f>IF(A1776="","",VLOOKUP(I1776,[3]Crt!B:C,2))</f>
        <v>පළාත් පොදු</v>
      </c>
      <c r="K1776" s="186">
        <f>IF(B1776="","",VLOOKUP(MID(B1776,1,1),[3]Crt!D:E,2,FALSE))</f>
        <v>2401</v>
      </c>
    </row>
    <row r="1777" spans="1:11" ht="51" customHeight="1">
      <c r="A1777" s="702" t="s">
        <v>1308</v>
      </c>
      <c r="B1777" s="749" t="s">
        <v>4220</v>
      </c>
      <c r="C1777" s="751" t="s">
        <v>4221</v>
      </c>
      <c r="D1777" s="750">
        <v>500000</v>
      </c>
      <c r="E1777" s="700" t="s">
        <v>3658</v>
      </c>
      <c r="F1777" s="700" t="s">
        <v>4209</v>
      </c>
      <c r="G1777" s="621"/>
      <c r="H1777" s="18" t="str">
        <f>IF(A1777="","",VLOOKUP(A1777,[3]Crt!F:G,2,FALSE))</f>
        <v>සමාජ සේවා</v>
      </c>
      <c r="I1777" s="19" t="str">
        <f>IF(A1777="","",IF(LEN(B1777)=12,VLOOKUP(MID(B1777,8,2),[3]Crt!A:B,2),VLOOKUP(MID(B1777,7,2),[3]Crt!A:B,2)))</f>
        <v>62 - පළාත් පොදු</v>
      </c>
      <c r="J1777" s="20" t="str">
        <f>IF(A1777="","",VLOOKUP(I1777,[3]Crt!B:C,2))</f>
        <v>පළාත් පොදු</v>
      </c>
      <c r="K1777" s="186">
        <f>IF(B1777="","",VLOOKUP(MID(B1777,1,1),[3]Crt!D:E,2,FALSE))</f>
        <v>2401</v>
      </c>
    </row>
    <row r="1778" spans="1:11" ht="51" customHeight="1">
      <c r="A1778" s="702" t="s">
        <v>3695</v>
      </c>
      <c r="B1778" s="703" t="s">
        <v>4222</v>
      </c>
      <c r="C1778" s="752" t="s">
        <v>4223</v>
      </c>
      <c r="D1778" s="753">
        <v>35000</v>
      </c>
      <c r="E1778" s="754" t="s">
        <v>4224</v>
      </c>
      <c r="F1778" s="754" t="s">
        <v>4016</v>
      </c>
      <c r="G1778" s="755"/>
      <c r="H1778" s="18" t="str">
        <f>IF(A1778="","",VLOOKUP(A1778,[3]Crt!F:G,2,FALSE))</f>
        <v>සෞඛ්‍ය වෛද්‍ය සේවා</v>
      </c>
      <c r="I1778" s="19" t="str">
        <f>IF(A1778="","",IF(LEN(B1778)=12,VLOOKUP(MID(B1778,8,2),[3]Crt!A:B,2),VLOOKUP(MID(B1778,7,2),[3]Crt!A:B,2)))</f>
        <v>29 - කැස්බෑව</v>
      </c>
      <c r="J1778" s="20" t="str">
        <f>IF(A1778="","",VLOOKUP(I1778,[3]Crt!B:C,2))</f>
        <v>කොළඹ</v>
      </c>
      <c r="K1778" s="186">
        <f>IF(B1778="","",VLOOKUP(MID(B1778,1,1),[3]Crt!D:E,2,FALSE))</f>
        <v>2103</v>
      </c>
    </row>
    <row r="1779" spans="1:11" ht="51" customHeight="1">
      <c r="A1779" s="702" t="s">
        <v>3645</v>
      </c>
      <c r="B1779" s="698" t="s">
        <v>4225</v>
      </c>
      <c r="C1779" s="756" t="s">
        <v>4226</v>
      </c>
      <c r="D1779" s="757">
        <v>525000</v>
      </c>
      <c r="E1779" s="758" t="s">
        <v>4224</v>
      </c>
      <c r="F1779" s="758" t="s">
        <v>4227</v>
      </c>
      <c r="G1779" s="755"/>
      <c r="H1779" s="18" t="str">
        <f>IF(A1779="","",VLOOKUP(A1779,[3]Crt!F:G,2,FALSE))</f>
        <v>සෞඛ්‍ය වෛද්‍ය සේවා</v>
      </c>
      <c r="I1779" s="19" t="str">
        <f>IF(A1779="","",IF(LEN(B1779)=12,VLOOKUP(MID(B1779,8,2),[3]Crt!A:B,2),VLOOKUP(MID(B1779,7,2),[3]Crt!A:B,2)))</f>
        <v>30 - හෝමාගම</v>
      </c>
      <c r="J1779" s="20" t="str">
        <f>IF(A1779="","",VLOOKUP(I1779,[3]Crt!B:C,2))</f>
        <v>කොළඹ</v>
      </c>
      <c r="K1779" s="186">
        <f>IF(B1779="","",VLOOKUP(MID(B1779,1,1),[3]Crt!D:E,2,FALSE))</f>
        <v>2103</v>
      </c>
    </row>
    <row r="1780" spans="1:11" ht="51" customHeight="1">
      <c r="A1780" s="702" t="s">
        <v>3669</v>
      </c>
      <c r="B1780" s="698" t="s">
        <v>4228</v>
      </c>
      <c r="C1780" s="756" t="s">
        <v>4229</v>
      </c>
      <c r="D1780" s="759">
        <v>750000</v>
      </c>
      <c r="E1780" s="758" t="s">
        <v>4224</v>
      </c>
      <c r="F1780" s="758" t="s">
        <v>4227</v>
      </c>
      <c r="G1780" s="755"/>
      <c r="H1780" s="18" t="str">
        <f>IF(A1780="","",VLOOKUP(A1780,[3]Crt!F:G,2,FALSE))</f>
        <v>සෞඛ්‍ය වෛද්‍ය සේවා</v>
      </c>
      <c r="I1780" s="19" t="str">
        <f>IF(A1780="","",IF(LEN(B1780)=12,VLOOKUP(MID(B1780,8,2),[3]Crt!A:B,2),VLOOKUP(MID(B1780,7,2),[3]Crt!A:B,2)))</f>
        <v>30 - හෝමාගම</v>
      </c>
      <c r="J1780" s="20" t="str">
        <f>IF(A1780="","",VLOOKUP(I1780,[3]Crt!B:C,2))</f>
        <v>කොළඹ</v>
      </c>
      <c r="K1780" s="186">
        <f>IF(B1780="","",VLOOKUP(MID(B1780,1,1),[3]Crt!D:E,2,FALSE))</f>
        <v>2103</v>
      </c>
    </row>
    <row r="1781" spans="1:11" ht="51" customHeight="1">
      <c r="A1781" s="702" t="s">
        <v>3669</v>
      </c>
      <c r="B1781" s="698" t="s">
        <v>4230</v>
      </c>
      <c r="C1781" s="756" t="s">
        <v>4231</v>
      </c>
      <c r="D1781" s="759">
        <v>250000</v>
      </c>
      <c r="E1781" s="758" t="s">
        <v>4224</v>
      </c>
      <c r="F1781" s="758" t="s">
        <v>4227</v>
      </c>
      <c r="G1781" s="755"/>
      <c r="H1781" s="18" t="str">
        <f>IF(A1781="","",VLOOKUP(A1781,[3]Crt!F:G,2,FALSE))</f>
        <v>සෞඛ්‍ය වෛද්‍ය සේවා</v>
      </c>
      <c r="I1781" s="19" t="str">
        <f>IF(A1781="","",IF(LEN(B1781)=12,VLOOKUP(MID(B1781,8,2),[3]Crt!A:B,2),VLOOKUP(MID(B1781,7,2),[3]Crt!A:B,2)))</f>
        <v>33 - පාදුක්ක</v>
      </c>
      <c r="J1781" s="20" t="str">
        <f>IF(A1781="","",VLOOKUP(I1781,[3]Crt!B:C,2))</f>
        <v>කොළඹ</v>
      </c>
      <c r="K1781" s="186">
        <f>IF(B1781="","",VLOOKUP(MID(B1781,1,1),[3]Crt!D:E,2,FALSE))</f>
        <v>2103</v>
      </c>
    </row>
    <row r="1782" spans="1:11" ht="51" customHeight="1">
      <c r="A1782" s="702" t="s">
        <v>3645</v>
      </c>
      <c r="B1782" s="698" t="s">
        <v>4232</v>
      </c>
      <c r="C1782" s="756" t="s">
        <v>4233</v>
      </c>
      <c r="D1782" s="757">
        <v>1800000</v>
      </c>
      <c r="E1782" s="758" t="s">
        <v>3651</v>
      </c>
      <c r="F1782" s="758" t="s">
        <v>3652</v>
      </c>
      <c r="G1782" s="755"/>
      <c r="H1782" s="18" t="str">
        <f>IF(A1782="","",VLOOKUP(A1782,[3]Crt!F:G,2,FALSE))</f>
        <v>සෞඛ්‍ය වෛද්‍ය සේවා</v>
      </c>
      <c r="I1782" s="19" t="str">
        <f>IF(A1782="","",IF(LEN(B1782)=12,VLOOKUP(MID(B1782,8,2),[3]Crt!A:B,2),VLOOKUP(MID(B1782,7,2),[3]Crt!A:B,2)))</f>
        <v>62 - පළාත් පොදු</v>
      </c>
      <c r="J1782" s="20" t="str">
        <f>IF(A1782="","",VLOOKUP(I1782,[3]Crt!B:C,2))</f>
        <v>පළාත් පොදු</v>
      </c>
      <c r="K1782" s="186">
        <f>IF(B1782="","",VLOOKUP(MID(B1782,1,1),[3]Crt!D:E,2,FALSE))</f>
        <v>2103</v>
      </c>
    </row>
    <row r="1783" spans="1:11" ht="51" customHeight="1">
      <c r="A1783" s="702" t="s">
        <v>3669</v>
      </c>
      <c r="B1783" s="698" t="s">
        <v>4234</v>
      </c>
      <c r="C1783" s="756" t="s">
        <v>4235</v>
      </c>
      <c r="D1783" s="759">
        <v>250000</v>
      </c>
      <c r="E1783" s="758" t="s">
        <v>4224</v>
      </c>
      <c r="F1783" s="758" t="s">
        <v>4016</v>
      </c>
      <c r="G1783" s="755"/>
      <c r="H1783" s="18" t="str">
        <f>IF(A1783="","",VLOOKUP(A1783,[3]Crt!F:G,2,FALSE))</f>
        <v>සෞඛ්‍ය වෛද්‍ය සේවා</v>
      </c>
      <c r="I1783" s="19" t="str">
        <f>IF(A1783="","",IF(LEN(B1783)=12,VLOOKUP(MID(B1783,8,2),[3]Crt!A:B,2),VLOOKUP(MID(B1783,7,2),[3]Crt!A:B,2)))</f>
        <v>21 - කොළඹ</v>
      </c>
      <c r="J1783" s="20" t="str">
        <f>IF(A1783="","",VLOOKUP(I1783,[3]Crt!B:C,2))</f>
        <v>කොළඹ</v>
      </c>
      <c r="K1783" s="186">
        <f>IF(B1783="","",VLOOKUP(MID(B1783,1,1),[3]Crt!D:E,2,FALSE))</f>
        <v>2104</v>
      </c>
    </row>
    <row r="1784" spans="1:11" ht="51" customHeight="1">
      <c r="A1784" s="702" t="s">
        <v>3669</v>
      </c>
      <c r="B1784" s="698" t="s">
        <v>4236</v>
      </c>
      <c r="C1784" s="756" t="s">
        <v>4237</v>
      </c>
      <c r="D1784" s="759">
        <v>162500</v>
      </c>
      <c r="E1784" s="758" t="s">
        <v>4224</v>
      </c>
      <c r="F1784" s="758" t="s">
        <v>4016</v>
      </c>
      <c r="G1784" s="755"/>
      <c r="H1784" s="18" t="str">
        <f>IF(A1784="","",VLOOKUP(A1784,[3]Crt!F:G,2,FALSE))</f>
        <v>සෞඛ්‍ය වෛද්‍ය සේවා</v>
      </c>
      <c r="I1784" s="19" t="str">
        <f>IF(A1784="","",IF(LEN(B1784)=12,VLOOKUP(MID(B1784,8,2),[3]Crt!A:B,2),VLOOKUP(MID(B1784,7,2),[3]Crt!A:B,2)))</f>
        <v>25 - මහරගම</v>
      </c>
      <c r="J1784" s="20" t="str">
        <f>IF(A1784="","",VLOOKUP(I1784,[3]Crt!B:C,2))</f>
        <v>කොළඹ</v>
      </c>
      <c r="K1784" s="186">
        <f>IF(B1784="","",VLOOKUP(MID(B1784,1,1),[3]Crt!D:E,2,FALSE))</f>
        <v>2104</v>
      </c>
    </row>
    <row r="1785" spans="1:11" ht="51" customHeight="1">
      <c r="A1785" s="702" t="s">
        <v>3669</v>
      </c>
      <c r="B1785" s="698" t="s">
        <v>4238</v>
      </c>
      <c r="C1785" s="756" t="s">
        <v>4239</v>
      </c>
      <c r="D1785" s="759">
        <v>25000</v>
      </c>
      <c r="E1785" s="758" t="s">
        <v>4224</v>
      </c>
      <c r="F1785" s="758" t="s">
        <v>4016</v>
      </c>
      <c r="G1785" s="755"/>
      <c r="H1785" s="18" t="str">
        <f>IF(A1785="","",VLOOKUP(A1785,[3]Crt!F:G,2,FALSE))</f>
        <v>සෞඛ්‍ය වෛද්‍ය සේවා</v>
      </c>
      <c r="I1785" s="19" t="str">
        <f>IF(A1785="","",IF(LEN(B1785)=12,VLOOKUP(MID(B1785,8,2),[3]Crt!A:B,2),VLOOKUP(MID(B1785,7,2),[3]Crt!A:B,2)))</f>
        <v>28 - මොරටුව</v>
      </c>
      <c r="J1785" s="20" t="str">
        <f>IF(A1785="","",VLOOKUP(I1785,[3]Crt!B:C,2))</f>
        <v>කොළඹ</v>
      </c>
      <c r="K1785" s="186">
        <f>IF(B1785="","",VLOOKUP(MID(B1785,1,1),[3]Crt!D:E,2,FALSE))</f>
        <v>2104</v>
      </c>
    </row>
    <row r="1786" spans="1:11" ht="51" customHeight="1">
      <c r="A1786" s="702" t="s">
        <v>3669</v>
      </c>
      <c r="B1786" s="698" t="s">
        <v>4240</v>
      </c>
      <c r="C1786" s="756" t="s">
        <v>4241</v>
      </c>
      <c r="D1786" s="759">
        <v>87500</v>
      </c>
      <c r="E1786" s="758" t="s">
        <v>4224</v>
      </c>
      <c r="F1786" s="758" t="s">
        <v>4016</v>
      </c>
      <c r="G1786" s="755"/>
      <c r="H1786" s="18" t="str">
        <f>IF(A1786="","",VLOOKUP(A1786,[3]Crt!F:G,2,FALSE))</f>
        <v>සෞඛ්‍ය වෛද්‍ය සේවා</v>
      </c>
      <c r="I1786" s="19" t="str">
        <f>IF(A1786="","",IF(LEN(B1786)=12,VLOOKUP(MID(B1786,8,2),[3]Crt!A:B,2),VLOOKUP(MID(B1786,7,2),[3]Crt!A:B,2)))</f>
        <v>31 - හංවැල්ල</v>
      </c>
      <c r="J1786" s="20" t="str">
        <f>IF(A1786="","",VLOOKUP(I1786,[3]Crt!B:C,2))</f>
        <v>කොළඹ</v>
      </c>
      <c r="K1786" s="186">
        <f>IF(B1786="","",VLOOKUP(MID(B1786,1,1),[3]Crt!D:E,2,FALSE))</f>
        <v>2104</v>
      </c>
    </row>
    <row r="1787" spans="1:11" ht="51" customHeight="1">
      <c r="A1787" s="702" t="s">
        <v>3669</v>
      </c>
      <c r="B1787" s="698" t="s">
        <v>4242</v>
      </c>
      <c r="C1787" s="756" t="s">
        <v>4243</v>
      </c>
      <c r="D1787" s="759">
        <v>300000</v>
      </c>
      <c r="E1787" s="758" t="s">
        <v>4224</v>
      </c>
      <c r="F1787" s="758" t="s">
        <v>4016</v>
      </c>
      <c r="G1787" s="755"/>
      <c r="H1787" s="18" t="str">
        <f>IF(A1787="","",VLOOKUP(A1787,[3]Crt!F:G,2,FALSE))</f>
        <v>සෞඛ්‍ය වෛද්‍ය සේවා</v>
      </c>
      <c r="I1787" s="19" t="str">
        <f>IF(A1787="","",IF(LEN(B1787)=12,VLOOKUP(MID(B1787,8,2),[3]Crt!A:B,2),VLOOKUP(MID(B1787,7,2),[3]Crt!A:B,2)))</f>
        <v>48 - බේරුවල</v>
      </c>
      <c r="J1787" s="20" t="str">
        <f>IF(A1787="","",VLOOKUP(I1787,[3]Crt!B:C,2))</f>
        <v>කළුතර</v>
      </c>
      <c r="K1787" s="186">
        <f>IF(B1787="","",VLOOKUP(MID(B1787,1,1),[3]Crt!D:E,2,FALSE))</f>
        <v>2104</v>
      </c>
    </row>
    <row r="1788" spans="1:11" ht="51" customHeight="1">
      <c r="A1788" s="702" t="s">
        <v>3669</v>
      </c>
      <c r="B1788" s="698" t="s">
        <v>4244</v>
      </c>
      <c r="C1788" s="756" t="s">
        <v>4245</v>
      </c>
      <c r="D1788" s="759">
        <v>250000</v>
      </c>
      <c r="E1788" s="758" t="s">
        <v>4224</v>
      </c>
      <c r="F1788" s="758" t="s">
        <v>4016</v>
      </c>
      <c r="G1788" s="755"/>
      <c r="H1788" s="18" t="str">
        <f>IF(A1788="","",VLOOKUP(A1788,[3]Crt!F:G,2,FALSE))</f>
        <v>සෞඛ්‍ය වෛද්‍ය සේවා</v>
      </c>
      <c r="I1788" s="19" t="str">
        <f>IF(A1788="","",IF(LEN(B1788)=12,VLOOKUP(MID(B1788,8,2),[3]Crt!A:B,2),VLOOKUP(MID(B1788,7,2),[3]Crt!A:B,2)))</f>
        <v>48 - බේරුවල</v>
      </c>
      <c r="J1788" s="20" t="str">
        <f>IF(A1788="","",VLOOKUP(I1788,[3]Crt!B:C,2))</f>
        <v>කළුතර</v>
      </c>
      <c r="K1788" s="186">
        <f>IF(B1788="","",VLOOKUP(MID(B1788,1,1),[3]Crt!D:E,2,FALSE))</f>
        <v>2104</v>
      </c>
    </row>
    <row r="1789" spans="1:11" ht="51" customHeight="1">
      <c r="A1789" s="702" t="s">
        <v>3669</v>
      </c>
      <c r="B1789" s="698" t="s">
        <v>4246</v>
      </c>
      <c r="C1789" s="698" t="s">
        <v>4247</v>
      </c>
      <c r="D1789" s="760">
        <v>100000</v>
      </c>
      <c r="E1789" s="700" t="s">
        <v>3651</v>
      </c>
      <c r="F1789" s="700" t="s">
        <v>3652</v>
      </c>
      <c r="G1789" s="621"/>
      <c r="H1789" s="18" t="str">
        <f>IF(A1789="","",VLOOKUP(A1789,[3]Crt!F:G,2,FALSE))</f>
        <v>සෞඛ්‍ය වෛද්‍ය සේවා</v>
      </c>
      <c r="I1789" s="19" t="str">
        <f>IF(A1789="","",IF(LEN(B1789)=12,VLOOKUP(MID(B1789,8,2),[3]Crt!A:B,2),VLOOKUP(MID(B1789,7,2),[3]Crt!A:B,2)))</f>
        <v>22 -කොලොන්නාව</v>
      </c>
      <c r="J1789" s="20" t="str">
        <f>IF(A1789="","",VLOOKUP(I1789,[3]Crt!B:C,2))</f>
        <v>කොළඹ</v>
      </c>
      <c r="K1789" s="186">
        <f>IF(B1789="","",VLOOKUP(MID(B1789,1,1),[3]Crt!D:E,2,FALSE))</f>
        <v>2401</v>
      </c>
    </row>
    <row r="1790" spans="1:11" ht="51" customHeight="1">
      <c r="A1790" s="702" t="s">
        <v>3669</v>
      </c>
      <c r="B1790" s="698" t="s">
        <v>4248</v>
      </c>
      <c r="C1790" s="698" t="s">
        <v>4249</v>
      </c>
      <c r="D1790" s="760">
        <v>25000</v>
      </c>
      <c r="E1790" s="700" t="s">
        <v>3651</v>
      </c>
      <c r="F1790" s="700" t="s">
        <v>3652</v>
      </c>
      <c r="G1790" s="621"/>
      <c r="H1790" s="18" t="str">
        <f>IF(A1790="","",VLOOKUP(A1790,[3]Crt!F:G,2,FALSE))</f>
        <v>සෞඛ්‍ය වෛද්‍ය සේවා</v>
      </c>
      <c r="I1790" s="19" t="str">
        <f>IF(A1790="","",IF(LEN(B1790)=12,VLOOKUP(MID(B1790,8,2),[3]Crt!A:B,2),VLOOKUP(MID(B1790,7,2),[3]Crt!A:B,2)))</f>
        <v>50 - අගලවත්ත</v>
      </c>
      <c r="J1790" s="20" t="str">
        <f>IF(A1790="","",VLOOKUP(I1790,[3]Crt!B:C,2))</f>
        <v>කළුතර</v>
      </c>
      <c r="K1790" s="186">
        <f>IF(B1790="","",VLOOKUP(MID(B1790,1,1),[3]Crt!D:E,2,FALSE))</f>
        <v>2401</v>
      </c>
    </row>
    <row r="1791" spans="1:11" ht="51" customHeight="1">
      <c r="A1791" s="702" t="s">
        <v>3645</v>
      </c>
      <c r="B1791" s="698" t="s">
        <v>4250</v>
      </c>
      <c r="C1791" s="698" t="s">
        <v>4251</v>
      </c>
      <c r="D1791" s="746">
        <v>1130000</v>
      </c>
      <c r="E1791" s="700" t="s">
        <v>3651</v>
      </c>
      <c r="F1791" s="700" t="s">
        <v>3652</v>
      </c>
      <c r="G1791" s="621"/>
      <c r="H1791" s="18" t="str">
        <f>IF(A1791="","",VLOOKUP(A1791,[3]Crt!F:G,2,FALSE))</f>
        <v>සෞඛ්‍ය වෛද්‍ය සේවා</v>
      </c>
      <c r="I1791" s="19" t="str">
        <f>IF(A1791="","",IF(LEN(B1791)=12,VLOOKUP(MID(B1791,8,2),[3]Crt!A:B,2),VLOOKUP(MID(B1791,7,2),[3]Crt!A:B,2)))</f>
        <v>62 - පළාත් පොදු</v>
      </c>
      <c r="J1791" s="20" t="str">
        <f>IF(A1791="","",VLOOKUP(I1791,[3]Crt!B:C,2))</f>
        <v>පළාත් පොදු</v>
      </c>
      <c r="K1791" s="186">
        <f>IF(B1791="","",VLOOKUP(MID(B1791,1,1),[3]Crt!D:E,2,FALSE))</f>
        <v>2401</v>
      </c>
    </row>
    <row r="1792" spans="1:11" ht="51" customHeight="1">
      <c r="A1792" s="702" t="s">
        <v>4252</v>
      </c>
      <c r="B1792" s="703" t="s">
        <v>4253</v>
      </c>
      <c r="C1792" s="703" t="s">
        <v>4254</v>
      </c>
      <c r="D1792" s="761">
        <v>100000</v>
      </c>
      <c r="E1792" s="705" t="s">
        <v>3658</v>
      </c>
      <c r="F1792" s="705" t="s">
        <v>3917</v>
      </c>
      <c r="G1792" s="621"/>
      <c r="H1792" s="18" t="str">
        <f>IF(A1792="","",VLOOKUP(A1792,[3]Crt!F:G,2,FALSE))</f>
        <v>ආයුර්වේද වෛද්‍ය සේවා</v>
      </c>
      <c r="I1792" s="19" t="str">
        <f>IF(A1792="","",IF(LEN(B1792)=12,VLOOKUP(MID(B1792,8,2),[3]Crt!A:B,2),VLOOKUP(MID(B1792,7,2),[3]Crt!A:B,2)))</f>
        <v>62 - පළාත් පොදු</v>
      </c>
      <c r="J1792" s="20" t="str">
        <f>IF(A1792="","",VLOOKUP(I1792,[3]Crt!B:C,2))</f>
        <v>පළාත් පොදු</v>
      </c>
      <c r="K1792" s="186">
        <f>IF(B1792="","",VLOOKUP(MID(B1792,1,1),[3]Crt!D:E,2,FALSE))</f>
        <v>2001</v>
      </c>
    </row>
    <row r="1793" spans="1:11" ht="51" customHeight="1">
      <c r="A1793" s="702" t="s">
        <v>3934</v>
      </c>
      <c r="B1793" s="698" t="s">
        <v>4255</v>
      </c>
      <c r="C1793" s="762" t="s">
        <v>4256</v>
      </c>
      <c r="D1793" s="760">
        <v>50000</v>
      </c>
      <c r="E1793" s="763" t="s">
        <v>4224</v>
      </c>
      <c r="F1793" s="700" t="s">
        <v>3877</v>
      </c>
      <c r="G1793" s="621"/>
      <c r="H1793" s="18" t="str">
        <f>IF(A1793="","",VLOOKUP(A1793,[3]Crt!F:G,2,FALSE))</f>
        <v>පරිවාස හා ළමාරක්ෂක සේවා</v>
      </c>
      <c r="I1793" s="19" t="str">
        <f>IF(A1793="","",IF(LEN(B1793)=12,VLOOKUP(MID(B1793,8,2),[3]Crt!A:B,2),VLOOKUP(MID(B1793,7,2),[3]Crt!A:B,2)))</f>
        <v>07 - ගම්පහ</v>
      </c>
      <c r="J1793" s="20" t="str">
        <f>IF(A1793="","",VLOOKUP(I1793,[3]Crt!B:C,2))</f>
        <v>ගම්පහ</v>
      </c>
      <c r="K1793" s="186">
        <f>IF(B1793="","",VLOOKUP(MID(B1793,1,1),[3]Crt!D:E,2,FALSE))</f>
        <v>2102</v>
      </c>
    </row>
    <row r="1794" spans="1:11" ht="51" customHeight="1">
      <c r="A1794" s="702" t="s">
        <v>3934</v>
      </c>
      <c r="B1794" s="698" t="s">
        <v>4257</v>
      </c>
      <c r="C1794" s="764" t="s">
        <v>4258</v>
      </c>
      <c r="D1794" s="765">
        <v>250000</v>
      </c>
      <c r="E1794" s="763" t="s">
        <v>4224</v>
      </c>
      <c r="F1794" s="763" t="s">
        <v>4016</v>
      </c>
      <c r="G1794" s="766"/>
      <c r="H1794" s="18" t="str">
        <f>IF(A1794="","",VLOOKUP(A1794,[3]Crt!F:G,2,FALSE))</f>
        <v>පරිවාස හා ළමාරක්ෂක සේවා</v>
      </c>
      <c r="I1794" s="19" t="str">
        <f>IF(A1794="","",IF(LEN(B1794)=12,VLOOKUP(MID(B1794,8,2),[3]Crt!A:B,2),VLOOKUP(MID(B1794,7,2),[3]Crt!A:B,2)))</f>
        <v>41 - පානදුර</v>
      </c>
      <c r="J1794" s="20" t="str">
        <f>IF(A1794="","",VLOOKUP(I1794,[3]Crt!B:C,2))</f>
        <v>කළුතර</v>
      </c>
      <c r="K1794" s="186">
        <f>IF(B1794="","",VLOOKUP(MID(B1794,1,1),[3]Crt!D:E,2,FALSE))</f>
        <v>2102</v>
      </c>
    </row>
    <row r="1795" spans="1:11" ht="51" customHeight="1">
      <c r="A1795" s="702" t="s">
        <v>3934</v>
      </c>
      <c r="B1795" s="698" t="s">
        <v>4259</v>
      </c>
      <c r="C1795" s="762" t="s">
        <v>4260</v>
      </c>
      <c r="D1795" s="765">
        <v>300000</v>
      </c>
      <c r="E1795" s="763" t="s">
        <v>4224</v>
      </c>
      <c r="F1795" s="763" t="s">
        <v>4016</v>
      </c>
      <c r="G1795" s="766"/>
      <c r="H1795" s="18" t="str">
        <f>IF(A1795="","",VLOOKUP(A1795,[3]Crt!F:G,2,FALSE))</f>
        <v>පරිවාස හා ළමාරක්ෂක සේවා</v>
      </c>
      <c r="I1795" s="19" t="str">
        <f>IF(A1795="","",IF(LEN(B1795)=12,VLOOKUP(MID(B1795,8,2),[3]Crt!A:B,2),VLOOKUP(MID(B1795,7,2),[3]Crt!A:B,2)))</f>
        <v>48 - බේරුවල</v>
      </c>
      <c r="J1795" s="20" t="str">
        <f>IF(A1795="","",VLOOKUP(I1795,[3]Crt!B:C,2))</f>
        <v>කළුතර</v>
      </c>
      <c r="K1795" s="186">
        <f>IF(B1795="","",VLOOKUP(MID(B1795,1,1),[3]Crt!D:E,2,FALSE))</f>
        <v>2102</v>
      </c>
    </row>
    <row r="1796" spans="1:11" ht="51" customHeight="1">
      <c r="A1796" s="702" t="s">
        <v>3934</v>
      </c>
      <c r="B1796" s="698" t="s">
        <v>4261</v>
      </c>
      <c r="C1796" s="722" t="s">
        <v>4262</v>
      </c>
      <c r="D1796" s="760">
        <v>100000</v>
      </c>
      <c r="E1796" s="763" t="s">
        <v>4224</v>
      </c>
      <c r="F1796" s="700" t="s">
        <v>3877</v>
      </c>
      <c r="G1796" s="621"/>
      <c r="H1796" s="18" t="str">
        <f>IF(A1796="","",VLOOKUP(A1796,[3]Crt!F:G,2,FALSE))</f>
        <v>පරිවාස හා ළමාරක්ෂක සේවා</v>
      </c>
      <c r="I1796" s="19" t="str">
        <f>IF(A1796="","",IF(LEN(B1796)=12,VLOOKUP(MID(B1796,8,2),[3]Crt!A:B,2),VLOOKUP(MID(B1796,7,2),[3]Crt!A:B,2)))</f>
        <v>32 - තිඹිරිගස්යාය</v>
      </c>
      <c r="J1796" s="20" t="str">
        <f>IF(A1796="","",VLOOKUP(I1796,[3]Crt!B:C,2))</f>
        <v>කොළඹ</v>
      </c>
      <c r="K1796" s="186">
        <f>IF(B1796="","",VLOOKUP(MID(B1796,1,1),[3]Crt!D:E,2,FALSE))</f>
        <v>2103</v>
      </c>
    </row>
    <row r="1797" spans="1:11" ht="51" customHeight="1">
      <c r="A1797" s="702" t="s">
        <v>3934</v>
      </c>
      <c r="B1797" s="698" t="s">
        <v>4263</v>
      </c>
      <c r="C1797" s="762" t="s">
        <v>4264</v>
      </c>
      <c r="D1797" s="767">
        <v>40000</v>
      </c>
      <c r="E1797" s="763" t="s">
        <v>4224</v>
      </c>
      <c r="F1797" s="763" t="s">
        <v>4016</v>
      </c>
      <c r="G1797" s="766"/>
      <c r="H1797" s="18" t="str">
        <f>IF(A1797="","",VLOOKUP(A1797,[3]Crt!F:G,2,FALSE))</f>
        <v>පරිවාස හා ළමාරක්ෂක සේවා</v>
      </c>
      <c r="I1797" s="19" t="str">
        <f>IF(A1797="","",IF(LEN(B1797)=12,VLOOKUP(MID(B1797,8,2),[3]Crt!A:B,2),VLOOKUP(MID(B1797,7,2),[3]Crt!A:B,2)))</f>
        <v>63 - ගම්පහ පොදු</v>
      </c>
      <c r="J1797" s="20" t="str">
        <f>IF(A1797="","",VLOOKUP(I1797,[3]Crt!B:C,2))</f>
        <v xml:space="preserve">ගම්පහ </v>
      </c>
      <c r="K1797" s="186">
        <f>IF(B1797="","",VLOOKUP(MID(B1797,1,1),[3]Crt!D:E,2,FALSE))</f>
        <v>2401</v>
      </c>
    </row>
    <row r="1798" spans="1:11" ht="51" customHeight="1">
      <c r="A1798" s="702" t="s">
        <v>1237</v>
      </c>
      <c r="B1798" s="703" t="s">
        <v>4265</v>
      </c>
      <c r="C1798" s="768" t="s">
        <v>4266</v>
      </c>
      <c r="D1798" s="769">
        <v>250000</v>
      </c>
      <c r="E1798" s="705" t="s">
        <v>4224</v>
      </c>
      <c r="F1798" s="705" t="s">
        <v>4016</v>
      </c>
      <c r="G1798" s="621"/>
      <c r="H1798" s="18" t="str">
        <f>IF(A1798="","",VLOOKUP(A1798,[3]Crt!F:G,2,FALSE))</f>
        <v>කාන්තා කටයුතු</v>
      </c>
      <c r="I1798" s="19" t="str">
        <f>IF(A1798="","",IF(LEN(B1798)=12,VLOOKUP(MID(B1798,8,2),[3]Crt!A:B,2),VLOOKUP(MID(B1798,7,2),[3]Crt!A:B,2)))</f>
        <v>01 - දිවුලපිටිය</v>
      </c>
      <c r="J1798" s="20" t="str">
        <f>IF(A1798="","",VLOOKUP(I1798,[3]Crt!B:C,2))</f>
        <v>ගම්පහ</v>
      </c>
      <c r="K1798" s="186">
        <f>IF(B1798="","",VLOOKUP(MID(B1798,1,1),[3]Crt!D:E,2,FALSE))</f>
        <v>2103</v>
      </c>
    </row>
    <row r="1799" spans="1:11" ht="51" customHeight="1">
      <c r="A1799" s="702" t="s">
        <v>1261</v>
      </c>
      <c r="B1799" s="698" t="s">
        <v>4267</v>
      </c>
      <c r="C1799" s="722" t="s">
        <v>4268</v>
      </c>
      <c r="D1799" s="699">
        <v>50000</v>
      </c>
      <c r="E1799" s="758" t="s">
        <v>4224</v>
      </c>
      <c r="F1799" s="770" t="s">
        <v>4016</v>
      </c>
      <c r="G1799" s="771"/>
      <c r="H1799" s="18" t="str">
        <f>IF(A1799="","",VLOOKUP(A1799,[3]Crt!F:G,2,FALSE))</f>
        <v>කාන්තා කටයුතු</v>
      </c>
      <c r="I1799" s="19" t="str">
        <f>IF(A1799="","",IF(LEN(B1799)=12,VLOOKUP(MID(B1799,8,2),[3]Crt!A:B,2),VLOOKUP(MID(B1799,7,2),[3]Crt!A:B,2)))</f>
        <v>02 - කටාන</v>
      </c>
      <c r="J1799" s="20" t="str">
        <f>IF(A1799="","",VLOOKUP(I1799,[3]Crt!B:C,2))</f>
        <v>ගම්පහ</v>
      </c>
      <c r="K1799" s="186">
        <f>IF(B1799="","",VLOOKUP(MID(B1799,1,1),[3]Crt!D:E,2,FALSE))</f>
        <v>2103</v>
      </c>
    </row>
    <row r="1800" spans="1:11" ht="51" customHeight="1">
      <c r="A1800" s="702" t="s">
        <v>1261</v>
      </c>
      <c r="B1800" s="698" t="s">
        <v>4269</v>
      </c>
      <c r="C1800" s="722" t="s">
        <v>4270</v>
      </c>
      <c r="D1800" s="699">
        <v>50000</v>
      </c>
      <c r="E1800" s="758" t="s">
        <v>4224</v>
      </c>
      <c r="F1800" s="770" t="s">
        <v>4016</v>
      </c>
      <c r="G1800" s="771"/>
      <c r="H1800" s="18" t="str">
        <f>IF(A1800="","",VLOOKUP(A1800,[3]Crt!F:G,2,FALSE))</f>
        <v>කාන්තා කටයුතු</v>
      </c>
      <c r="I1800" s="19" t="str">
        <f>IF(A1800="","",IF(LEN(B1800)=12,VLOOKUP(MID(B1800,8,2),[3]Crt!A:B,2),VLOOKUP(MID(B1800,7,2),[3]Crt!A:B,2)))</f>
        <v>03 - මීගමුව</v>
      </c>
      <c r="J1800" s="20" t="str">
        <f>IF(A1800="","",VLOOKUP(I1800,[3]Crt!B:C,2))</f>
        <v>ගම්පහ</v>
      </c>
      <c r="K1800" s="186">
        <f>IF(B1800="","",VLOOKUP(MID(B1800,1,1),[3]Crt!D:E,2,FALSE))</f>
        <v>2103</v>
      </c>
    </row>
    <row r="1801" spans="1:11" ht="51" customHeight="1">
      <c r="A1801" s="702" t="s">
        <v>1228</v>
      </c>
      <c r="B1801" s="698" t="s">
        <v>4271</v>
      </c>
      <c r="C1801" s="772" t="s">
        <v>4272</v>
      </c>
      <c r="D1801" s="773">
        <v>425000</v>
      </c>
      <c r="E1801" s="700" t="s">
        <v>4224</v>
      </c>
      <c r="F1801" s="700" t="s">
        <v>4016</v>
      </c>
      <c r="G1801" s="621"/>
      <c r="H1801" s="18" t="str">
        <f>IF(A1801="","",VLOOKUP(A1801,[3]Crt!F:G,2,FALSE))</f>
        <v>කාන්තා කටයුතු</v>
      </c>
      <c r="I1801" s="19" t="str">
        <f>IF(A1801="","",IF(LEN(B1801)=12,VLOOKUP(MID(B1801,8,2),[3]Crt!A:B,2),VLOOKUP(MID(B1801,7,2),[3]Crt!A:B,2)))</f>
        <v>04 - මිනුවන්ගොඩ</v>
      </c>
      <c r="J1801" s="20" t="str">
        <f>IF(A1801="","",VLOOKUP(I1801,[3]Crt!B:C,2))</f>
        <v>ගම්පහ</v>
      </c>
      <c r="K1801" s="186">
        <f>IF(B1801="","",VLOOKUP(MID(B1801,1,1),[3]Crt!D:E,2,FALSE))</f>
        <v>2103</v>
      </c>
    </row>
    <row r="1802" spans="1:11" ht="51" customHeight="1">
      <c r="A1802" s="702" t="s">
        <v>1261</v>
      </c>
      <c r="B1802" s="698" t="s">
        <v>4273</v>
      </c>
      <c r="C1802" s="772" t="s">
        <v>4274</v>
      </c>
      <c r="D1802" s="774">
        <v>190000</v>
      </c>
      <c r="E1802" s="700" t="s">
        <v>4224</v>
      </c>
      <c r="F1802" s="700" t="s">
        <v>4227</v>
      </c>
      <c r="G1802" s="621"/>
      <c r="H1802" s="18" t="str">
        <f>IF(A1802="","",VLOOKUP(A1802,[3]Crt!F:G,2,FALSE))</f>
        <v>කාන්තා කටයුතු</v>
      </c>
      <c r="I1802" s="19" t="str">
        <f>IF(A1802="","",IF(LEN(B1802)=12,VLOOKUP(MID(B1802,8,2),[3]Crt!A:B,2),VLOOKUP(MID(B1802,7,2),[3]Crt!A:B,2)))</f>
        <v>07 - ගම්පහ</v>
      </c>
      <c r="J1802" s="20" t="str">
        <f>IF(A1802="","",VLOOKUP(I1802,[3]Crt!B:C,2))</f>
        <v>ගම්පහ</v>
      </c>
      <c r="K1802" s="186">
        <f>IF(B1802="","",VLOOKUP(MID(B1802,1,1),[3]Crt!D:E,2,FALSE))</f>
        <v>2103</v>
      </c>
    </row>
    <row r="1803" spans="1:11" ht="51" customHeight="1">
      <c r="A1803" s="702" t="s">
        <v>1228</v>
      </c>
      <c r="B1803" s="698" t="s">
        <v>4275</v>
      </c>
      <c r="C1803" s="772" t="s">
        <v>4276</v>
      </c>
      <c r="D1803" s="773">
        <v>250000</v>
      </c>
      <c r="E1803" s="700" t="s">
        <v>4224</v>
      </c>
      <c r="F1803" s="700" t="s">
        <v>4016</v>
      </c>
      <c r="G1803" s="621"/>
      <c r="H1803" s="18" t="str">
        <f>IF(A1803="","",VLOOKUP(A1803,[3]Crt!F:G,2,FALSE))</f>
        <v>කාන්තා කටයුතු</v>
      </c>
      <c r="I1803" s="19" t="str">
        <f>IF(A1803="","",IF(LEN(B1803)=12,VLOOKUP(MID(B1803,8,2),[3]Crt!A:B,2),VLOOKUP(MID(B1803,7,2),[3]Crt!A:B,2)))</f>
        <v>09 - වත්තල</v>
      </c>
      <c r="J1803" s="20" t="str">
        <f>IF(A1803="","",VLOOKUP(I1803,[3]Crt!B:C,2))</f>
        <v>ගම්පහ</v>
      </c>
      <c r="K1803" s="186">
        <f>IF(B1803="","",VLOOKUP(MID(B1803,1,1),[3]Crt!D:E,2,FALSE))</f>
        <v>2103</v>
      </c>
    </row>
    <row r="1804" spans="1:11" ht="51" customHeight="1">
      <c r="A1804" s="702" t="s">
        <v>1261</v>
      </c>
      <c r="B1804" s="698" t="s">
        <v>4277</v>
      </c>
      <c r="C1804" s="772" t="s">
        <v>4278</v>
      </c>
      <c r="D1804" s="774">
        <v>95808</v>
      </c>
      <c r="E1804" s="700" t="s">
        <v>4224</v>
      </c>
      <c r="F1804" s="700" t="s">
        <v>4016</v>
      </c>
      <c r="G1804" s="621"/>
      <c r="H1804" s="18" t="str">
        <f>IF(A1804="","",VLOOKUP(A1804,[3]Crt!F:G,2,FALSE))</f>
        <v>කාන්තා කටයුතු</v>
      </c>
      <c r="I1804" s="19" t="str">
        <f>IF(A1804="","",IF(LEN(B1804)=12,VLOOKUP(MID(B1804,8,2),[3]Crt!A:B,2),VLOOKUP(MID(B1804,7,2),[3]Crt!A:B,2)))</f>
        <v>09 - වත්තල</v>
      </c>
      <c r="J1804" s="20" t="str">
        <f>IF(A1804="","",VLOOKUP(I1804,[3]Crt!B:C,2))</f>
        <v>ගම්පහ</v>
      </c>
      <c r="K1804" s="186">
        <f>IF(B1804="","",VLOOKUP(MID(B1804,1,1),[3]Crt!D:E,2,FALSE))</f>
        <v>2103</v>
      </c>
    </row>
    <row r="1805" spans="1:11" ht="51" customHeight="1">
      <c r="A1805" s="702" t="s">
        <v>1261</v>
      </c>
      <c r="B1805" s="698" t="s">
        <v>4279</v>
      </c>
      <c r="C1805" s="748" t="s">
        <v>4280</v>
      </c>
      <c r="D1805" s="699">
        <v>50000</v>
      </c>
      <c r="E1805" s="758" t="s">
        <v>4224</v>
      </c>
      <c r="F1805" s="770" t="s">
        <v>4016</v>
      </c>
      <c r="G1805" s="771"/>
      <c r="H1805" s="18" t="str">
        <f>IF(A1805="","",VLOOKUP(A1805,[3]Crt!F:G,2,FALSE))</f>
        <v>කාන්තා කටයුතු</v>
      </c>
      <c r="I1805" s="19" t="str">
        <f>IF(A1805="","",IF(LEN(B1805)=12,VLOOKUP(MID(B1805,8,2),[3]Crt!A:B,2),VLOOKUP(MID(B1805,7,2),[3]Crt!A:B,2)))</f>
        <v>09 - වත්තල</v>
      </c>
      <c r="J1805" s="20" t="str">
        <f>IF(A1805="","",VLOOKUP(I1805,[3]Crt!B:C,2))</f>
        <v>ගම්පහ</v>
      </c>
      <c r="K1805" s="186">
        <f>IF(B1805="","",VLOOKUP(MID(B1805,1,1),[3]Crt!D:E,2,FALSE))</f>
        <v>2103</v>
      </c>
    </row>
    <row r="1806" spans="1:11" ht="51" customHeight="1">
      <c r="A1806" s="702" t="s">
        <v>1228</v>
      </c>
      <c r="B1806" s="698" t="s">
        <v>4281</v>
      </c>
      <c r="C1806" s="772" t="s">
        <v>4282</v>
      </c>
      <c r="D1806" s="773">
        <v>250000</v>
      </c>
      <c r="E1806" s="700" t="s">
        <v>4224</v>
      </c>
      <c r="F1806" s="700" t="s">
        <v>4227</v>
      </c>
      <c r="G1806" s="621"/>
      <c r="H1806" s="18" t="str">
        <f>IF(A1806="","",VLOOKUP(A1806,[3]Crt!F:G,2,FALSE))</f>
        <v>කාන්තා කටයුතු</v>
      </c>
      <c r="I1806" s="19" t="str">
        <f>IF(A1806="","",IF(LEN(B1806)=12,VLOOKUP(MID(B1806,8,2),[3]Crt!A:B,2),VLOOKUP(MID(B1806,7,2),[3]Crt!A:B,2)))</f>
        <v>10 - මහර</v>
      </c>
      <c r="J1806" s="20" t="str">
        <f>IF(A1806="","",VLOOKUP(I1806,[3]Crt!B:C,2))</f>
        <v>ගම්පහ</v>
      </c>
      <c r="K1806" s="186">
        <f>IF(B1806="","",VLOOKUP(MID(B1806,1,1),[3]Crt!D:E,2,FALSE))</f>
        <v>2103</v>
      </c>
    </row>
    <row r="1807" spans="1:11" ht="51" customHeight="1">
      <c r="A1807" s="702" t="s">
        <v>1261</v>
      </c>
      <c r="B1807" s="698" t="s">
        <v>4283</v>
      </c>
      <c r="C1807" s="722" t="s">
        <v>4284</v>
      </c>
      <c r="D1807" s="699">
        <v>50000</v>
      </c>
      <c r="E1807" s="758" t="s">
        <v>4224</v>
      </c>
      <c r="F1807" s="770" t="s">
        <v>4227</v>
      </c>
      <c r="G1807" s="771"/>
      <c r="H1807" s="18" t="str">
        <f>IF(A1807="","",VLOOKUP(A1807,[3]Crt!F:G,2,FALSE))</f>
        <v>කාන්තා කටයුතු</v>
      </c>
      <c r="I1807" s="19" t="str">
        <f>IF(A1807="","",IF(LEN(B1807)=12,VLOOKUP(MID(B1807,8,2),[3]Crt!A:B,2),VLOOKUP(MID(B1807,7,2),[3]Crt!A:B,2)))</f>
        <v>10 - මහර</v>
      </c>
      <c r="J1807" s="20" t="str">
        <f>IF(A1807="","",VLOOKUP(I1807,[3]Crt!B:C,2))</f>
        <v>ගම්පහ</v>
      </c>
      <c r="K1807" s="186">
        <f>IF(B1807="","",VLOOKUP(MID(B1807,1,1),[3]Crt!D:E,2,FALSE))</f>
        <v>2103</v>
      </c>
    </row>
    <row r="1808" spans="1:11" ht="51" customHeight="1">
      <c r="A1808" s="702" t="s">
        <v>1261</v>
      </c>
      <c r="B1808" s="698" t="s">
        <v>4285</v>
      </c>
      <c r="C1808" s="722" t="s">
        <v>4286</v>
      </c>
      <c r="D1808" s="699">
        <v>50000</v>
      </c>
      <c r="E1808" s="758" t="s">
        <v>4224</v>
      </c>
      <c r="F1808" s="770" t="s">
        <v>4227</v>
      </c>
      <c r="G1808" s="771"/>
      <c r="H1808" s="18" t="str">
        <f>IF(A1808="","",VLOOKUP(A1808,[3]Crt!F:G,2,FALSE))</f>
        <v>කාන්තා කටයුතු</v>
      </c>
      <c r="I1808" s="19" t="str">
        <f>IF(A1808="","",IF(LEN(B1808)=12,VLOOKUP(MID(B1808,8,2),[3]Crt!A:B,2),VLOOKUP(MID(B1808,7,2),[3]Crt!A:B,2)))</f>
        <v>12 - බියගම</v>
      </c>
      <c r="J1808" s="20" t="str">
        <f>IF(A1808="","",VLOOKUP(I1808,[3]Crt!B:C,2))</f>
        <v>ගම්පහ</v>
      </c>
      <c r="K1808" s="186">
        <f>IF(B1808="","",VLOOKUP(MID(B1808,1,1),[3]Crt!D:E,2,FALSE))</f>
        <v>2103</v>
      </c>
    </row>
    <row r="1809" spans="1:11" ht="51" customHeight="1">
      <c r="A1809" s="702" t="s">
        <v>1261</v>
      </c>
      <c r="B1809" s="698" t="s">
        <v>4287</v>
      </c>
      <c r="C1809" s="722" t="s">
        <v>4288</v>
      </c>
      <c r="D1809" s="699">
        <v>50000</v>
      </c>
      <c r="E1809" s="758" t="s">
        <v>4224</v>
      </c>
      <c r="F1809" s="770" t="s">
        <v>4227</v>
      </c>
      <c r="G1809" s="771"/>
      <c r="H1809" s="18" t="str">
        <f>IF(A1809="","",VLOOKUP(A1809,[3]Crt!F:G,2,FALSE))</f>
        <v>කාන්තා කටයුතු</v>
      </c>
      <c r="I1809" s="19" t="str">
        <f>IF(A1809="","",IF(LEN(B1809)=12,VLOOKUP(MID(B1809,8,2),[3]Crt!A:B,2),VLOOKUP(MID(B1809,7,2),[3]Crt!A:B,2)))</f>
        <v>13 - කැළණිය</v>
      </c>
      <c r="J1809" s="20" t="str">
        <f>IF(A1809="","",VLOOKUP(I1809,[3]Crt!B:C,2))</f>
        <v>ගම්පහ</v>
      </c>
      <c r="K1809" s="186">
        <f>IF(B1809="","",VLOOKUP(MID(B1809,1,1),[3]Crt!D:E,2,FALSE))</f>
        <v>2103</v>
      </c>
    </row>
    <row r="1810" spans="1:11" ht="51" customHeight="1">
      <c r="A1810" s="702" t="s">
        <v>1261</v>
      </c>
      <c r="B1810" s="698" t="s">
        <v>4289</v>
      </c>
      <c r="C1810" s="775" t="s">
        <v>4290</v>
      </c>
      <c r="D1810" s="776">
        <v>500000</v>
      </c>
      <c r="E1810" s="758" t="s">
        <v>4224</v>
      </c>
      <c r="F1810" s="758" t="s">
        <v>4016</v>
      </c>
      <c r="G1810" s="755"/>
      <c r="H1810" s="18" t="str">
        <f>IF(A1810="","",VLOOKUP(A1810,[3]Crt!F:G,2,FALSE))</f>
        <v>කාන්තා කටයුතු</v>
      </c>
      <c r="I1810" s="19" t="str">
        <f>IF(A1810="","",IF(LEN(B1810)=12,VLOOKUP(MID(B1810,8,2),[3]Crt!A:B,2),VLOOKUP(MID(B1810,7,2),[3]Crt!A:B,2)))</f>
        <v>21 - කොළඹ</v>
      </c>
      <c r="J1810" s="20" t="str">
        <f>IF(A1810="","",VLOOKUP(I1810,[3]Crt!B:C,2))</f>
        <v>කොළඹ</v>
      </c>
      <c r="K1810" s="186">
        <f>IF(B1810="","",VLOOKUP(MID(B1810,1,1),[3]Crt!D:E,2,FALSE))</f>
        <v>2103</v>
      </c>
    </row>
    <row r="1811" spans="1:11" ht="51" customHeight="1">
      <c r="A1811" s="702" t="s">
        <v>1228</v>
      </c>
      <c r="B1811" s="698" t="s">
        <v>4291</v>
      </c>
      <c r="C1811" s="777" t="s">
        <v>4292</v>
      </c>
      <c r="D1811" s="776">
        <v>250000</v>
      </c>
      <c r="E1811" s="758" t="s">
        <v>4224</v>
      </c>
      <c r="F1811" s="758" t="s">
        <v>4016</v>
      </c>
      <c r="G1811" s="755"/>
      <c r="H1811" s="18" t="str">
        <f>IF(A1811="","",VLOOKUP(A1811,[3]Crt!F:G,2,FALSE))</f>
        <v>කාන්තා කටයුතු</v>
      </c>
      <c r="I1811" s="19" t="str">
        <f>IF(A1811="","",IF(LEN(B1811)=12,VLOOKUP(MID(B1811,8,2),[3]Crt!A:B,2),VLOOKUP(MID(B1811,7,2),[3]Crt!A:B,2)))</f>
        <v>21 - කොළඹ</v>
      </c>
      <c r="J1811" s="20" t="str">
        <f>IF(A1811="","",VLOOKUP(I1811,[3]Crt!B:C,2))</f>
        <v>කොළඹ</v>
      </c>
      <c r="K1811" s="186">
        <f>IF(B1811="","",VLOOKUP(MID(B1811,1,1),[3]Crt!D:E,2,FALSE))</f>
        <v>2103</v>
      </c>
    </row>
    <row r="1812" spans="1:11" ht="51" customHeight="1">
      <c r="A1812" s="702" t="s">
        <v>1237</v>
      </c>
      <c r="B1812" s="703" t="s">
        <v>4293</v>
      </c>
      <c r="C1812" s="729" t="s">
        <v>4294</v>
      </c>
      <c r="D1812" s="778">
        <v>1250000</v>
      </c>
      <c r="E1812" s="705" t="s">
        <v>4224</v>
      </c>
      <c r="F1812" s="705" t="s">
        <v>4227</v>
      </c>
      <c r="G1812" s="621"/>
      <c r="H1812" s="18" t="str">
        <f>IF(A1812="","",VLOOKUP(A1812,[3]Crt!F:G,2,FALSE))</f>
        <v>කාන්තා කටයුතු</v>
      </c>
      <c r="I1812" s="19" t="str">
        <f>IF(A1812="","",IF(LEN(B1812)=12,VLOOKUP(MID(B1812,8,2),[3]Crt!A:B,2),VLOOKUP(MID(B1812,7,2),[3]Crt!A:B,2)))</f>
        <v>23 - ශ්‍රී ජයවර්ධනපුර</v>
      </c>
      <c r="J1812" s="20" t="str">
        <f>IF(A1812="","",VLOOKUP(I1812,[3]Crt!B:C,2))</f>
        <v>කොළඹ</v>
      </c>
      <c r="K1812" s="186">
        <f>IF(B1812="","",VLOOKUP(MID(B1812,1,1),[3]Crt!D:E,2,FALSE))</f>
        <v>2103</v>
      </c>
    </row>
    <row r="1813" spans="1:11" ht="51" customHeight="1">
      <c r="A1813" s="702" t="s">
        <v>1228</v>
      </c>
      <c r="B1813" s="698" t="s">
        <v>4295</v>
      </c>
      <c r="C1813" s="772" t="s">
        <v>4296</v>
      </c>
      <c r="D1813" s="773">
        <v>250000</v>
      </c>
      <c r="E1813" s="700" t="s">
        <v>4224</v>
      </c>
      <c r="F1813" s="700" t="s">
        <v>4227</v>
      </c>
      <c r="G1813" s="621"/>
      <c r="H1813" s="18" t="str">
        <f>IF(A1813="","",VLOOKUP(A1813,[3]Crt!F:G,2,FALSE))</f>
        <v>කාන්තා කටයුතු</v>
      </c>
      <c r="I1813" s="19" t="str">
        <f>IF(A1813="","",IF(LEN(B1813)=12,VLOOKUP(MID(B1813,8,2),[3]Crt!A:B,2),VLOOKUP(MID(B1813,7,2),[3]Crt!A:B,2)))</f>
        <v>25 - මහරගම</v>
      </c>
      <c r="J1813" s="20" t="str">
        <f>IF(A1813="","",VLOOKUP(I1813,[3]Crt!B:C,2))</f>
        <v>කොළඹ</v>
      </c>
      <c r="K1813" s="186">
        <f>IF(B1813="","",VLOOKUP(MID(B1813,1,1),[3]Crt!D:E,2,FALSE))</f>
        <v>2103</v>
      </c>
    </row>
    <row r="1814" spans="1:11" ht="51" customHeight="1">
      <c r="A1814" s="702" t="s">
        <v>1228</v>
      </c>
      <c r="B1814" s="698" t="s">
        <v>4297</v>
      </c>
      <c r="C1814" s="772" t="s">
        <v>4298</v>
      </c>
      <c r="D1814" s="773">
        <v>175000</v>
      </c>
      <c r="E1814" s="700" t="s">
        <v>4224</v>
      </c>
      <c r="F1814" s="700" t="s">
        <v>4016</v>
      </c>
      <c r="G1814" s="621"/>
      <c r="H1814" s="18" t="str">
        <f>IF(A1814="","",VLOOKUP(A1814,[3]Crt!F:G,2,FALSE))</f>
        <v>කාන්තා කටයුතු</v>
      </c>
      <c r="I1814" s="19" t="str">
        <f>IF(A1814="","",IF(LEN(B1814)=12,VLOOKUP(MID(B1814,8,2),[3]Crt!A:B,2),VLOOKUP(MID(B1814,7,2),[3]Crt!A:B,2)))</f>
        <v>25 - මහරගම</v>
      </c>
      <c r="J1814" s="20" t="str">
        <f>IF(A1814="","",VLOOKUP(I1814,[3]Crt!B:C,2))</f>
        <v>කොළඹ</v>
      </c>
      <c r="K1814" s="186">
        <f>IF(B1814="","",VLOOKUP(MID(B1814,1,1),[3]Crt!D:E,2,FALSE))</f>
        <v>2103</v>
      </c>
    </row>
    <row r="1815" spans="1:11" ht="51" customHeight="1">
      <c r="A1815" s="702" t="s">
        <v>1228</v>
      </c>
      <c r="B1815" s="698" t="s">
        <v>4299</v>
      </c>
      <c r="C1815" s="772" t="s">
        <v>4300</v>
      </c>
      <c r="D1815" s="773">
        <v>250000</v>
      </c>
      <c r="E1815" s="700" t="s">
        <v>4224</v>
      </c>
      <c r="F1815" s="700" t="s">
        <v>4227</v>
      </c>
      <c r="G1815" s="621"/>
      <c r="H1815" s="18" t="str">
        <f>IF(A1815="","",VLOOKUP(A1815,[3]Crt!F:G,2,FALSE))</f>
        <v>කාන්තා කටයුතු</v>
      </c>
      <c r="I1815" s="19" t="str">
        <f>IF(A1815="","",IF(LEN(B1815)=12,VLOOKUP(MID(B1815,8,2),[3]Crt!A:B,2),VLOOKUP(MID(B1815,7,2),[3]Crt!A:B,2)))</f>
        <v>25 - මහරගම</v>
      </c>
      <c r="J1815" s="20" t="str">
        <f>IF(A1815="","",VLOOKUP(I1815,[3]Crt!B:C,2))</f>
        <v>කොළඹ</v>
      </c>
      <c r="K1815" s="186">
        <f>IF(B1815="","",VLOOKUP(MID(B1815,1,1),[3]Crt!D:E,2,FALSE))</f>
        <v>2103</v>
      </c>
    </row>
    <row r="1816" spans="1:11" ht="51" customHeight="1">
      <c r="A1816" s="702" t="s">
        <v>1228</v>
      </c>
      <c r="B1816" s="698" t="s">
        <v>4301</v>
      </c>
      <c r="C1816" s="772" t="s">
        <v>4302</v>
      </c>
      <c r="D1816" s="773">
        <v>250000</v>
      </c>
      <c r="E1816" s="700" t="s">
        <v>4224</v>
      </c>
      <c r="F1816" s="700" t="s">
        <v>4016</v>
      </c>
      <c r="G1816" s="621"/>
      <c r="H1816" s="18" t="str">
        <f>IF(A1816="","",VLOOKUP(A1816,[3]Crt!F:G,2,FALSE))</f>
        <v>කාන්තා කටයුතු</v>
      </c>
      <c r="I1816" s="19" t="str">
        <f>IF(A1816="","",IF(LEN(B1816)=12,VLOOKUP(MID(B1816,8,2),[3]Crt!A:B,2),VLOOKUP(MID(B1816,7,2),[3]Crt!A:B,2)))</f>
        <v>27 - දෙහිවල</v>
      </c>
      <c r="J1816" s="20" t="str">
        <f>IF(A1816="","",VLOOKUP(I1816,[3]Crt!B:C,2))</f>
        <v>කොළඹ</v>
      </c>
      <c r="K1816" s="186">
        <f>IF(B1816="","",VLOOKUP(MID(B1816,1,1),[3]Crt!D:E,2,FALSE))</f>
        <v>2103</v>
      </c>
    </row>
    <row r="1817" spans="1:11" ht="51" customHeight="1">
      <c r="A1817" s="702" t="s">
        <v>1228</v>
      </c>
      <c r="B1817" s="698" t="s">
        <v>4303</v>
      </c>
      <c r="C1817" s="772" t="s">
        <v>4304</v>
      </c>
      <c r="D1817" s="773">
        <v>35000</v>
      </c>
      <c r="E1817" s="700" t="s">
        <v>4224</v>
      </c>
      <c r="F1817" s="700" t="s">
        <v>4016</v>
      </c>
      <c r="G1817" s="621"/>
      <c r="H1817" s="18" t="str">
        <f>IF(A1817="","",VLOOKUP(A1817,[3]Crt!F:G,2,FALSE))</f>
        <v>කාන්තා කටයුතු</v>
      </c>
      <c r="I1817" s="19" t="str">
        <f>IF(A1817="","",IF(LEN(B1817)=12,VLOOKUP(MID(B1817,8,2),[3]Crt!A:B,2),VLOOKUP(MID(B1817,7,2),[3]Crt!A:B,2)))</f>
        <v>30 - හෝමාගම</v>
      </c>
      <c r="J1817" s="20" t="str">
        <f>IF(A1817="","",VLOOKUP(I1817,[3]Crt!B:C,2))</f>
        <v>කොළඹ</v>
      </c>
      <c r="K1817" s="186">
        <f>IF(B1817="","",VLOOKUP(MID(B1817,1,1),[3]Crt!D:E,2,FALSE))</f>
        <v>2103</v>
      </c>
    </row>
    <row r="1818" spans="1:11" ht="51" customHeight="1">
      <c r="A1818" s="702" t="s">
        <v>1228</v>
      </c>
      <c r="B1818" s="698" t="s">
        <v>4305</v>
      </c>
      <c r="C1818" s="772" t="s">
        <v>4306</v>
      </c>
      <c r="D1818" s="773">
        <v>250000</v>
      </c>
      <c r="E1818" s="700" t="s">
        <v>4224</v>
      </c>
      <c r="F1818" s="700" t="s">
        <v>4227</v>
      </c>
      <c r="G1818" s="621"/>
      <c r="H1818" s="18" t="str">
        <f>IF(A1818="","",VLOOKUP(A1818,[3]Crt!F:G,2,FALSE))</f>
        <v>කාන්තා කටයුතු</v>
      </c>
      <c r="I1818" s="19" t="str">
        <f>IF(A1818="","",IF(LEN(B1818)=12,VLOOKUP(MID(B1818,8,2),[3]Crt!A:B,2),VLOOKUP(MID(B1818,7,2),[3]Crt!A:B,2)))</f>
        <v>30 - හෝමාගම</v>
      </c>
      <c r="J1818" s="20" t="str">
        <f>IF(A1818="","",VLOOKUP(I1818,[3]Crt!B:C,2))</f>
        <v>කොළඹ</v>
      </c>
      <c r="K1818" s="186">
        <f>IF(B1818="","",VLOOKUP(MID(B1818,1,1),[3]Crt!D:E,2,FALSE))</f>
        <v>2103</v>
      </c>
    </row>
    <row r="1819" spans="1:11" ht="51" customHeight="1">
      <c r="A1819" s="702" t="s">
        <v>1228</v>
      </c>
      <c r="B1819" s="698" t="s">
        <v>4307</v>
      </c>
      <c r="C1819" s="777" t="s">
        <v>4308</v>
      </c>
      <c r="D1819" s="776">
        <v>85000</v>
      </c>
      <c r="E1819" s="758" t="s">
        <v>4224</v>
      </c>
      <c r="F1819" s="758" t="s">
        <v>4016</v>
      </c>
      <c r="G1819" s="755"/>
      <c r="H1819" s="18" t="str">
        <f>IF(A1819="","",VLOOKUP(A1819,[3]Crt!F:G,2,FALSE))</f>
        <v>කාන්තා කටයුතු</v>
      </c>
      <c r="I1819" s="19" t="str">
        <f>IF(A1819="","",IF(LEN(B1819)=12,VLOOKUP(MID(B1819,8,2),[3]Crt!A:B,2),VLOOKUP(MID(B1819,7,2),[3]Crt!A:B,2)))</f>
        <v>44 - හොරණ</v>
      </c>
      <c r="J1819" s="20" t="str">
        <f>IF(A1819="","",VLOOKUP(I1819,[3]Crt!B:C,2))</f>
        <v>කළුතර</v>
      </c>
      <c r="K1819" s="186">
        <f>IF(B1819="","",VLOOKUP(MID(B1819,1,1),[3]Crt!D:E,2,FALSE))</f>
        <v>2103</v>
      </c>
    </row>
    <row r="1820" spans="1:11" ht="51" customHeight="1">
      <c r="A1820" s="702" t="s">
        <v>1237</v>
      </c>
      <c r="B1820" s="703" t="s">
        <v>4309</v>
      </c>
      <c r="C1820" s="779" t="s">
        <v>4310</v>
      </c>
      <c r="D1820" s="780">
        <v>400000</v>
      </c>
      <c r="E1820" s="754" t="s">
        <v>4224</v>
      </c>
      <c r="F1820" s="754" t="s">
        <v>4016</v>
      </c>
      <c r="G1820" s="781"/>
      <c r="H1820" s="782" t="str">
        <f>IF(A1820="","",VLOOKUP(A1820,[3]Crt!F:G,2,FALSE))</f>
        <v>කාන්තා කටයුතු</v>
      </c>
      <c r="I1820" s="782" t="str">
        <f>IF(A1820="","",IF(LEN(B1820)=12,VLOOKUP(MID(B1820,8,2),[3]Crt!A:B,2),VLOOKUP(MID(B1820,7,2),[3]Crt!A:B,2)))</f>
        <v>46 - බුලත්සිංහල</v>
      </c>
      <c r="J1820" s="782" t="str">
        <f>IF(A1820="","",VLOOKUP(I1820,[3]Crt!B:C,2))</f>
        <v>කළුතර</v>
      </c>
      <c r="K1820" s="632">
        <f>IF(B1820="","",VLOOKUP(MID(B1820,1,1),[3]Crt!D:E,2,FALSE))</f>
        <v>2103</v>
      </c>
    </row>
    <row r="1821" spans="1:11" ht="51" customHeight="1">
      <c r="A1821" s="702" t="s">
        <v>1228</v>
      </c>
      <c r="B1821" s="698" t="s">
        <v>4311</v>
      </c>
      <c r="C1821" s="777" t="s">
        <v>4312</v>
      </c>
      <c r="D1821" s="776">
        <v>85000</v>
      </c>
      <c r="E1821" s="758" t="s">
        <v>4224</v>
      </c>
      <c r="F1821" s="758" t="s">
        <v>4016</v>
      </c>
      <c r="G1821" s="755"/>
      <c r="H1821" s="18" t="str">
        <f>IF(A1821="","",VLOOKUP(A1821,[3]Crt!F:G,2,FALSE))</f>
        <v>කාන්තා කටයුතු</v>
      </c>
      <c r="I1821" s="19" t="str">
        <f>IF(A1821="","",IF(LEN(B1821)=12,VLOOKUP(MID(B1821,8,2),[3]Crt!A:B,2),VLOOKUP(MID(B1821,7,2),[3]Crt!A:B,2)))</f>
        <v>46 - බුලත්සිංහල</v>
      </c>
      <c r="J1821" s="20" t="str">
        <f>IF(A1821="","",VLOOKUP(I1821,[3]Crt!B:C,2))</f>
        <v>කළුතර</v>
      </c>
      <c r="K1821" s="186">
        <f>IF(B1821="","",VLOOKUP(MID(B1821,1,1),[3]Crt!D:E,2,FALSE))</f>
        <v>2103</v>
      </c>
    </row>
    <row r="1822" spans="1:11" ht="51" customHeight="1">
      <c r="A1822" s="702" t="s">
        <v>1228</v>
      </c>
      <c r="B1822" s="698" t="s">
        <v>4313</v>
      </c>
      <c r="C1822" s="772" t="s">
        <v>4314</v>
      </c>
      <c r="D1822" s="773">
        <v>250000</v>
      </c>
      <c r="E1822" s="700" t="s">
        <v>4224</v>
      </c>
      <c r="F1822" s="700" t="s">
        <v>4016</v>
      </c>
      <c r="G1822" s="621"/>
      <c r="H1822" s="18" t="str">
        <f>IF(A1822="","",VLOOKUP(A1822,[3]Crt!F:G,2,FALSE))</f>
        <v>කාන්තා කටයුතු</v>
      </c>
      <c r="I1822" s="19" t="str">
        <f>IF(A1822="","",IF(LEN(B1822)=12,VLOOKUP(MID(B1822,8,2),[3]Crt!A:B,2),VLOOKUP(MID(B1822,7,2),[3]Crt!A:B,2)))</f>
        <v>48 - බේරුවල</v>
      </c>
      <c r="J1822" s="20" t="str">
        <f>IF(A1822="","",VLOOKUP(I1822,[3]Crt!B:C,2))</f>
        <v>කළුතර</v>
      </c>
      <c r="K1822" s="186">
        <f>IF(B1822="","",VLOOKUP(MID(B1822,1,1),[3]Crt!D:E,2,FALSE))</f>
        <v>2103</v>
      </c>
    </row>
    <row r="1823" spans="1:11" ht="51" customHeight="1">
      <c r="A1823" s="702" t="s">
        <v>1228</v>
      </c>
      <c r="B1823" s="698" t="s">
        <v>4315</v>
      </c>
      <c r="C1823" s="772" t="s">
        <v>4316</v>
      </c>
      <c r="D1823" s="773">
        <v>125000</v>
      </c>
      <c r="E1823" s="700" t="s">
        <v>4224</v>
      </c>
      <c r="F1823" s="700" t="s">
        <v>4016</v>
      </c>
      <c r="G1823" s="621"/>
      <c r="H1823" s="18" t="str">
        <f>IF(A1823="","",VLOOKUP(A1823,[3]Crt!F:G,2,FALSE))</f>
        <v>කාන්තා කටයුතු</v>
      </c>
      <c r="I1823" s="19" t="str">
        <f>IF(A1823="","",IF(LEN(B1823)=12,VLOOKUP(MID(B1823,8,2),[3]Crt!A:B,2),VLOOKUP(MID(B1823,7,2),[3]Crt!A:B,2)))</f>
        <v>50 - අගලවත්ත</v>
      </c>
      <c r="J1823" s="20" t="str">
        <f>IF(A1823="","",VLOOKUP(I1823,[3]Crt!B:C,2))</f>
        <v>කළුතර</v>
      </c>
      <c r="K1823" s="186">
        <f>IF(B1823="","",VLOOKUP(MID(B1823,1,1),[3]Crt!D:E,2,FALSE))</f>
        <v>2103</v>
      </c>
    </row>
    <row r="1824" spans="1:11" ht="51" customHeight="1">
      <c r="A1824" s="702" t="s">
        <v>1228</v>
      </c>
      <c r="B1824" s="698" t="s">
        <v>4317</v>
      </c>
      <c r="C1824" s="772" t="s">
        <v>4318</v>
      </c>
      <c r="D1824" s="773">
        <v>50000</v>
      </c>
      <c r="E1824" s="700" t="s">
        <v>4224</v>
      </c>
      <c r="F1824" s="700" t="s">
        <v>4016</v>
      </c>
      <c r="G1824" s="621"/>
      <c r="H1824" s="18" t="str">
        <f>IF(A1824="","",VLOOKUP(A1824,[3]Crt!F:G,2,FALSE))</f>
        <v>කාන්තා කටයුතු</v>
      </c>
      <c r="I1824" s="19" t="str">
        <f>IF(A1824="","",IF(LEN(B1824)=12,VLOOKUP(MID(B1824,8,2),[3]Crt!A:B,2),VLOOKUP(MID(B1824,7,2),[3]Crt!A:B,2)))</f>
        <v>50 - අගලවත්ත</v>
      </c>
      <c r="J1824" s="20" t="str">
        <f>IF(A1824="","",VLOOKUP(I1824,[3]Crt!B:C,2))</f>
        <v>කළුතර</v>
      </c>
      <c r="K1824" s="186">
        <f>IF(B1824="","",VLOOKUP(MID(B1824,1,1),[3]Crt!D:E,2,FALSE))</f>
        <v>2103</v>
      </c>
    </row>
    <row r="1825" spans="1:11" ht="51" customHeight="1">
      <c r="A1825" s="702" t="s">
        <v>1228</v>
      </c>
      <c r="B1825" s="698" t="s">
        <v>4319</v>
      </c>
      <c r="C1825" s="772" t="s">
        <v>4320</v>
      </c>
      <c r="D1825" s="773">
        <v>125000</v>
      </c>
      <c r="E1825" s="700" t="s">
        <v>4224</v>
      </c>
      <c r="F1825" s="700" t="s">
        <v>4016</v>
      </c>
      <c r="G1825" s="621"/>
      <c r="H1825" s="18" t="str">
        <f>IF(A1825="","",VLOOKUP(A1825,[3]Crt!F:G,2,FALSE))</f>
        <v>කාන්තා කටයුතු</v>
      </c>
      <c r="I1825" s="19" t="str">
        <f>IF(A1825="","",IF(LEN(B1825)=12,VLOOKUP(MID(B1825,8,2),[3]Crt!A:B,2),VLOOKUP(MID(B1825,7,2),[3]Crt!A:B,2)))</f>
        <v>51 - වලල්ලාවිට</v>
      </c>
      <c r="J1825" s="20" t="str">
        <f>IF(A1825="","",VLOOKUP(I1825,[3]Crt!B:C,2))</f>
        <v>කළුතර</v>
      </c>
      <c r="K1825" s="186">
        <f>IF(B1825="","",VLOOKUP(MID(B1825,1,1),[3]Crt!D:E,2,FALSE))</f>
        <v>2103</v>
      </c>
    </row>
    <row r="1826" spans="1:11" ht="51" customHeight="1">
      <c r="A1826" s="702" t="s">
        <v>1228</v>
      </c>
      <c r="B1826" s="698" t="s">
        <v>4321</v>
      </c>
      <c r="C1826" s="777" t="s">
        <v>4322</v>
      </c>
      <c r="D1826" s="776">
        <v>80000</v>
      </c>
      <c r="E1826" s="758" t="s">
        <v>4224</v>
      </c>
      <c r="F1826" s="758" t="s">
        <v>4016</v>
      </c>
      <c r="G1826" s="755"/>
      <c r="H1826" s="18" t="str">
        <f>IF(A1826="","",VLOOKUP(A1826,[3]Crt!F:G,2,FALSE))</f>
        <v>කාන්තා කටයුතු</v>
      </c>
      <c r="I1826" s="19" t="str">
        <f>IF(A1826="","",IF(LEN(B1826)=12,VLOOKUP(MID(B1826,8,2),[3]Crt!A:B,2),VLOOKUP(MID(B1826,7,2),[3]Crt!A:B,2)))</f>
        <v>53 - මිල්ලනිය</v>
      </c>
      <c r="J1826" s="20" t="str">
        <f>IF(A1826="","",VLOOKUP(I1826,[3]Crt!B:C,2))</f>
        <v>කළුතර</v>
      </c>
      <c r="K1826" s="186">
        <f>IF(B1826="","",VLOOKUP(MID(B1826,1,1),[3]Crt!D:E,2,FALSE))</f>
        <v>2103</v>
      </c>
    </row>
    <row r="1827" spans="1:11" ht="51" customHeight="1">
      <c r="A1827" s="702" t="s">
        <v>1237</v>
      </c>
      <c r="B1827" s="703" t="s">
        <v>4323</v>
      </c>
      <c r="C1827" s="779" t="s">
        <v>4324</v>
      </c>
      <c r="D1827" s="780">
        <v>250000</v>
      </c>
      <c r="E1827" s="754" t="s">
        <v>4224</v>
      </c>
      <c r="F1827" s="754" t="s">
        <v>4224</v>
      </c>
      <c r="G1827" s="781"/>
      <c r="H1827" s="782" t="str">
        <f>IF(A1827="","",VLOOKUP(A1827,[3]Crt!F:G,2,FALSE))</f>
        <v>කාන්තා කටයුතු</v>
      </c>
      <c r="I1827" s="782" t="str">
        <f>IF(A1827="","",IF(LEN(B1827)=12,VLOOKUP(MID(B1827,8,2),[3]Crt!A:B,2),VLOOKUP(MID(B1827,7,2),[3]Crt!A:B,2)))</f>
        <v>63 - ගම්පහ පොදු</v>
      </c>
      <c r="J1827" s="782" t="str">
        <f>IF(A1827="","",VLOOKUP(I1827,[3]Crt!B:C,2))</f>
        <v xml:space="preserve">ගම්පහ </v>
      </c>
      <c r="K1827" s="632">
        <f>IF(B1827="","",VLOOKUP(MID(B1827,1,1),[3]Crt!D:E,2,FALSE))</f>
        <v>2103</v>
      </c>
    </row>
    <row r="1828" spans="1:11" ht="51" customHeight="1">
      <c r="A1828" s="702" t="s">
        <v>1261</v>
      </c>
      <c r="B1828" s="698" t="s">
        <v>4325</v>
      </c>
      <c r="C1828" s="772" t="s">
        <v>4326</v>
      </c>
      <c r="D1828" s="774">
        <v>228000</v>
      </c>
      <c r="E1828" s="700" t="s">
        <v>4224</v>
      </c>
      <c r="F1828" s="700" t="s">
        <v>4224</v>
      </c>
      <c r="G1828" s="621"/>
      <c r="H1828" s="18" t="str">
        <f>IF(A1828="","",VLOOKUP(A1828,[3]Crt!F:G,2,FALSE))</f>
        <v>කාන්තා කටයුතු</v>
      </c>
      <c r="I1828" s="19" t="str">
        <f>IF(A1828="","",IF(LEN(B1828)=12,VLOOKUP(MID(B1828,8,2),[3]Crt!A:B,2),VLOOKUP(MID(B1828,7,2),[3]Crt!A:B,2)))</f>
        <v>65 - කළුතර පොදු</v>
      </c>
      <c r="J1828" s="20" t="str">
        <f>IF(A1828="","",VLOOKUP(I1828,[3]Crt!B:C,2))</f>
        <v xml:space="preserve">කළුතර </v>
      </c>
      <c r="K1828" s="186">
        <f>IF(B1828="","",VLOOKUP(MID(B1828,1,1),[3]Crt!D:E,2,FALSE))</f>
        <v>2103</v>
      </c>
    </row>
    <row r="1829" spans="1:11" ht="51" customHeight="1">
      <c r="A1829" s="702" t="s">
        <v>1228</v>
      </c>
      <c r="B1829" s="698" t="s">
        <v>4327</v>
      </c>
      <c r="C1829" s="777" t="s">
        <v>4328</v>
      </c>
      <c r="D1829" s="783">
        <v>150000</v>
      </c>
      <c r="E1829" s="758" t="s">
        <v>4224</v>
      </c>
      <c r="F1829" s="758" t="s">
        <v>4227</v>
      </c>
      <c r="G1829" s="755"/>
      <c r="H1829" s="18" t="str">
        <f>IF(A1829="","",VLOOKUP(A1829,[3]Crt!F:G,2,FALSE))</f>
        <v>කාන්තා කටයුතු</v>
      </c>
      <c r="I1829" s="19" t="str">
        <f>IF(A1829="","",IF(LEN(B1829)=12,VLOOKUP(MID(B1829,8,2),[3]Crt!A:B,2),VLOOKUP(MID(B1829,7,2),[3]Crt!A:B,2)))</f>
        <v>01 - දිවුලපිටිය</v>
      </c>
      <c r="J1829" s="20" t="str">
        <f>IF(A1829="","",VLOOKUP(I1829,[3]Crt!B:C,2))</f>
        <v>ගම්පහ</v>
      </c>
      <c r="K1829" s="186">
        <f>IF(B1829="","",VLOOKUP(MID(B1829,1,1),[3]Crt!D:E,2,FALSE))</f>
        <v>2401</v>
      </c>
    </row>
    <row r="1830" spans="1:11" ht="51" customHeight="1">
      <c r="A1830" s="702" t="s">
        <v>1228</v>
      </c>
      <c r="B1830" s="698" t="s">
        <v>4329</v>
      </c>
      <c r="C1830" s="722" t="s">
        <v>4330</v>
      </c>
      <c r="D1830" s="699">
        <v>50000</v>
      </c>
      <c r="E1830" s="758" t="s">
        <v>4224</v>
      </c>
      <c r="F1830" s="758" t="s">
        <v>4227</v>
      </c>
      <c r="G1830" s="755"/>
      <c r="H1830" s="18" t="str">
        <f>IF(A1830="","",VLOOKUP(A1830,[3]Crt!F:G,2,FALSE))</f>
        <v>කාන්තා කටයුතු</v>
      </c>
      <c r="I1830" s="19" t="str">
        <f>IF(A1830="","",IF(LEN(B1830)=12,VLOOKUP(MID(B1830,8,2),[3]Crt!A:B,2),VLOOKUP(MID(B1830,7,2),[3]Crt!A:B,2)))</f>
        <v>03 - මීගමුව</v>
      </c>
      <c r="J1830" s="20" t="str">
        <f>IF(A1830="","",VLOOKUP(I1830,[3]Crt!B:C,2))</f>
        <v>ගම්පහ</v>
      </c>
      <c r="K1830" s="186">
        <f>IF(B1830="","",VLOOKUP(MID(B1830,1,1),[3]Crt!D:E,2,FALSE))</f>
        <v>2401</v>
      </c>
    </row>
    <row r="1831" spans="1:11" ht="51" customHeight="1">
      <c r="A1831" s="702" t="s">
        <v>1228</v>
      </c>
      <c r="B1831" s="698" t="s">
        <v>4331</v>
      </c>
      <c r="C1831" s="722" t="s">
        <v>4332</v>
      </c>
      <c r="D1831" s="699">
        <v>25000</v>
      </c>
      <c r="E1831" s="758" t="s">
        <v>4224</v>
      </c>
      <c r="F1831" s="758" t="s">
        <v>4227</v>
      </c>
      <c r="G1831" s="755"/>
      <c r="H1831" s="18" t="str">
        <f>IF(A1831="","",VLOOKUP(A1831,[3]Crt!F:G,2,FALSE))</f>
        <v>කාන්තා කටයුතු</v>
      </c>
      <c r="I1831" s="19" t="str">
        <f>IF(A1831="","",IF(LEN(B1831)=12,VLOOKUP(MID(B1831,8,2),[3]Crt!A:B,2),VLOOKUP(MID(B1831,7,2),[3]Crt!A:B,2)))</f>
        <v>04 - මිනුවන්ගොඩ</v>
      </c>
      <c r="J1831" s="20" t="str">
        <f>IF(A1831="","",VLOOKUP(I1831,[3]Crt!B:C,2))</f>
        <v>ගම්පහ</v>
      </c>
      <c r="K1831" s="186">
        <f>IF(B1831="","",VLOOKUP(MID(B1831,1,1),[3]Crt!D:E,2,FALSE))</f>
        <v>2401</v>
      </c>
    </row>
    <row r="1832" spans="1:11" ht="51" customHeight="1">
      <c r="A1832" s="702" t="s">
        <v>1228</v>
      </c>
      <c r="B1832" s="698" t="s">
        <v>4333</v>
      </c>
      <c r="C1832" s="722" t="s">
        <v>4334</v>
      </c>
      <c r="D1832" s="699">
        <v>25000</v>
      </c>
      <c r="E1832" s="758" t="s">
        <v>4224</v>
      </c>
      <c r="F1832" s="758" t="s">
        <v>4227</v>
      </c>
      <c r="G1832" s="755"/>
      <c r="H1832" s="18" t="str">
        <f>IF(A1832="","",VLOOKUP(A1832,[3]Crt!F:G,2,FALSE))</f>
        <v>කාන්තා කටයුතු</v>
      </c>
      <c r="I1832" s="19" t="str">
        <f>IF(A1832="","",IF(LEN(B1832)=12,VLOOKUP(MID(B1832,8,2),[3]Crt!A:B,2),VLOOKUP(MID(B1832,7,2),[3]Crt!A:B,2)))</f>
        <v>05 - මීරිගම</v>
      </c>
      <c r="J1832" s="20" t="str">
        <f>IF(A1832="","",VLOOKUP(I1832,[3]Crt!B:C,2))</f>
        <v>ගම්පහ</v>
      </c>
      <c r="K1832" s="186">
        <f>IF(B1832="","",VLOOKUP(MID(B1832,1,1),[3]Crt!D:E,2,FALSE))</f>
        <v>2401</v>
      </c>
    </row>
    <row r="1833" spans="1:11" ht="51" customHeight="1">
      <c r="A1833" s="702" t="s">
        <v>1228</v>
      </c>
      <c r="B1833" s="698" t="s">
        <v>4335</v>
      </c>
      <c r="C1833" s="722" t="s">
        <v>4052</v>
      </c>
      <c r="D1833" s="699">
        <v>50000</v>
      </c>
      <c r="E1833" s="758" t="s">
        <v>4224</v>
      </c>
      <c r="F1833" s="758" t="s">
        <v>4227</v>
      </c>
      <c r="G1833" s="755"/>
      <c r="H1833" s="18" t="str">
        <f>IF(A1833="","",VLOOKUP(A1833,[3]Crt!F:G,2,FALSE))</f>
        <v>කාන්තා කටයුතු</v>
      </c>
      <c r="I1833" s="19" t="str">
        <f>IF(A1833="","",IF(LEN(B1833)=12,VLOOKUP(MID(B1833,8,2),[3]Crt!A:B,2),VLOOKUP(MID(B1833,7,2),[3]Crt!A:B,2)))</f>
        <v>06 - අත්තනගල්ල</v>
      </c>
      <c r="J1833" s="20" t="str">
        <f>IF(A1833="","",VLOOKUP(I1833,[3]Crt!B:C,2))</f>
        <v>ගම්පහ</v>
      </c>
      <c r="K1833" s="186">
        <f>IF(B1833="","",VLOOKUP(MID(B1833,1,1),[3]Crt!D:E,2,FALSE))</f>
        <v>2401</v>
      </c>
    </row>
    <row r="1834" spans="1:11" ht="51" customHeight="1">
      <c r="A1834" s="702" t="s">
        <v>1228</v>
      </c>
      <c r="B1834" s="698" t="s">
        <v>4336</v>
      </c>
      <c r="C1834" s="777" t="s">
        <v>4337</v>
      </c>
      <c r="D1834" s="783">
        <v>150000</v>
      </c>
      <c r="E1834" s="758" t="s">
        <v>4224</v>
      </c>
      <c r="F1834" s="758" t="s">
        <v>4227</v>
      </c>
      <c r="G1834" s="755"/>
      <c r="H1834" s="18" t="str">
        <f>IF(A1834="","",VLOOKUP(A1834,[3]Crt!F:G,2,FALSE))</f>
        <v>කාන්තා කටයුතු</v>
      </c>
      <c r="I1834" s="19" t="str">
        <f>IF(A1834="","",IF(LEN(B1834)=12,VLOOKUP(MID(B1834,8,2),[3]Crt!A:B,2),VLOOKUP(MID(B1834,7,2),[3]Crt!A:B,2)))</f>
        <v>07 - ගම්පහ</v>
      </c>
      <c r="J1834" s="20" t="str">
        <f>IF(A1834="","",VLOOKUP(I1834,[3]Crt!B:C,2))</f>
        <v>ගම්පහ</v>
      </c>
      <c r="K1834" s="186">
        <f>IF(B1834="","",VLOOKUP(MID(B1834,1,1),[3]Crt!D:E,2,FALSE))</f>
        <v>2401</v>
      </c>
    </row>
    <row r="1835" spans="1:11" ht="51" customHeight="1">
      <c r="A1835" s="702" t="s">
        <v>1228</v>
      </c>
      <c r="B1835" s="698" t="s">
        <v>4338</v>
      </c>
      <c r="C1835" s="772" t="s">
        <v>4339</v>
      </c>
      <c r="D1835" s="773">
        <v>60000</v>
      </c>
      <c r="E1835" s="700" t="s">
        <v>4224</v>
      </c>
      <c r="F1835" s="700" t="s">
        <v>4016</v>
      </c>
      <c r="G1835" s="621"/>
      <c r="H1835" s="18" t="str">
        <f>IF(A1835="","",VLOOKUP(A1835,[3]Crt!F:G,2,FALSE))</f>
        <v>කාන්තා කටයුතු</v>
      </c>
      <c r="I1835" s="19" t="str">
        <f>IF(A1835="","",IF(LEN(B1835)=12,VLOOKUP(MID(B1835,8,2),[3]Crt!A:B,2),VLOOKUP(MID(B1835,7,2),[3]Crt!A:B,2)))</f>
        <v>09 - වත්තල</v>
      </c>
      <c r="J1835" s="20" t="str">
        <f>IF(A1835="","",VLOOKUP(I1835,[3]Crt!B:C,2))</f>
        <v>ගම්පහ</v>
      </c>
      <c r="K1835" s="186">
        <f>IF(B1835="","",VLOOKUP(MID(B1835,1,1),[3]Crt!D:E,2,FALSE))</f>
        <v>2401</v>
      </c>
    </row>
    <row r="1836" spans="1:11" ht="51" customHeight="1">
      <c r="A1836" s="702" t="s">
        <v>1261</v>
      </c>
      <c r="B1836" s="698" t="s">
        <v>4340</v>
      </c>
      <c r="C1836" s="772" t="s">
        <v>4341</v>
      </c>
      <c r="D1836" s="774">
        <v>60000</v>
      </c>
      <c r="E1836" s="700" t="s">
        <v>4224</v>
      </c>
      <c r="F1836" s="700" t="s">
        <v>4227</v>
      </c>
      <c r="G1836" s="621"/>
      <c r="H1836" s="18" t="str">
        <f>IF(A1836="","",VLOOKUP(A1836,[3]Crt!F:G,2,FALSE))</f>
        <v>කාන්තා කටයුතු</v>
      </c>
      <c r="I1836" s="19" t="str">
        <f>IF(A1836="","",IF(LEN(B1836)=12,VLOOKUP(MID(B1836,8,2),[3]Crt!A:B,2),VLOOKUP(MID(B1836,7,2),[3]Crt!A:B,2)))</f>
        <v>09 - වත්තල</v>
      </c>
      <c r="J1836" s="20" t="str">
        <f>IF(A1836="","",VLOOKUP(I1836,[3]Crt!B:C,2))</f>
        <v>ගම්පහ</v>
      </c>
      <c r="K1836" s="186">
        <f>IF(B1836="","",VLOOKUP(MID(B1836,1,1),[3]Crt!D:E,2,FALSE))</f>
        <v>2401</v>
      </c>
    </row>
    <row r="1837" spans="1:11" ht="51" customHeight="1">
      <c r="A1837" s="702" t="s">
        <v>1228</v>
      </c>
      <c r="B1837" s="698" t="s">
        <v>4342</v>
      </c>
      <c r="C1837" s="772" t="s">
        <v>4343</v>
      </c>
      <c r="D1837" s="773">
        <v>100000</v>
      </c>
      <c r="E1837" s="700" t="s">
        <v>4224</v>
      </c>
      <c r="F1837" s="700" t="s">
        <v>4016</v>
      </c>
      <c r="G1837" s="621"/>
      <c r="H1837" s="18" t="str">
        <f>IF(A1837="","",VLOOKUP(A1837,[3]Crt!F:G,2,FALSE))</f>
        <v>කාන්තා කටයුතු</v>
      </c>
      <c r="I1837" s="19" t="str">
        <f>IF(A1837="","",IF(LEN(B1837)=12,VLOOKUP(MID(B1837,8,2),[3]Crt!A:B,2),VLOOKUP(MID(B1837,7,2),[3]Crt!A:B,2)))</f>
        <v>09 - වත්තල</v>
      </c>
      <c r="J1837" s="20" t="str">
        <f>IF(A1837="","",VLOOKUP(I1837,[3]Crt!B:C,2))</f>
        <v>ගම්පහ</v>
      </c>
      <c r="K1837" s="186">
        <f>IF(B1837="","",VLOOKUP(MID(B1837,1,1),[3]Crt!D:E,2,FALSE))</f>
        <v>2401</v>
      </c>
    </row>
    <row r="1838" spans="1:11" ht="51" customHeight="1">
      <c r="A1838" s="702" t="s">
        <v>1228</v>
      </c>
      <c r="B1838" s="698" t="s">
        <v>4344</v>
      </c>
      <c r="C1838" s="722" t="s">
        <v>4345</v>
      </c>
      <c r="D1838" s="699">
        <v>50000</v>
      </c>
      <c r="E1838" s="758" t="s">
        <v>4224</v>
      </c>
      <c r="F1838" s="758" t="s">
        <v>4227</v>
      </c>
      <c r="G1838" s="755"/>
      <c r="H1838" s="18" t="str">
        <f>IF(A1838="","",VLOOKUP(A1838,[3]Crt!F:G,2,FALSE))</f>
        <v>කාන්තා කටයුතු</v>
      </c>
      <c r="I1838" s="19" t="str">
        <f>IF(A1838="","",IF(LEN(B1838)=12,VLOOKUP(MID(B1838,8,2),[3]Crt!A:B,2),VLOOKUP(MID(B1838,7,2),[3]Crt!A:B,2)))</f>
        <v>10 - මහර</v>
      </c>
      <c r="J1838" s="20" t="str">
        <f>IF(A1838="","",VLOOKUP(I1838,[3]Crt!B:C,2))</f>
        <v>ගම්පහ</v>
      </c>
      <c r="K1838" s="186">
        <f>IF(B1838="","",VLOOKUP(MID(B1838,1,1),[3]Crt!D:E,2,FALSE))</f>
        <v>2401</v>
      </c>
    </row>
    <row r="1839" spans="1:11" ht="51" customHeight="1">
      <c r="A1839" s="702" t="s">
        <v>1228</v>
      </c>
      <c r="B1839" s="698" t="s">
        <v>4346</v>
      </c>
      <c r="C1839" s="722" t="s">
        <v>4347</v>
      </c>
      <c r="D1839" s="699">
        <v>25000</v>
      </c>
      <c r="E1839" s="758" t="s">
        <v>4224</v>
      </c>
      <c r="F1839" s="758" t="s">
        <v>4227</v>
      </c>
      <c r="G1839" s="755"/>
      <c r="H1839" s="18" t="str">
        <f>IF(A1839="","",VLOOKUP(A1839,[3]Crt!F:G,2,FALSE))</f>
        <v>කාන්තා කටයුතු</v>
      </c>
      <c r="I1839" s="19" t="str">
        <f>IF(A1839="","",IF(LEN(B1839)=12,VLOOKUP(MID(B1839,8,2),[3]Crt!A:B,2),VLOOKUP(MID(B1839,7,2),[3]Crt!A:B,2)))</f>
        <v>12 - බියගම</v>
      </c>
      <c r="J1839" s="20" t="str">
        <f>IF(A1839="","",VLOOKUP(I1839,[3]Crt!B:C,2))</f>
        <v>ගම්පහ</v>
      </c>
      <c r="K1839" s="186">
        <f>IF(B1839="","",VLOOKUP(MID(B1839,1,1),[3]Crt!D:E,2,FALSE))</f>
        <v>2401</v>
      </c>
    </row>
    <row r="1840" spans="1:11" ht="51" customHeight="1">
      <c r="A1840" s="702" t="s">
        <v>1228</v>
      </c>
      <c r="B1840" s="698" t="s">
        <v>4348</v>
      </c>
      <c r="C1840" s="722" t="s">
        <v>4349</v>
      </c>
      <c r="D1840" s="699">
        <v>75000</v>
      </c>
      <c r="E1840" s="758" t="s">
        <v>4224</v>
      </c>
      <c r="F1840" s="758" t="s">
        <v>4227</v>
      </c>
      <c r="G1840" s="755"/>
      <c r="H1840" s="18" t="str">
        <f>IF(A1840="","",VLOOKUP(A1840,[3]Crt!F:G,2,FALSE))</f>
        <v>කාන්තා කටයුතු</v>
      </c>
      <c r="I1840" s="19" t="str">
        <f>IF(A1840="","",IF(LEN(B1840)=12,VLOOKUP(MID(B1840,8,2),[3]Crt!A:B,2),VLOOKUP(MID(B1840,7,2),[3]Crt!A:B,2)))</f>
        <v>13 - කැළණිය</v>
      </c>
      <c r="J1840" s="20" t="str">
        <f>IF(A1840="","",VLOOKUP(I1840,[3]Crt!B:C,2))</f>
        <v>ගම්පහ</v>
      </c>
      <c r="K1840" s="186">
        <f>IF(B1840="","",VLOOKUP(MID(B1840,1,1),[3]Crt!D:E,2,FALSE))</f>
        <v>2401</v>
      </c>
    </row>
    <row r="1841" spans="1:11" ht="51" customHeight="1">
      <c r="A1841" s="702" t="s">
        <v>1228</v>
      </c>
      <c r="B1841" s="698" t="s">
        <v>4350</v>
      </c>
      <c r="C1841" s="777" t="s">
        <v>4351</v>
      </c>
      <c r="D1841" s="783">
        <v>50000</v>
      </c>
      <c r="E1841" s="758" t="s">
        <v>4224</v>
      </c>
      <c r="F1841" s="758" t="s">
        <v>4016</v>
      </c>
      <c r="G1841" s="755"/>
      <c r="H1841" s="18" t="str">
        <f>IF(A1841="","",VLOOKUP(A1841,[3]Crt!F:G,2,FALSE))</f>
        <v>කාන්තා කටයුතු</v>
      </c>
      <c r="I1841" s="19" t="str">
        <f>IF(A1841="","",IF(LEN(B1841)=12,VLOOKUP(MID(B1841,8,2),[3]Crt!A:B,2),VLOOKUP(MID(B1841,7,2),[3]Crt!A:B,2)))</f>
        <v>21 - කොළඹ</v>
      </c>
      <c r="J1841" s="20" t="str">
        <f>IF(A1841="","",VLOOKUP(I1841,[3]Crt!B:C,2))</f>
        <v>කොළඹ</v>
      </c>
      <c r="K1841" s="186">
        <f>IF(B1841="","",VLOOKUP(MID(B1841,1,1),[3]Crt!D:E,2,FALSE))</f>
        <v>2401</v>
      </c>
    </row>
    <row r="1842" spans="1:11" ht="51" customHeight="1">
      <c r="A1842" s="702" t="s">
        <v>1228</v>
      </c>
      <c r="B1842" s="698" t="s">
        <v>4352</v>
      </c>
      <c r="C1842" s="777" t="s">
        <v>4353</v>
      </c>
      <c r="D1842" s="783">
        <v>150000</v>
      </c>
      <c r="E1842" s="758" t="s">
        <v>4224</v>
      </c>
      <c r="F1842" s="758" t="s">
        <v>4016</v>
      </c>
      <c r="G1842" s="755"/>
      <c r="H1842" s="18" t="str">
        <f>IF(A1842="","",VLOOKUP(A1842,[3]Crt!F:G,2,FALSE))</f>
        <v>කාන්තා කටයුතු</v>
      </c>
      <c r="I1842" s="19" t="str">
        <f>IF(A1842="","",IF(LEN(B1842)=12,VLOOKUP(MID(B1842,8,2),[3]Crt!A:B,2),VLOOKUP(MID(B1842,7,2),[3]Crt!A:B,2)))</f>
        <v>21 - කොළඹ</v>
      </c>
      <c r="J1842" s="20" t="str">
        <f>IF(A1842="","",VLOOKUP(I1842,[3]Crt!B:C,2))</f>
        <v>කොළඹ</v>
      </c>
      <c r="K1842" s="186">
        <f>IF(B1842="","",VLOOKUP(MID(B1842,1,1),[3]Crt!D:E,2,FALSE))</f>
        <v>2401</v>
      </c>
    </row>
    <row r="1843" spans="1:11" ht="51" customHeight="1">
      <c r="A1843" s="702" t="s">
        <v>1228</v>
      </c>
      <c r="B1843" s="698" t="s">
        <v>4354</v>
      </c>
      <c r="C1843" s="777" t="s">
        <v>4355</v>
      </c>
      <c r="D1843" s="783">
        <v>100000</v>
      </c>
      <c r="E1843" s="758" t="s">
        <v>4224</v>
      </c>
      <c r="F1843" s="758" t="s">
        <v>4016</v>
      </c>
      <c r="G1843" s="755"/>
      <c r="H1843" s="18" t="str">
        <f>IF(A1843="","",VLOOKUP(A1843,[3]Crt!F:G,2,FALSE))</f>
        <v>කාන්තා කටයුතු</v>
      </c>
      <c r="I1843" s="19" t="str">
        <f>IF(A1843="","",IF(LEN(B1843)=12,VLOOKUP(MID(B1843,8,2),[3]Crt!A:B,2),VLOOKUP(MID(B1843,7,2),[3]Crt!A:B,2)))</f>
        <v>22 -කොලොන්නාව</v>
      </c>
      <c r="J1843" s="20" t="str">
        <f>IF(A1843="","",VLOOKUP(I1843,[3]Crt!B:C,2))</f>
        <v>කොළඹ</v>
      </c>
      <c r="K1843" s="186">
        <f>IF(B1843="","",VLOOKUP(MID(B1843,1,1),[3]Crt!D:E,2,FALSE))</f>
        <v>2401</v>
      </c>
    </row>
    <row r="1844" spans="1:11" ht="51" customHeight="1">
      <c r="A1844" s="702" t="s">
        <v>1228</v>
      </c>
      <c r="B1844" s="698" t="s">
        <v>4356</v>
      </c>
      <c r="C1844" s="777" t="s">
        <v>4357</v>
      </c>
      <c r="D1844" s="783">
        <v>50000</v>
      </c>
      <c r="E1844" s="758" t="s">
        <v>4224</v>
      </c>
      <c r="F1844" s="758" t="s">
        <v>4016</v>
      </c>
      <c r="G1844" s="755"/>
      <c r="H1844" s="18" t="str">
        <f>IF(A1844="","",VLOOKUP(A1844,[3]Crt!F:G,2,FALSE))</f>
        <v>කාන්තා කටයුතු</v>
      </c>
      <c r="I1844" s="19" t="str">
        <f>IF(A1844="","",IF(LEN(B1844)=12,VLOOKUP(MID(B1844,8,2),[3]Crt!A:B,2),VLOOKUP(MID(B1844,7,2),[3]Crt!A:B,2)))</f>
        <v>22 -කොලොන්නාව</v>
      </c>
      <c r="J1844" s="20" t="str">
        <f>IF(A1844="","",VLOOKUP(I1844,[3]Crt!B:C,2))</f>
        <v>කොළඹ</v>
      </c>
      <c r="K1844" s="186">
        <f>IF(B1844="","",VLOOKUP(MID(B1844,1,1),[3]Crt!D:E,2,FALSE))</f>
        <v>2401</v>
      </c>
    </row>
    <row r="1845" spans="1:11" ht="51" customHeight="1">
      <c r="A1845" s="702" t="s">
        <v>1237</v>
      </c>
      <c r="B1845" s="703" t="s">
        <v>4358</v>
      </c>
      <c r="C1845" s="729" t="s">
        <v>4359</v>
      </c>
      <c r="D1845" s="778">
        <v>50000</v>
      </c>
      <c r="E1845" s="705" t="s">
        <v>4224</v>
      </c>
      <c r="F1845" s="705" t="s">
        <v>4016</v>
      </c>
      <c r="G1845" s="621"/>
      <c r="H1845" s="18" t="str">
        <f>IF(A1845="","",VLOOKUP(A1845,[3]Crt!F:G,2,FALSE))</f>
        <v>කාන්තා කටයුතු</v>
      </c>
      <c r="I1845" s="19" t="str">
        <f>IF(A1845="","",IF(LEN(B1845)=12,VLOOKUP(MID(B1845,8,2),[3]Crt!A:B,2),VLOOKUP(MID(B1845,7,2),[3]Crt!A:B,2)))</f>
        <v>23 - ශ්‍රී ජයවර්ධනපුර</v>
      </c>
      <c r="J1845" s="20" t="str">
        <f>IF(A1845="","",VLOOKUP(I1845,[3]Crt!B:C,2))</f>
        <v>කොළඹ</v>
      </c>
      <c r="K1845" s="186">
        <f>IF(B1845="","",VLOOKUP(MID(B1845,1,1),[3]Crt!D:E,2,FALSE))</f>
        <v>2401</v>
      </c>
    </row>
    <row r="1846" spans="1:11" ht="51" customHeight="1">
      <c r="A1846" s="702" t="s">
        <v>1261</v>
      </c>
      <c r="B1846" s="707" t="s">
        <v>4360</v>
      </c>
      <c r="C1846" s="775" t="s">
        <v>4361</v>
      </c>
      <c r="D1846" s="784">
        <v>50000</v>
      </c>
      <c r="E1846" s="785" t="s">
        <v>4224</v>
      </c>
      <c r="F1846" s="785" t="s">
        <v>4227</v>
      </c>
      <c r="G1846" s="755"/>
      <c r="H1846" s="18" t="str">
        <f>IF(A1846="","",VLOOKUP(A1846,[3]Crt!F:G,2,FALSE))</f>
        <v>කාන්තා කටයුතු</v>
      </c>
      <c r="I1846" s="19" t="str">
        <f>IF(A1846="","",IF(LEN(B1846)=12,VLOOKUP(MID(B1846,8,2),[3]Crt!A:B,2),VLOOKUP(MID(B1846,7,2),[3]Crt!A:B,2)))</f>
        <v>24 - කඩුවෙල</v>
      </c>
      <c r="J1846" s="20" t="str">
        <f>IF(A1846="","",VLOOKUP(I1846,[3]Crt!B:C,2))</f>
        <v>කොළඹ</v>
      </c>
      <c r="K1846" s="786">
        <f>IF(B1846="","",VLOOKUP(MID(B1846,1,1),[3]Crt!D:E,2,FALSE))</f>
        <v>2401</v>
      </c>
    </row>
    <row r="1847" spans="1:11" ht="51" customHeight="1">
      <c r="A1847" s="702" t="s">
        <v>1228</v>
      </c>
      <c r="B1847" s="698" t="s">
        <v>4362</v>
      </c>
      <c r="C1847" s="777" t="s">
        <v>4363</v>
      </c>
      <c r="D1847" s="783">
        <v>50000</v>
      </c>
      <c r="E1847" s="758" t="s">
        <v>4224</v>
      </c>
      <c r="F1847" s="758" t="s">
        <v>4016</v>
      </c>
      <c r="G1847" s="755"/>
      <c r="H1847" s="18" t="str">
        <f>IF(A1847="","",VLOOKUP(A1847,[3]Crt!F:G,2,FALSE))</f>
        <v>කාන්තා කටයුතු</v>
      </c>
      <c r="I1847" s="19" t="str">
        <f>IF(A1847="","",IF(LEN(B1847)=12,VLOOKUP(MID(B1847,8,2),[3]Crt!A:B,2),VLOOKUP(MID(B1847,7,2),[3]Crt!A:B,2)))</f>
        <v>24 - කඩුවෙල</v>
      </c>
      <c r="J1847" s="20" t="str">
        <f>IF(A1847="","",VLOOKUP(I1847,[3]Crt!B:C,2))</f>
        <v>කොළඹ</v>
      </c>
      <c r="K1847" s="186">
        <f>IF(B1847="","",VLOOKUP(MID(B1847,1,1),[3]Crt!D:E,2,FALSE))</f>
        <v>2401</v>
      </c>
    </row>
    <row r="1848" spans="1:11" ht="51" customHeight="1">
      <c r="A1848" s="702" t="s">
        <v>1228</v>
      </c>
      <c r="B1848" s="698" t="s">
        <v>4364</v>
      </c>
      <c r="C1848" s="777" t="s">
        <v>4365</v>
      </c>
      <c r="D1848" s="783">
        <v>50000</v>
      </c>
      <c r="E1848" s="758" t="s">
        <v>4224</v>
      </c>
      <c r="F1848" s="758" t="s">
        <v>4016</v>
      </c>
      <c r="G1848" s="755"/>
      <c r="H1848" s="18" t="str">
        <f>IF(A1848="","",VLOOKUP(A1848,[3]Crt!F:G,2,FALSE))</f>
        <v>කාන්තා කටයුතු</v>
      </c>
      <c r="I1848" s="19" t="str">
        <f>IF(A1848="","",IF(LEN(B1848)=12,VLOOKUP(MID(B1848,8,2),[3]Crt!A:B,2),VLOOKUP(MID(B1848,7,2),[3]Crt!A:B,2)))</f>
        <v>25 - මහරගම</v>
      </c>
      <c r="J1848" s="20" t="str">
        <f>IF(A1848="","",VLOOKUP(I1848,[3]Crt!B:C,2))</f>
        <v>කොළඹ</v>
      </c>
      <c r="K1848" s="186">
        <f>IF(B1848="","",VLOOKUP(MID(B1848,1,1),[3]Crt!D:E,2,FALSE))</f>
        <v>2401</v>
      </c>
    </row>
    <row r="1849" spans="1:11" ht="51" customHeight="1">
      <c r="A1849" s="702" t="s">
        <v>1228</v>
      </c>
      <c r="B1849" s="698" t="s">
        <v>4366</v>
      </c>
      <c r="C1849" s="787" t="s">
        <v>4367</v>
      </c>
      <c r="D1849" s="773">
        <v>50000</v>
      </c>
      <c r="E1849" s="700" t="s">
        <v>4224</v>
      </c>
      <c r="F1849" s="700" t="s">
        <v>4016</v>
      </c>
      <c r="G1849" s="621"/>
      <c r="H1849" s="18" t="str">
        <f>IF(A1849="","",VLOOKUP(A1849,[3]Crt!F:G,2,FALSE))</f>
        <v>කාන්තා කටයුතු</v>
      </c>
      <c r="I1849" s="19" t="str">
        <f>IF(A1849="","",IF(LEN(B1849)=12,VLOOKUP(MID(B1849,8,2),[3]Crt!A:B,2),VLOOKUP(MID(B1849,7,2),[3]Crt!A:B,2)))</f>
        <v>26 - රත්මලාන</v>
      </c>
      <c r="J1849" s="20" t="str">
        <f>IF(A1849="","",VLOOKUP(I1849,[3]Crt!B:C,2))</f>
        <v>කොළඹ</v>
      </c>
      <c r="K1849" s="186">
        <f>IF(B1849="","",VLOOKUP(MID(B1849,1,1),[3]Crt!D:E,2,FALSE))</f>
        <v>2401</v>
      </c>
    </row>
    <row r="1850" spans="1:11" ht="51" customHeight="1">
      <c r="A1850" s="702" t="s">
        <v>1228</v>
      </c>
      <c r="B1850" s="698" t="s">
        <v>4368</v>
      </c>
      <c r="C1850" s="777" t="s">
        <v>4369</v>
      </c>
      <c r="D1850" s="783">
        <v>100000</v>
      </c>
      <c r="E1850" s="758" t="s">
        <v>4224</v>
      </c>
      <c r="F1850" s="758" t="s">
        <v>4016</v>
      </c>
      <c r="G1850" s="755"/>
      <c r="H1850" s="18" t="str">
        <f>IF(A1850="","",VLOOKUP(A1850,[3]Crt!F:G,2,FALSE))</f>
        <v>කාන්තා කටයුතු</v>
      </c>
      <c r="I1850" s="19" t="str">
        <f>IF(A1850="","",IF(LEN(B1850)=12,VLOOKUP(MID(B1850,8,2),[3]Crt!A:B,2),VLOOKUP(MID(B1850,7,2),[3]Crt!A:B,2)))</f>
        <v>32 - තිඹිරිගස්යාය</v>
      </c>
      <c r="J1850" s="20" t="str">
        <f>IF(A1850="","",VLOOKUP(I1850,[3]Crt!B:C,2))</f>
        <v>කොළඹ</v>
      </c>
      <c r="K1850" s="186">
        <f>IF(B1850="","",VLOOKUP(MID(B1850,1,1),[3]Crt!D:E,2,FALSE))</f>
        <v>2401</v>
      </c>
    </row>
    <row r="1851" spans="1:11" ht="51" customHeight="1">
      <c r="A1851" s="702" t="s">
        <v>1261</v>
      </c>
      <c r="B1851" s="698" t="s">
        <v>4370</v>
      </c>
      <c r="C1851" s="748" t="s">
        <v>4371</v>
      </c>
      <c r="D1851" s="699">
        <v>200000</v>
      </c>
      <c r="E1851" s="758" t="s">
        <v>4224</v>
      </c>
      <c r="F1851" s="758" t="s">
        <v>4224</v>
      </c>
      <c r="G1851" s="755"/>
      <c r="H1851" s="18" t="str">
        <f>IF(A1851="","",VLOOKUP(A1851,[3]Crt!F:G,2,FALSE))</f>
        <v>කාන්තා කටයුතු</v>
      </c>
      <c r="I1851" s="19" t="str">
        <f>IF(A1851="","",IF(LEN(B1851)=12,VLOOKUP(MID(B1851,8,2),[3]Crt!A:B,2),VLOOKUP(MID(B1851,7,2),[3]Crt!A:B,2)))</f>
        <v>42 - කළුතර</v>
      </c>
      <c r="J1851" s="20" t="str">
        <f>IF(A1851="","",VLOOKUP(I1851,[3]Crt!B:C,2))</f>
        <v>කළුතර</v>
      </c>
      <c r="K1851" s="186">
        <f>IF(B1851="","",VLOOKUP(MID(B1851,1,1),[3]Crt!D:E,2,FALSE))</f>
        <v>2401</v>
      </c>
    </row>
    <row r="1852" spans="1:11" ht="51" customHeight="1">
      <c r="A1852" s="702" t="s">
        <v>1228</v>
      </c>
      <c r="B1852" s="698" t="s">
        <v>4372</v>
      </c>
      <c r="C1852" s="777" t="s">
        <v>4373</v>
      </c>
      <c r="D1852" s="783">
        <v>100000</v>
      </c>
      <c r="E1852" s="758" t="s">
        <v>4224</v>
      </c>
      <c r="F1852" s="758" t="s">
        <v>4016</v>
      </c>
      <c r="G1852" s="755"/>
      <c r="H1852" s="18" t="str">
        <f>IF(A1852="","",VLOOKUP(A1852,[3]Crt!F:G,2,FALSE))</f>
        <v>කාන්තා කටයුතු</v>
      </c>
      <c r="I1852" s="19" t="str">
        <f>IF(A1852="","",IF(LEN(B1852)=12,VLOOKUP(MID(B1852,8,2),[3]Crt!A:B,2),VLOOKUP(MID(B1852,7,2),[3]Crt!A:B,2)))</f>
        <v>45 - මදුරාවල</v>
      </c>
      <c r="J1852" s="20" t="str">
        <f>IF(A1852="","",VLOOKUP(I1852,[3]Crt!B:C,2))</f>
        <v>කළුතර</v>
      </c>
      <c r="K1852" s="186">
        <f>IF(B1852="","",VLOOKUP(MID(B1852,1,1),[3]Crt!D:E,2,FALSE))</f>
        <v>2401</v>
      </c>
    </row>
    <row r="1853" spans="1:11" ht="51" customHeight="1">
      <c r="A1853" s="702" t="s">
        <v>1228</v>
      </c>
      <c r="B1853" s="698" t="s">
        <v>4374</v>
      </c>
      <c r="C1853" s="777" t="s">
        <v>4375</v>
      </c>
      <c r="D1853" s="783">
        <v>50000</v>
      </c>
      <c r="E1853" s="758" t="s">
        <v>4224</v>
      </c>
      <c r="F1853" s="758" t="s">
        <v>4016</v>
      </c>
      <c r="G1853" s="755"/>
      <c r="H1853" s="18" t="str">
        <f>IF(A1853="","",VLOOKUP(A1853,[3]Crt!F:G,2,FALSE))</f>
        <v>කාන්තා කටයුතු</v>
      </c>
      <c r="I1853" s="19" t="str">
        <f>IF(A1853="","",IF(LEN(B1853)=12,VLOOKUP(MID(B1853,8,2),[3]Crt!A:B,2),VLOOKUP(MID(B1853,7,2),[3]Crt!A:B,2)))</f>
        <v>45 - මදුරාවල</v>
      </c>
      <c r="J1853" s="20" t="str">
        <f>IF(A1853="","",VLOOKUP(I1853,[3]Crt!B:C,2))</f>
        <v>කළුතර</v>
      </c>
      <c r="K1853" s="186">
        <f>IF(B1853="","",VLOOKUP(MID(B1853,1,1),[3]Crt!D:E,2,FALSE))</f>
        <v>2401</v>
      </c>
    </row>
    <row r="1854" spans="1:11" ht="51" customHeight="1">
      <c r="A1854" s="702" t="s">
        <v>1228</v>
      </c>
      <c r="B1854" s="698" t="s">
        <v>4376</v>
      </c>
      <c r="C1854" s="777" t="s">
        <v>4377</v>
      </c>
      <c r="D1854" s="783">
        <v>100000</v>
      </c>
      <c r="E1854" s="758" t="s">
        <v>4224</v>
      </c>
      <c r="F1854" s="758" t="s">
        <v>4016</v>
      </c>
      <c r="G1854" s="755"/>
      <c r="H1854" s="18" t="str">
        <f>IF(A1854="","",VLOOKUP(A1854,[3]Crt!F:G,2,FALSE))</f>
        <v>කාන්තා කටයුතු</v>
      </c>
      <c r="I1854" s="19" t="str">
        <f>IF(A1854="","",IF(LEN(B1854)=12,VLOOKUP(MID(B1854,8,2),[3]Crt!A:B,2),VLOOKUP(MID(B1854,7,2),[3]Crt!A:B,2)))</f>
        <v>46 - බුලත්සිංහල</v>
      </c>
      <c r="J1854" s="20" t="str">
        <f>IF(A1854="","",VLOOKUP(I1854,[3]Crt!B:C,2))</f>
        <v>කළුතර</v>
      </c>
      <c r="K1854" s="186">
        <f>IF(B1854="","",VLOOKUP(MID(B1854,1,1),[3]Crt!D:E,2,FALSE))</f>
        <v>2401</v>
      </c>
    </row>
    <row r="1855" spans="1:11" ht="51" customHeight="1">
      <c r="A1855" s="702" t="s">
        <v>1228</v>
      </c>
      <c r="B1855" s="698" t="s">
        <v>4378</v>
      </c>
      <c r="C1855" s="772" t="s">
        <v>4379</v>
      </c>
      <c r="D1855" s="773">
        <v>50000</v>
      </c>
      <c r="E1855" s="700" t="s">
        <v>4224</v>
      </c>
      <c r="F1855" s="700" t="s">
        <v>4016</v>
      </c>
      <c r="G1855" s="621"/>
      <c r="H1855" s="18" t="str">
        <f>IF(A1855="","",VLOOKUP(A1855,[3]Crt!F:G,2,FALSE))</f>
        <v>කාන්තා කටයුතු</v>
      </c>
      <c r="I1855" s="19" t="str">
        <f>IF(A1855="","",IF(LEN(B1855)=12,VLOOKUP(MID(B1855,8,2),[3]Crt!A:B,2),VLOOKUP(MID(B1855,7,2),[3]Crt!A:B,2)))</f>
        <v>46 - බුලත්සිංහල</v>
      </c>
      <c r="J1855" s="20" t="str">
        <f>IF(A1855="","",VLOOKUP(I1855,[3]Crt!B:C,2))</f>
        <v>කළුතර</v>
      </c>
      <c r="K1855" s="186">
        <f>IF(B1855="","",VLOOKUP(MID(B1855,1,1),[3]Crt!D:E,2,FALSE))</f>
        <v>2401</v>
      </c>
    </row>
    <row r="1856" spans="1:11" ht="51" customHeight="1">
      <c r="A1856" s="702" t="s">
        <v>1237</v>
      </c>
      <c r="B1856" s="703" t="s">
        <v>4380</v>
      </c>
      <c r="C1856" s="779" t="s">
        <v>4381</v>
      </c>
      <c r="D1856" s="788">
        <v>100000</v>
      </c>
      <c r="E1856" s="754" t="s">
        <v>4224</v>
      </c>
      <c r="F1856" s="754" t="s">
        <v>4016</v>
      </c>
      <c r="G1856" s="755"/>
      <c r="H1856" s="18" t="str">
        <f>IF(A1856="","",VLOOKUP(A1856,[3]Crt!F:G,2,FALSE))</f>
        <v>කාන්තා කටයුතු</v>
      </c>
      <c r="I1856" s="19" t="str">
        <f>IF(A1856="","",IF(LEN(B1856)=12,VLOOKUP(MID(B1856,8,2),[3]Crt!A:B,2),VLOOKUP(MID(B1856,7,2),[3]Crt!A:B,2)))</f>
        <v>47 - දොඩන්ගොඩ</v>
      </c>
      <c r="J1856" s="20" t="str">
        <f>IF(A1856="","",VLOOKUP(I1856,[3]Crt!B:C,2))</f>
        <v>කළුතර</v>
      </c>
      <c r="K1856" s="186">
        <f>IF(B1856="","",VLOOKUP(MID(B1856,1,1),[3]Crt!D:E,2,FALSE))</f>
        <v>2401</v>
      </c>
    </row>
    <row r="1857" spans="1:11" ht="51" customHeight="1">
      <c r="A1857" s="702" t="s">
        <v>1237</v>
      </c>
      <c r="B1857" s="703" t="s">
        <v>4382</v>
      </c>
      <c r="C1857" s="779" t="s">
        <v>4383</v>
      </c>
      <c r="D1857" s="788">
        <v>670000</v>
      </c>
      <c r="E1857" s="754" t="s">
        <v>4224</v>
      </c>
      <c r="F1857" s="754" t="s">
        <v>4016</v>
      </c>
      <c r="G1857" s="789"/>
      <c r="H1857" s="18" t="str">
        <f>IF(A1857="","",VLOOKUP(A1857,[3]Crt!F:G,2,FALSE))</f>
        <v>කාන්තා කටයුතු</v>
      </c>
      <c r="I1857" s="19" t="str">
        <f>IF(A1857="","",IF(LEN(B1857)=12,VLOOKUP(MID(B1857,8,2),[3]Crt!A:B,2),VLOOKUP(MID(B1857,7,2),[3]Crt!A:B,2)))</f>
        <v>48 - බේරුවල</v>
      </c>
      <c r="J1857" s="20" t="str">
        <f>IF(A1857="","",VLOOKUP(I1857,[3]Crt!B:C,2))</f>
        <v>කළුතර</v>
      </c>
      <c r="K1857" s="632">
        <f>IF(B1857="","",VLOOKUP(MID(B1857,1,1),[3]Crt!D:E,2,FALSE))</f>
        <v>2401</v>
      </c>
    </row>
    <row r="1858" spans="1:11" ht="51" customHeight="1">
      <c r="A1858" s="702" t="s">
        <v>1228</v>
      </c>
      <c r="B1858" s="698" t="s">
        <v>4384</v>
      </c>
      <c r="C1858" s="772" t="s">
        <v>4385</v>
      </c>
      <c r="D1858" s="773">
        <v>50000</v>
      </c>
      <c r="E1858" s="700" t="s">
        <v>4224</v>
      </c>
      <c r="F1858" s="700" t="s">
        <v>4016</v>
      </c>
      <c r="G1858" s="621"/>
      <c r="H1858" s="18" t="str">
        <f>IF(A1858="","",VLOOKUP(A1858,[3]Crt!F:G,2,FALSE))</f>
        <v>කාන්තා කටයුතු</v>
      </c>
      <c r="I1858" s="19" t="str">
        <f>IF(A1858="","",IF(LEN(B1858)=12,VLOOKUP(MID(B1858,8,2),[3]Crt!A:B,2),VLOOKUP(MID(B1858,7,2),[3]Crt!A:B,2)))</f>
        <v>50 - අගලවත්ත</v>
      </c>
      <c r="J1858" s="20" t="str">
        <f>IF(A1858="","",VLOOKUP(I1858,[3]Crt!B:C,2))</f>
        <v>කළුතර</v>
      </c>
      <c r="K1858" s="186">
        <f>IF(B1858="","",VLOOKUP(MID(B1858,1,1),[3]Crt!D:E,2,FALSE))</f>
        <v>2401</v>
      </c>
    </row>
    <row r="1859" spans="1:11" ht="51" customHeight="1">
      <c r="A1859" s="702" t="s">
        <v>1228</v>
      </c>
      <c r="B1859" s="698" t="s">
        <v>4386</v>
      </c>
      <c r="C1859" s="777" t="s">
        <v>4387</v>
      </c>
      <c r="D1859" s="783">
        <v>100000</v>
      </c>
      <c r="E1859" s="758" t="s">
        <v>4224</v>
      </c>
      <c r="F1859" s="758" t="s">
        <v>4016</v>
      </c>
      <c r="G1859" s="755"/>
      <c r="H1859" s="18" t="str">
        <f>IF(A1859="","",VLOOKUP(A1859,[3]Crt!F:G,2,FALSE))</f>
        <v>කාන්තා කටයුතු</v>
      </c>
      <c r="I1859" s="19" t="str">
        <f>IF(A1859="","",IF(LEN(B1859)=12,VLOOKUP(MID(B1859,8,2),[3]Crt!A:B,2),VLOOKUP(MID(B1859,7,2),[3]Crt!A:B,2)))</f>
        <v>51 - වලල්ලාවිට</v>
      </c>
      <c r="J1859" s="20" t="str">
        <f>IF(A1859="","",VLOOKUP(I1859,[3]Crt!B:C,2))</f>
        <v>කළුතර</v>
      </c>
      <c r="K1859" s="186">
        <f>IF(B1859="","",VLOOKUP(MID(B1859,1,1),[3]Crt!D:E,2,FALSE))</f>
        <v>2401</v>
      </c>
    </row>
    <row r="1860" spans="1:11" ht="51" customHeight="1">
      <c r="A1860" s="702" t="s">
        <v>1228</v>
      </c>
      <c r="B1860" s="698" t="s">
        <v>4388</v>
      </c>
      <c r="C1860" s="777" t="s">
        <v>4389</v>
      </c>
      <c r="D1860" s="783">
        <v>100000</v>
      </c>
      <c r="E1860" s="758" t="s">
        <v>4224</v>
      </c>
      <c r="F1860" s="758" t="s">
        <v>4016</v>
      </c>
      <c r="G1860" s="755"/>
      <c r="H1860" s="18" t="str">
        <f>IF(A1860="","",VLOOKUP(A1860,[3]Crt!F:G,2,FALSE))</f>
        <v>කාන්තා කටයුතු</v>
      </c>
      <c r="I1860" s="19" t="str">
        <f>IF(A1860="","",IF(LEN(B1860)=12,VLOOKUP(MID(B1860,8,2),[3]Crt!A:B,2),VLOOKUP(MID(B1860,7,2),[3]Crt!A:B,2)))</f>
        <v>52 - පාලින්දනුවර</v>
      </c>
      <c r="J1860" s="20" t="str">
        <f>IF(A1860="","",VLOOKUP(I1860,[3]Crt!B:C,2))</f>
        <v>කළුතර</v>
      </c>
      <c r="K1860" s="186">
        <f>IF(B1860="","",VLOOKUP(MID(B1860,1,1),[3]Crt!D:E,2,FALSE))</f>
        <v>2401</v>
      </c>
    </row>
    <row r="1861" spans="1:11" ht="51" customHeight="1">
      <c r="A1861" s="702" t="s">
        <v>1228</v>
      </c>
      <c r="B1861" s="698" t="s">
        <v>4390</v>
      </c>
      <c r="C1861" s="777" t="s">
        <v>4391</v>
      </c>
      <c r="D1861" s="783">
        <v>100000</v>
      </c>
      <c r="E1861" s="758" t="s">
        <v>4224</v>
      </c>
      <c r="F1861" s="758" t="s">
        <v>4016</v>
      </c>
      <c r="G1861" s="755"/>
      <c r="H1861" s="18" t="str">
        <f>IF(A1861="","",VLOOKUP(A1861,[3]Crt!F:G,2,FALSE))</f>
        <v>කාන්තා කටයුතු</v>
      </c>
      <c r="I1861" s="19" t="str">
        <f>IF(A1861="","",IF(LEN(B1861)=12,VLOOKUP(MID(B1861,8,2),[3]Crt!A:B,2),VLOOKUP(MID(B1861,7,2),[3]Crt!A:B,2)))</f>
        <v>53 - මිල්ලනිය</v>
      </c>
      <c r="J1861" s="20" t="str">
        <f>IF(A1861="","",VLOOKUP(I1861,[3]Crt!B:C,2))</f>
        <v>කළුතර</v>
      </c>
      <c r="K1861" s="186">
        <f>IF(B1861="","",VLOOKUP(MID(B1861,1,1),[3]Crt!D:E,2,FALSE))</f>
        <v>2401</v>
      </c>
    </row>
    <row r="1862" spans="1:11" ht="51" customHeight="1">
      <c r="A1862" s="702" t="s">
        <v>1237</v>
      </c>
      <c r="B1862" s="703" t="s">
        <v>4392</v>
      </c>
      <c r="C1862" s="779" t="s">
        <v>4393</v>
      </c>
      <c r="D1862" s="788">
        <v>150000</v>
      </c>
      <c r="E1862" s="754" t="s">
        <v>4224</v>
      </c>
      <c r="F1862" s="754" t="s">
        <v>4224</v>
      </c>
      <c r="G1862" s="789"/>
      <c r="H1862" s="638" t="str">
        <f>IF(A1862="","",VLOOKUP(A1862,[3]Crt!F:G,2,FALSE))</f>
        <v>කාන්තා කටයුතු</v>
      </c>
      <c r="I1862" s="639" t="str">
        <f>IF(A1862="","",IF(LEN(B1862)=12,VLOOKUP(MID(B1862,8,2),[3]Crt!A:B,2),VLOOKUP(MID(B1862,7,2),[3]Crt!A:B,2)))</f>
        <v>63 - ගම්පහ පොදු</v>
      </c>
      <c r="J1862" s="640" t="str">
        <f>IF(A1862="","",VLOOKUP(I1862,[3]Crt!B:C,2))</f>
        <v xml:space="preserve">ගම්පහ </v>
      </c>
      <c r="K1862" s="632">
        <f>IF(B1862="","",VLOOKUP(MID(B1862,1,1),[3]Crt!D:E,2,FALSE))</f>
        <v>2401</v>
      </c>
    </row>
    <row r="1863" spans="1:11" ht="51" customHeight="1">
      <c r="A1863" s="702" t="s">
        <v>1228</v>
      </c>
      <c r="B1863" s="698" t="s">
        <v>4394</v>
      </c>
      <c r="C1863" s="772" t="s">
        <v>4395</v>
      </c>
      <c r="D1863" s="773">
        <v>500000</v>
      </c>
      <c r="E1863" s="700" t="s">
        <v>4224</v>
      </c>
      <c r="F1863" s="700" t="s">
        <v>4224</v>
      </c>
      <c r="G1863" s="621"/>
      <c r="H1863" s="18" t="str">
        <f>IF(A1863="","",VLOOKUP(A1863,[3]Crt!F:G,2,FALSE))</f>
        <v>කාන්තා කටයුතු</v>
      </c>
      <c r="I1863" s="19" t="str">
        <f>IF(A1863="","",IF(LEN(B1863)=12,VLOOKUP(MID(B1863,8,2),[3]Crt!A:B,2),VLOOKUP(MID(B1863,7,2),[3]Crt!A:B,2)))</f>
        <v>64 - කොළඹ පොදු</v>
      </c>
      <c r="J1863" s="20" t="str">
        <f>IF(A1863="","",VLOOKUP(I1863,[3]Crt!B:C,2))</f>
        <v xml:space="preserve">කොළඹ </v>
      </c>
      <c r="K1863" s="186">
        <f>IF(B1863="","",VLOOKUP(MID(B1863,1,1),[3]Crt!D:E,2,FALSE))</f>
        <v>2401</v>
      </c>
    </row>
    <row r="1864" spans="1:11" ht="51" customHeight="1">
      <c r="A1864" s="702" t="s">
        <v>1228</v>
      </c>
      <c r="B1864" s="698" t="s">
        <v>4396</v>
      </c>
      <c r="C1864" s="772" t="s">
        <v>4397</v>
      </c>
      <c r="D1864" s="773">
        <v>150000</v>
      </c>
      <c r="E1864" s="700" t="s">
        <v>4224</v>
      </c>
      <c r="F1864" s="700" t="s">
        <v>4224</v>
      </c>
      <c r="G1864" s="621"/>
      <c r="H1864" s="18" t="str">
        <f>IF(A1864="","",VLOOKUP(A1864,[3]Crt!F:G,2,FALSE))</f>
        <v>කාන්තා කටයුතු</v>
      </c>
      <c r="I1864" s="19" t="str">
        <f>IF(A1864="","",IF(LEN(B1864)=12,VLOOKUP(MID(B1864,8,2),[3]Crt!A:B,2),VLOOKUP(MID(B1864,7,2),[3]Crt!A:B,2)))</f>
        <v>65 - කළුතර පොදු</v>
      </c>
      <c r="J1864" s="20" t="str">
        <f>IF(A1864="","",VLOOKUP(I1864,[3]Crt!B:C,2))</f>
        <v xml:space="preserve">කළුතර </v>
      </c>
      <c r="K1864" s="186">
        <f>IF(B1864="","",VLOOKUP(MID(B1864,1,1),[3]Crt!D:E,2,FALSE))</f>
        <v>2401</v>
      </c>
    </row>
    <row r="1865" spans="1:11" ht="51" customHeight="1">
      <c r="A1865" s="702" t="s">
        <v>1308</v>
      </c>
      <c r="B1865" s="698" t="s">
        <v>4398</v>
      </c>
      <c r="C1865" s="756" t="s">
        <v>4399</v>
      </c>
      <c r="D1865" s="783">
        <v>100000</v>
      </c>
      <c r="E1865" s="700" t="s">
        <v>4224</v>
      </c>
      <c r="F1865" s="700" t="s">
        <v>4016</v>
      </c>
      <c r="G1865" s="621"/>
      <c r="H1865" s="18" t="str">
        <f>IF(A1865="","",VLOOKUP(A1865,[3]Crt!F:G,2,FALSE))</f>
        <v>සමාජ සේවා</v>
      </c>
      <c r="I1865" s="19" t="str">
        <f>IF(A1865="","",IF(LEN(B1865)=12,VLOOKUP(MID(B1865,8,2),[3]Crt!A:B,2),VLOOKUP(MID(B1865,7,2),[3]Crt!A:B,2)))</f>
        <v>49 - මතුගම</v>
      </c>
      <c r="J1865" s="20" t="str">
        <f>IF(A1865="","",VLOOKUP(I1865,[3]Crt!B:C,2))</f>
        <v>කළුතර</v>
      </c>
      <c r="K1865" s="186">
        <f>IF(B1865="","",VLOOKUP(MID(B1865,1,1),[3]Crt!D:E,2,FALSE))</f>
        <v>2001</v>
      </c>
    </row>
    <row r="1866" spans="1:11" ht="51" customHeight="1">
      <c r="A1866" s="702" t="s">
        <v>1308</v>
      </c>
      <c r="B1866" s="698" t="s">
        <v>4400</v>
      </c>
      <c r="C1866" s="777" t="s">
        <v>4401</v>
      </c>
      <c r="D1866" s="776">
        <v>20000</v>
      </c>
      <c r="E1866" s="758" t="s">
        <v>4224</v>
      </c>
      <c r="F1866" s="758" t="s">
        <v>4016</v>
      </c>
      <c r="G1866" s="755"/>
      <c r="H1866" s="18" t="str">
        <f>IF(A1866="","",VLOOKUP(A1866,[3]Crt!F:G,2,FALSE))</f>
        <v>සමාජ සේවා</v>
      </c>
      <c r="I1866" s="19" t="str">
        <f>IF(A1866="","",IF(LEN(B1866)=12,VLOOKUP(MID(B1866,8,2),[3]Crt!A:B,2),VLOOKUP(MID(B1866,7,2),[3]Crt!A:B,2)))</f>
        <v>01 - දිවුලපිටිය</v>
      </c>
      <c r="J1866" s="20" t="str">
        <f>IF(A1866="","",VLOOKUP(I1866,[3]Crt!B:C,2))</f>
        <v>ගම්පහ</v>
      </c>
      <c r="K1866" s="186">
        <f>IF(B1866="","",VLOOKUP(MID(B1866,1,1),[3]Crt!D:E,2,FALSE))</f>
        <v>2102</v>
      </c>
    </row>
    <row r="1867" spans="1:11" ht="51" customHeight="1">
      <c r="A1867" s="714" t="s">
        <v>1319</v>
      </c>
      <c r="B1867" s="707" t="s">
        <v>4402</v>
      </c>
      <c r="C1867" s="775" t="s">
        <v>4403</v>
      </c>
      <c r="D1867" s="790">
        <v>50000</v>
      </c>
      <c r="E1867" s="785" t="s">
        <v>4224</v>
      </c>
      <c r="F1867" s="785" t="s">
        <v>4016</v>
      </c>
      <c r="G1867" s="755"/>
      <c r="H1867" s="18" t="str">
        <f>IF(A1867="","",VLOOKUP(A1867,[3]Crt!F:G,2,FALSE))</f>
        <v>සමාජ සේවා</v>
      </c>
      <c r="I1867" s="19" t="str">
        <f>IF(A1867="","",IF(LEN(B1867)=12,VLOOKUP(MID(B1867,8,2),[3]Crt!A:B,2),VLOOKUP(MID(B1867,7,2),[3]Crt!A:B,2)))</f>
        <v>01 - දිවුලපිටිය</v>
      </c>
      <c r="J1867" s="20" t="str">
        <f>IF(A1867="","",VLOOKUP(I1867,[3]Crt!B:C,2))</f>
        <v>ගම්පහ</v>
      </c>
      <c r="K1867" s="786">
        <f>IF(B1867="","",VLOOKUP(MID(B1867,1,1),[3]Crt!D:E,2,FALSE))</f>
        <v>2102</v>
      </c>
    </row>
    <row r="1868" spans="1:11" ht="51" customHeight="1">
      <c r="A1868" s="702" t="s">
        <v>1308</v>
      </c>
      <c r="B1868" s="698" t="s">
        <v>4404</v>
      </c>
      <c r="C1868" s="777" t="s">
        <v>4405</v>
      </c>
      <c r="D1868" s="776">
        <v>150000</v>
      </c>
      <c r="E1868" s="758" t="s">
        <v>4224</v>
      </c>
      <c r="F1868" s="758" t="s">
        <v>4016</v>
      </c>
      <c r="G1868" s="755"/>
      <c r="H1868" s="18" t="str">
        <f>IF(A1868="","",VLOOKUP(A1868,[3]Crt!F:G,2,FALSE))</f>
        <v>සමාජ සේවා</v>
      </c>
      <c r="I1868" s="19" t="str">
        <f>IF(A1868="","",IF(LEN(B1868)=12,VLOOKUP(MID(B1868,8,2),[3]Crt!A:B,2),VLOOKUP(MID(B1868,7,2),[3]Crt!A:B,2)))</f>
        <v>01 - දිවුලපිටිය</v>
      </c>
      <c r="J1868" s="20" t="str">
        <f>IF(A1868="","",VLOOKUP(I1868,[3]Crt!B:C,2))</f>
        <v>ගම්පහ</v>
      </c>
      <c r="K1868" s="186">
        <f>IF(B1868="","",VLOOKUP(MID(B1868,1,1),[3]Crt!D:E,2,FALSE))</f>
        <v>2102</v>
      </c>
    </row>
    <row r="1869" spans="1:11" ht="51" customHeight="1">
      <c r="A1869" s="702" t="s">
        <v>1325</v>
      </c>
      <c r="B1869" s="703" t="s">
        <v>4406</v>
      </c>
      <c r="C1869" s="729" t="s">
        <v>4407</v>
      </c>
      <c r="D1869" s="778">
        <v>200000</v>
      </c>
      <c r="E1869" s="705" t="s">
        <v>4224</v>
      </c>
      <c r="F1869" s="705" t="s">
        <v>4016</v>
      </c>
      <c r="G1869" s="621"/>
      <c r="H1869" s="18" t="str">
        <f>IF(A1869="","",VLOOKUP(A1869,[3]Crt!F:G,2,FALSE))</f>
        <v>සමාජ සේවා</v>
      </c>
      <c r="I1869" s="19" t="str">
        <f>IF(A1869="","",IF(LEN(B1869)=12,VLOOKUP(MID(B1869,8,2),[3]Crt!A:B,2),VLOOKUP(MID(B1869,7,2),[3]Crt!A:B,2)))</f>
        <v>04 - මිනුවන්ගොඩ</v>
      </c>
      <c r="J1869" s="20" t="str">
        <f>IF(A1869="","",VLOOKUP(I1869,[3]Crt!B:C,2))</f>
        <v>ගම්පහ</v>
      </c>
      <c r="K1869" s="186">
        <f>IF(B1869="","",VLOOKUP(MID(B1869,1,1),[3]Crt!D:E,2,FALSE))</f>
        <v>2102</v>
      </c>
    </row>
    <row r="1870" spans="1:11" ht="51" customHeight="1">
      <c r="A1870" s="702" t="s">
        <v>1308</v>
      </c>
      <c r="B1870" s="698" t="s">
        <v>4408</v>
      </c>
      <c r="C1870" s="777" t="s">
        <v>4409</v>
      </c>
      <c r="D1870" s="776">
        <v>50000</v>
      </c>
      <c r="E1870" s="758" t="s">
        <v>4224</v>
      </c>
      <c r="F1870" s="758" t="s">
        <v>4016</v>
      </c>
      <c r="G1870" s="755"/>
      <c r="H1870" s="18" t="str">
        <f>IF(A1870="","",VLOOKUP(A1870,[3]Crt!F:G,2,FALSE))</f>
        <v>සමාජ සේවා</v>
      </c>
      <c r="I1870" s="19" t="str">
        <f>IF(A1870="","",IF(LEN(B1870)=12,VLOOKUP(MID(B1870,8,2),[3]Crt!A:B,2),VLOOKUP(MID(B1870,7,2),[3]Crt!A:B,2)))</f>
        <v>05 - මීරිගම</v>
      </c>
      <c r="J1870" s="20" t="str">
        <f>IF(A1870="","",VLOOKUP(I1870,[3]Crt!B:C,2))</f>
        <v>ගම්පහ</v>
      </c>
      <c r="K1870" s="186">
        <f>IF(B1870="","",VLOOKUP(MID(B1870,1,1),[3]Crt!D:E,2,FALSE))</f>
        <v>2102</v>
      </c>
    </row>
    <row r="1871" spans="1:11" ht="51" customHeight="1">
      <c r="A1871" s="702" t="s">
        <v>1308</v>
      </c>
      <c r="B1871" s="698" t="s">
        <v>4410</v>
      </c>
      <c r="C1871" s="777" t="s">
        <v>4411</v>
      </c>
      <c r="D1871" s="791">
        <v>200000</v>
      </c>
      <c r="E1871" s="758" t="s">
        <v>4224</v>
      </c>
      <c r="F1871" s="758" t="s">
        <v>4016</v>
      </c>
      <c r="G1871" s="755"/>
      <c r="H1871" s="18" t="str">
        <f>IF(A1871="","",VLOOKUP(A1871,[3]Crt!F:G,2,FALSE))</f>
        <v>සමාජ සේවා</v>
      </c>
      <c r="I1871" s="19" t="str">
        <f>IF(A1871="","",IF(LEN(B1871)=12,VLOOKUP(MID(B1871,8,2),[3]Crt!A:B,2),VLOOKUP(MID(B1871,7,2),[3]Crt!A:B,2)))</f>
        <v>06 - අත්තනගල්ල</v>
      </c>
      <c r="J1871" s="20" t="str">
        <f>IF(A1871="","",VLOOKUP(I1871,[3]Crt!B:C,2))</f>
        <v>ගම්පහ</v>
      </c>
      <c r="K1871" s="186">
        <f>IF(B1871="","",VLOOKUP(MID(B1871,1,1),[3]Crt!D:E,2,FALSE))</f>
        <v>2102</v>
      </c>
    </row>
    <row r="1872" spans="1:11" ht="51" customHeight="1">
      <c r="A1872" s="702" t="s">
        <v>1308</v>
      </c>
      <c r="B1872" s="698" t="s">
        <v>4412</v>
      </c>
      <c r="C1872" s="777" t="s">
        <v>4413</v>
      </c>
      <c r="D1872" s="776">
        <v>200000</v>
      </c>
      <c r="E1872" s="758" t="s">
        <v>4224</v>
      </c>
      <c r="F1872" s="758" t="s">
        <v>4016</v>
      </c>
      <c r="G1872" s="755"/>
      <c r="H1872" s="18" t="str">
        <f>IF(A1872="","",VLOOKUP(A1872,[3]Crt!F:G,2,FALSE))</f>
        <v>සමාජ සේවා</v>
      </c>
      <c r="I1872" s="19" t="str">
        <f>IF(A1872="","",IF(LEN(B1872)=12,VLOOKUP(MID(B1872,8,2),[3]Crt!A:B,2),VLOOKUP(MID(B1872,7,2),[3]Crt!A:B,2)))</f>
        <v>07 - ගම්පහ</v>
      </c>
      <c r="J1872" s="20" t="str">
        <f>IF(A1872="","",VLOOKUP(I1872,[3]Crt!B:C,2))</f>
        <v>ගම්පහ</v>
      </c>
      <c r="K1872" s="186">
        <f>IF(B1872="","",VLOOKUP(MID(B1872,1,1),[3]Crt!D:E,2,FALSE))</f>
        <v>2102</v>
      </c>
    </row>
    <row r="1873" spans="1:11" ht="51" customHeight="1">
      <c r="A1873" s="702" t="s">
        <v>1308</v>
      </c>
      <c r="B1873" s="698" t="s">
        <v>4414</v>
      </c>
      <c r="C1873" s="777" t="s">
        <v>4415</v>
      </c>
      <c r="D1873" s="791">
        <v>175000</v>
      </c>
      <c r="E1873" s="758" t="s">
        <v>4224</v>
      </c>
      <c r="F1873" s="758" t="s">
        <v>4016</v>
      </c>
      <c r="G1873" s="755"/>
      <c r="H1873" s="18" t="str">
        <f>IF(A1873="","",VLOOKUP(A1873,[3]Crt!F:G,2,FALSE))</f>
        <v>සමාජ සේවා</v>
      </c>
      <c r="I1873" s="19" t="str">
        <f>IF(A1873="","",IF(LEN(B1873)=12,VLOOKUP(MID(B1873,8,2),[3]Crt!A:B,2),VLOOKUP(MID(B1873,7,2),[3]Crt!A:B,2)))</f>
        <v>08 - ජා ඇල</v>
      </c>
      <c r="J1873" s="20" t="str">
        <f>IF(A1873="","",VLOOKUP(I1873,[3]Crt!B:C,2))</f>
        <v>ගම්පහ</v>
      </c>
      <c r="K1873" s="186">
        <f>IF(B1873="","",VLOOKUP(MID(B1873,1,1),[3]Crt!D:E,2,FALSE))</f>
        <v>2102</v>
      </c>
    </row>
    <row r="1874" spans="1:11" ht="51" customHeight="1">
      <c r="A1874" s="702" t="s">
        <v>1308</v>
      </c>
      <c r="B1874" s="698" t="s">
        <v>4416</v>
      </c>
      <c r="C1874" s="777" t="s">
        <v>4417</v>
      </c>
      <c r="D1874" s="791">
        <v>175000</v>
      </c>
      <c r="E1874" s="758" t="s">
        <v>4224</v>
      </c>
      <c r="F1874" s="758" t="s">
        <v>4016</v>
      </c>
      <c r="G1874" s="755"/>
      <c r="H1874" s="18" t="str">
        <f>IF(A1874="","",VLOOKUP(A1874,[3]Crt!F:G,2,FALSE))</f>
        <v>සමාජ සේවා</v>
      </c>
      <c r="I1874" s="19" t="str">
        <f>IF(A1874="","",IF(LEN(B1874)=12,VLOOKUP(MID(B1874,8,2),[3]Crt!A:B,2),VLOOKUP(MID(B1874,7,2),[3]Crt!A:B,2)))</f>
        <v>08 - ජා ඇල</v>
      </c>
      <c r="J1874" s="20" t="str">
        <f>IF(A1874="","",VLOOKUP(I1874,[3]Crt!B:C,2))</f>
        <v>ගම්පහ</v>
      </c>
      <c r="K1874" s="186">
        <f>IF(B1874="","",VLOOKUP(MID(B1874,1,1),[3]Crt!D:E,2,FALSE))</f>
        <v>2102</v>
      </c>
    </row>
    <row r="1875" spans="1:11" ht="51" customHeight="1">
      <c r="A1875" s="702" t="s">
        <v>1308</v>
      </c>
      <c r="B1875" s="698" t="s">
        <v>4418</v>
      </c>
      <c r="C1875" s="722" t="s">
        <v>4419</v>
      </c>
      <c r="D1875" s="792">
        <v>200000</v>
      </c>
      <c r="E1875" s="700" t="s">
        <v>4224</v>
      </c>
      <c r="F1875" s="700" t="s">
        <v>4016</v>
      </c>
      <c r="G1875" s="621"/>
      <c r="H1875" s="18" t="str">
        <f>IF(A1875="","",VLOOKUP(A1875,[3]Crt!F:G,2,FALSE))</f>
        <v>සමාජ සේවා</v>
      </c>
      <c r="I1875" s="19" t="str">
        <f>IF(A1875="","",IF(LEN(B1875)=12,VLOOKUP(MID(B1875,8,2),[3]Crt!A:B,2),VLOOKUP(MID(B1875,7,2),[3]Crt!A:B,2)))</f>
        <v>09 - වත්තල</v>
      </c>
      <c r="J1875" s="20" t="str">
        <f>IF(A1875="","",VLOOKUP(I1875,[3]Crt!B:C,2))</f>
        <v>ගම්පහ</v>
      </c>
      <c r="K1875" s="186">
        <f>IF(B1875="","",VLOOKUP(MID(B1875,1,1),[3]Crt!D:E,2,FALSE))</f>
        <v>2102</v>
      </c>
    </row>
    <row r="1876" spans="1:11" ht="51" customHeight="1">
      <c r="A1876" s="702" t="s">
        <v>1308</v>
      </c>
      <c r="B1876" s="698" t="s">
        <v>4420</v>
      </c>
      <c r="C1876" s="777" t="s">
        <v>4421</v>
      </c>
      <c r="D1876" s="776">
        <v>70000</v>
      </c>
      <c r="E1876" s="758" t="s">
        <v>4224</v>
      </c>
      <c r="F1876" s="758" t="s">
        <v>4016</v>
      </c>
      <c r="G1876" s="755"/>
      <c r="H1876" s="18" t="str">
        <f>IF(A1876="","",VLOOKUP(A1876,[3]Crt!F:G,2,FALSE))</f>
        <v>සමාජ සේවා</v>
      </c>
      <c r="I1876" s="19" t="str">
        <f>IF(A1876="","",IF(LEN(B1876)=12,VLOOKUP(MID(B1876,8,2),[3]Crt!A:B,2),VLOOKUP(MID(B1876,7,2),[3]Crt!A:B,2)))</f>
        <v>09 - වත්තල</v>
      </c>
      <c r="J1876" s="20" t="str">
        <f>IF(A1876="","",VLOOKUP(I1876,[3]Crt!B:C,2))</f>
        <v>ගම්පහ</v>
      </c>
      <c r="K1876" s="186">
        <f>IF(B1876="","",VLOOKUP(MID(B1876,1,1),[3]Crt!D:E,2,FALSE))</f>
        <v>2102</v>
      </c>
    </row>
    <row r="1877" spans="1:11" ht="51" customHeight="1">
      <c r="A1877" s="702" t="s">
        <v>1308</v>
      </c>
      <c r="B1877" s="698" t="s">
        <v>4422</v>
      </c>
      <c r="C1877" s="777" t="s">
        <v>4423</v>
      </c>
      <c r="D1877" s="791">
        <v>50000</v>
      </c>
      <c r="E1877" s="758" t="s">
        <v>4224</v>
      </c>
      <c r="F1877" s="758" t="s">
        <v>4016</v>
      </c>
      <c r="G1877" s="755"/>
      <c r="H1877" s="18" t="str">
        <f>IF(A1877="","",VLOOKUP(A1877,[3]Crt!F:G,2,FALSE))</f>
        <v>සමාජ සේවා</v>
      </c>
      <c r="I1877" s="19" t="str">
        <f>IF(A1877="","",IF(LEN(B1877)=12,VLOOKUP(MID(B1877,8,2),[3]Crt!A:B,2),VLOOKUP(MID(B1877,7,2),[3]Crt!A:B,2)))</f>
        <v>11 - දොම්පෙ</v>
      </c>
      <c r="J1877" s="20" t="str">
        <f>IF(A1877="","",VLOOKUP(I1877,[3]Crt!B:C,2))</f>
        <v>ගම්පහ</v>
      </c>
      <c r="K1877" s="186">
        <f>IF(B1877="","",VLOOKUP(MID(B1877,1,1),[3]Crt!D:E,2,FALSE))</f>
        <v>2102</v>
      </c>
    </row>
    <row r="1878" spans="1:11" ht="51" customHeight="1">
      <c r="A1878" s="702" t="s">
        <v>1308</v>
      </c>
      <c r="B1878" s="698" t="s">
        <v>4424</v>
      </c>
      <c r="C1878" s="777" t="s">
        <v>4425</v>
      </c>
      <c r="D1878" s="791">
        <v>200000</v>
      </c>
      <c r="E1878" s="758" t="s">
        <v>4224</v>
      </c>
      <c r="F1878" s="758" t="s">
        <v>4016</v>
      </c>
      <c r="G1878" s="755"/>
      <c r="H1878" s="18" t="str">
        <f>IF(A1878="","",VLOOKUP(A1878,[3]Crt!F:G,2,FALSE))</f>
        <v>සමාජ සේවා</v>
      </c>
      <c r="I1878" s="19" t="str">
        <f>IF(A1878="","",IF(LEN(B1878)=12,VLOOKUP(MID(B1878,8,2),[3]Crt!A:B,2),VLOOKUP(MID(B1878,7,2),[3]Crt!A:B,2)))</f>
        <v>12 - බියගම</v>
      </c>
      <c r="J1878" s="20" t="str">
        <f>IF(A1878="","",VLOOKUP(I1878,[3]Crt!B:C,2))</f>
        <v>ගම්පහ</v>
      </c>
      <c r="K1878" s="186">
        <f>IF(B1878="","",VLOOKUP(MID(B1878,1,1),[3]Crt!D:E,2,FALSE))</f>
        <v>2102</v>
      </c>
    </row>
    <row r="1879" spans="1:11" ht="51" customHeight="1">
      <c r="A1879" s="702" t="s">
        <v>1325</v>
      </c>
      <c r="B1879" s="703" t="s">
        <v>4426</v>
      </c>
      <c r="C1879" s="779" t="s">
        <v>4427</v>
      </c>
      <c r="D1879" s="780">
        <v>100000</v>
      </c>
      <c r="E1879" s="754" t="s">
        <v>4224</v>
      </c>
      <c r="F1879" s="754" t="s">
        <v>4016</v>
      </c>
      <c r="G1879" s="755"/>
      <c r="H1879" s="18" t="str">
        <f>IF(A1879="","",VLOOKUP(A1879,[3]Crt!F:G,2,FALSE))</f>
        <v>සමාජ සේවා</v>
      </c>
      <c r="I1879" s="19" t="str">
        <f>IF(A1879="","",IF(LEN(B1879)=12,VLOOKUP(MID(B1879,8,2),[3]Crt!A:B,2),VLOOKUP(MID(B1879,7,2),[3]Crt!A:B,2)))</f>
        <v>23 - ශ්‍රී ජයවර්ධනපුර</v>
      </c>
      <c r="J1879" s="20" t="str">
        <f>IF(A1879="","",VLOOKUP(I1879,[3]Crt!B:C,2))</f>
        <v>කොළඹ</v>
      </c>
      <c r="K1879" s="186">
        <f>IF(B1879="","",VLOOKUP(MID(B1879,1,1),[3]Crt!D:E,2,FALSE))</f>
        <v>2102</v>
      </c>
    </row>
    <row r="1880" spans="1:11" ht="51" customHeight="1">
      <c r="A1880" s="702" t="s">
        <v>1308</v>
      </c>
      <c r="B1880" s="698" t="s">
        <v>4428</v>
      </c>
      <c r="C1880" s="777" t="s">
        <v>4429</v>
      </c>
      <c r="D1880" s="776">
        <v>100000</v>
      </c>
      <c r="E1880" s="758" t="s">
        <v>4224</v>
      </c>
      <c r="F1880" s="758" t="s">
        <v>4016</v>
      </c>
      <c r="G1880" s="755"/>
      <c r="H1880" s="18" t="str">
        <f>IF(A1880="","",VLOOKUP(A1880,[3]Crt!F:G,2,FALSE))</f>
        <v>සමාජ සේවා</v>
      </c>
      <c r="I1880" s="19" t="str">
        <f>IF(A1880="","",IF(LEN(B1880)=12,VLOOKUP(MID(B1880,8,2),[3]Crt!A:B,2),VLOOKUP(MID(B1880,7,2),[3]Crt!A:B,2)))</f>
        <v>25 - මහරගම</v>
      </c>
      <c r="J1880" s="20" t="str">
        <f>IF(A1880="","",VLOOKUP(I1880,[3]Crt!B:C,2))</f>
        <v>කොළඹ</v>
      </c>
      <c r="K1880" s="186">
        <f>IF(B1880="","",VLOOKUP(MID(B1880,1,1),[3]Crt!D:E,2,FALSE))</f>
        <v>2102</v>
      </c>
    </row>
    <row r="1881" spans="1:11" ht="51" customHeight="1">
      <c r="A1881" s="702" t="s">
        <v>1308</v>
      </c>
      <c r="B1881" s="698" t="s">
        <v>4430</v>
      </c>
      <c r="C1881" s="777" t="s">
        <v>4431</v>
      </c>
      <c r="D1881" s="776">
        <v>200000</v>
      </c>
      <c r="E1881" s="758" t="s">
        <v>4224</v>
      </c>
      <c r="F1881" s="758" t="s">
        <v>4016</v>
      </c>
      <c r="G1881" s="755"/>
      <c r="H1881" s="18" t="str">
        <f>IF(A1881="","",VLOOKUP(A1881,[3]Crt!F:G,2,FALSE))</f>
        <v>සමාජ සේවා</v>
      </c>
      <c r="I1881" s="19" t="str">
        <f>IF(A1881="","",IF(LEN(B1881)=12,VLOOKUP(MID(B1881,8,2),[3]Crt!A:B,2),VLOOKUP(MID(B1881,7,2),[3]Crt!A:B,2)))</f>
        <v>25 - මහරගම</v>
      </c>
      <c r="J1881" s="20" t="str">
        <f>IF(A1881="","",VLOOKUP(I1881,[3]Crt!B:C,2))</f>
        <v>කොළඹ</v>
      </c>
      <c r="K1881" s="186">
        <f>IF(B1881="","",VLOOKUP(MID(B1881,1,1),[3]Crt!D:E,2,FALSE))</f>
        <v>2102</v>
      </c>
    </row>
    <row r="1882" spans="1:11" ht="51" customHeight="1">
      <c r="A1882" s="702" t="s">
        <v>1325</v>
      </c>
      <c r="B1882" s="703" t="s">
        <v>4432</v>
      </c>
      <c r="C1882" s="779" t="s">
        <v>4433</v>
      </c>
      <c r="D1882" s="780">
        <v>200000</v>
      </c>
      <c r="E1882" s="754" t="s">
        <v>4224</v>
      </c>
      <c r="F1882" s="754" t="s">
        <v>4016</v>
      </c>
      <c r="G1882" s="755"/>
      <c r="H1882" s="18" t="str">
        <f>IF(A1882="","",VLOOKUP(A1882,[3]Crt!F:G,2,FALSE))</f>
        <v>සමාජ සේවා</v>
      </c>
      <c r="I1882" s="19" t="str">
        <f>IF(A1882="","",IF(LEN(B1882)=12,VLOOKUP(MID(B1882,8,2),[3]Crt!A:B,2),VLOOKUP(MID(B1882,7,2),[3]Crt!A:B,2)))</f>
        <v>26 - රත්මලාන</v>
      </c>
      <c r="J1882" s="20" t="str">
        <f>IF(A1882="","",VLOOKUP(I1882,[3]Crt!B:C,2))</f>
        <v>කොළඹ</v>
      </c>
      <c r="K1882" s="186">
        <f>IF(B1882="","",VLOOKUP(MID(B1882,1,1),[3]Crt!D:E,2,FALSE))</f>
        <v>2102</v>
      </c>
    </row>
    <row r="1883" spans="1:11" ht="51" customHeight="1">
      <c r="A1883" s="702" t="s">
        <v>1308</v>
      </c>
      <c r="B1883" s="698" t="s">
        <v>4434</v>
      </c>
      <c r="C1883" s="777" t="s">
        <v>4435</v>
      </c>
      <c r="D1883" s="791">
        <v>200000</v>
      </c>
      <c r="E1883" s="758" t="s">
        <v>4224</v>
      </c>
      <c r="F1883" s="758" t="s">
        <v>4016</v>
      </c>
      <c r="G1883" s="755"/>
      <c r="H1883" s="18" t="str">
        <f>IF(A1883="","",VLOOKUP(A1883,[3]Crt!F:G,2,FALSE))</f>
        <v>සමාජ සේවා</v>
      </c>
      <c r="I1883" s="19" t="str">
        <f>IF(A1883="","",IF(LEN(B1883)=12,VLOOKUP(MID(B1883,8,2),[3]Crt!A:B,2),VLOOKUP(MID(B1883,7,2),[3]Crt!A:B,2)))</f>
        <v>30 - හෝමාගම</v>
      </c>
      <c r="J1883" s="20" t="str">
        <f>IF(A1883="","",VLOOKUP(I1883,[3]Crt!B:C,2))</f>
        <v>කොළඹ</v>
      </c>
      <c r="K1883" s="186">
        <f>IF(B1883="","",VLOOKUP(MID(B1883,1,1),[3]Crt!D:E,2,FALSE))</f>
        <v>2102</v>
      </c>
    </row>
    <row r="1884" spans="1:11" ht="51" customHeight="1">
      <c r="A1884" s="736" t="s">
        <v>1325</v>
      </c>
      <c r="B1884" s="703" t="s">
        <v>4436</v>
      </c>
      <c r="C1884" s="779" t="s">
        <v>4437</v>
      </c>
      <c r="D1884" s="780">
        <v>200000</v>
      </c>
      <c r="E1884" s="754" t="s">
        <v>4224</v>
      </c>
      <c r="F1884" s="754" t="s">
        <v>4016</v>
      </c>
      <c r="G1884" s="789"/>
      <c r="H1884" s="638" t="str">
        <f>IF(A1884="","",VLOOKUP(A1884,[3]Crt!F:G,2,FALSE))</f>
        <v>සමාජ සේවා</v>
      </c>
      <c r="I1884" s="639" t="str">
        <f>IF(A1884="","",IF(LEN(B1884)=12,VLOOKUP(MID(B1884,8,2),[3]Crt!A:B,2),VLOOKUP(MID(B1884,7,2),[3]Crt!A:B,2)))</f>
        <v>41 - පානදුර</v>
      </c>
      <c r="J1884" s="640" t="str">
        <f>IF(A1884="","",VLOOKUP(I1884,[3]Crt!B:C,2))</f>
        <v>කළුතර</v>
      </c>
      <c r="K1884" s="632">
        <f>IF(B1884="","",VLOOKUP(MID(B1884,1,1),[3]Crt!D:E,2,FALSE))</f>
        <v>2102</v>
      </c>
    </row>
    <row r="1885" spans="1:11" ht="51" customHeight="1">
      <c r="A1885" s="702" t="s">
        <v>1308</v>
      </c>
      <c r="B1885" s="698" t="s">
        <v>4438</v>
      </c>
      <c r="C1885" s="722" t="s">
        <v>4439</v>
      </c>
      <c r="D1885" s="793">
        <v>300000</v>
      </c>
      <c r="E1885" s="700" t="s">
        <v>4224</v>
      </c>
      <c r="F1885" s="700" t="s">
        <v>4016</v>
      </c>
      <c r="G1885" s="621"/>
      <c r="H1885" s="18" t="str">
        <f>IF(A1885="","",VLOOKUP(A1885,[3]Crt!F:G,2,FALSE))</f>
        <v>සමාජ සේවා</v>
      </c>
      <c r="I1885" s="19" t="str">
        <f>IF(A1885="","",IF(LEN(B1885)=12,VLOOKUP(MID(B1885,8,2),[3]Crt!A:B,2),VLOOKUP(MID(B1885,7,2),[3]Crt!A:B,2)))</f>
        <v>42 - කළුතර</v>
      </c>
      <c r="J1885" s="20" t="str">
        <f>IF(A1885="","",VLOOKUP(I1885,[3]Crt!B:C,2))</f>
        <v>කළුතර</v>
      </c>
      <c r="K1885" s="186">
        <f>IF(B1885="","",VLOOKUP(MID(B1885,1,1),[3]Crt!D:E,2,FALSE))</f>
        <v>2102</v>
      </c>
    </row>
    <row r="1886" spans="1:11" ht="51" customHeight="1">
      <c r="A1886" s="702" t="s">
        <v>1308</v>
      </c>
      <c r="B1886" s="698" t="s">
        <v>4440</v>
      </c>
      <c r="C1886" s="777" t="s">
        <v>4441</v>
      </c>
      <c r="D1886" s="791">
        <v>50000</v>
      </c>
      <c r="E1886" s="758" t="s">
        <v>4224</v>
      </c>
      <c r="F1886" s="758" t="s">
        <v>4016</v>
      </c>
      <c r="G1886" s="755"/>
      <c r="H1886" s="18" t="str">
        <f>IF(A1886="","",VLOOKUP(A1886,[3]Crt!F:G,2,FALSE))</f>
        <v>සමාජ සේවා</v>
      </c>
      <c r="I1886" s="19" t="str">
        <f>IF(A1886="","",IF(LEN(B1886)=12,VLOOKUP(MID(B1886,8,2),[3]Crt!A:B,2),VLOOKUP(MID(B1886,7,2),[3]Crt!A:B,2)))</f>
        <v>47 - දොඩන්ගොඩ</v>
      </c>
      <c r="J1886" s="20" t="str">
        <f>IF(A1886="","",VLOOKUP(I1886,[3]Crt!B:C,2))</f>
        <v>කළුතර</v>
      </c>
      <c r="K1886" s="186">
        <f>IF(B1886="","",VLOOKUP(MID(B1886,1,1),[3]Crt!D:E,2,FALSE))</f>
        <v>2102</v>
      </c>
    </row>
    <row r="1887" spans="1:11" ht="51" customHeight="1">
      <c r="A1887" s="702" t="s">
        <v>1308</v>
      </c>
      <c r="B1887" s="698" t="s">
        <v>4442</v>
      </c>
      <c r="C1887" s="794" t="s">
        <v>4443</v>
      </c>
      <c r="D1887" s="776">
        <v>100000</v>
      </c>
      <c r="E1887" s="758" t="s">
        <v>4224</v>
      </c>
      <c r="F1887" s="758" t="s">
        <v>4016</v>
      </c>
      <c r="G1887" s="755"/>
      <c r="H1887" s="18" t="str">
        <f>IF(A1887="","",VLOOKUP(A1887,[3]Crt!F:G,2,FALSE))</f>
        <v>සමාජ සේවා</v>
      </c>
      <c r="I1887" s="19" t="str">
        <f>IF(A1887="","",IF(LEN(B1887)=12,VLOOKUP(MID(B1887,8,2),[3]Crt!A:B,2),VLOOKUP(MID(B1887,7,2),[3]Crt!A:B,2)))</f>
        <v>48 - බේරුවල</v>
      </c>
      <c r="J1887" s="20" t="str">
        <f>IF(A1887="","",VLOOKUP(I1887,[3]Crt!B:C,2))</f>
        <v>කළුතර</v>
      </c>
      <c r="K1887" s="186">
        <f>IF(B1887="","",VLOOKUP(MID(B1887,1,1),[3]Crt!D:E,2,FALSE))</f>
        <v>2102</v>
      </c>
    </row>
    <row r="1888" spans="1:11" ht="51" customHeight="1">
      <c r="A1888" s="702" t="s">
        <v>1308</v>
      </c>
      <c r="B1888" s="698" t="s">
        <v>4444</v>
      </c>
      <c r="C1888" s="777" t="s">
        <v>4445</v>
      </c>
      <c r="D1888" s="791">
        <v>50000</v>
      </c>
      <c r="E1888" s="758" t="s">
        <v>4224</v>
      </c>
      <c r="F1888" s="758" t="s">
        <v>4016</v>
      </c>
      <c r="G1888" s="755"/>
      <c r="H1888" s="18" t="str">
        <f>IF(A1888="","",VLOOKUP(A1888,[3]Crt!F:G,2,FALSE))</f>
        <v>සමාජ සේවා</v>
      </c>
      <c r="I1888" s="19" t="str">
        <f>IF(A1888="","",IF(LEN(B1888)=12,VLOOKUP(MID(B1888,8,2),[3]Crt!A:B,2),VLOOKUP(MID(B1888,7,2),[3]Crt!A:B,2)))</f>
        <v>50 - අගලවත්ත</v>
      </c>
      <c r="J1888" s="20" t="str">
        <f>IF(A1888="","",VLOOKUP(I1888,[3]Crt!B:C,2))</f>
        <v>කළුතර</v>
      </c>
      <c r="K1888" s="186">
        <f>IF(B1888="","",VLOOKUP(MID(B1888,1,1),[3]Crt!D:E,2,FALSE))</f>
        <v>2102</v>
      </c>
    </row>
    <row r="1889" spans="1:11" ht="51" customHeight="1">
      <c r="A1889" s="702" t="s">
        <v>1308</v>
      </c>
      <c r="B1889" s="698" t="s">
        <v>4446</v>
      </c>
      <c r="C1889" s="777" t="s">
        <v>4447</v>
      </c>
      <c r="D1889" s="791">
        <v>50000</v>
      </c>
      <c r="E1889" s="758" t="s">
        <v>4224</v>
      </c>
      <c r="F1889" s="758" t="s">
        <v>4016</v>
      </c>
      <c r="G1889" s="755"/>
      <c r="H1889" s="18" t="str">
        <f>IF(A1889="","",VLOOKUP(A1889,[3]Crt!F:G,2,FALSE))</f>
        <v>සමාජ සේවා</v>
      </c>
      <c r="I1889" s="19" t="str">
        <f>IF(A1889="","",IF(LEN(B1889)=12,VLOOKUP(MID(B1889,8,2),[3]Crt!A:B,2),VLOOKUP(MID(B1889,7,2),[3]Crt!A:B,2)))</f>
        <v>52 - පාලින්දනුවර</v>
      </c>
      <c r="J1889" s="20" t="str">
        <f>IF(A1889="","",VLOOKUP(I1889,[3]Crt!B:C,2))</f>
        <v>කළුතර</v>
      </c>
      <c r="K1889" s="186">
        <f>IF(B1889="","",VLOOKUP(MID(B1889,1,1),[3]Crt!D:E,2,FALSE))</f>
        <v>2102</v>
      </c>
    </row>
    <row r="1890" spans="1:11" ht="51" customHeight="1">
      <c r="A1890" s="702" t="s">
        <v>1308</v>
      </c>
      <c r="B1890" s="698" t="s">
        <v>4448</v>
      </c>
      <c r="C1890" s="777" t="s">
        <v>4449</v>
      </c>
      <c r="D1890" s="791">
        <v>50000</v>
      </c>
      <c r="E1890" s="758" t="s">
        <v>4224</v>
      </c>
      <c r="F1890" s="758" t="s">
        <v>4016</v>
      </c>
      <c r="G1890" s="755"/>
      <c r="H1890" s="18" t="str">
        <f>IF(A1890="","",VLOOKUP(A1890,[3]Crt!F:G,2,FALSE))</f>
        <v>සමාජ සේවා</v>
      </c>
      <c r="I1890" s="19" t="str">
        <f>IF(A1890="","",IF(LEN(B1890)=12,VLOOKUP(MID(B1890,8,2),[3]Crt!A:B,2),VLOOKUP(MID(B1890,7,2),[3]Crt!A:B,2)))</f>
        <v>53 - මිල්ලනිය</v>
      </c>
      <c r="J1890" s="20" t="str">
        <f>IF(A1890="","",VLOOKUP(I1890,[3]Crt!B:C,2))</f>
        <v>කළුතර</v>
      </c>
      <c r="K1890" s="186">
        <f>IF(B1890="","",VLOOKUP(MID(B1890,1,1),[3]Crt!D:E,2,FALSE))</f>
        <v>2102</v>
      </c>
    </row>
    <row r="1891" spans="1:11" ht="51" customHeight="1">
      <c r="A1891" s="702" t="s">
        <v>1325</v>
      </c>
      <c r="B1891" s="703" t="s">
        <v>4450</v>
      </c>
      <c r="C1891" s="779" t="s">
        <v>4451</v>
      </c>
      <c r="D1891" s="780">
        <v>100000</v>
      </c>
      <c r="E1891" s="754" t="s">
        <v>4224</v>
      </c>
      <c r="F1891" s="754" t="s">
        <v>4016</v>
      </c>
      <c r="G1891" s="755"/>
      <c r="H1891" s="18" t="str">
        <f>IF(A1891="","",VLOOKUP(A1891,[3]Crt!F:G,2,FALSE))</f>
        <v>සමාජ සේවා</v>
      </c>
      <c r="I1891" s="19" t="str">
        <f>IF(A1891="","",IF(LEN(B1891)=12,VLOOKUP(MID(B1891,8,2),[3]Crt!A:B,2),VLOOKUP(MID(B1891,7,2),[3]Crt!A:B,2)))</f>
        <v>06 - අත්තනගල්ල</v>
      </c>
      <c r="J1891" s="20" t="str">
        <f>IF(A1891="","",VLOOKUP(I1891,[3]Crt!B:C,2))</f>
        <v>ගම්පහ</v>
      </c>
      <c r="K1891" s="186">
        <f>IF(B1891="","",VLOOKUP(MID(B1891,1,1),[3]Crt!D:E,2,FALSE))</f>
        <v>2103</v>
      </c>
    </row>
    <row r="1892" spans="1:11" ht="51" customHeight="1">
      <c r="A1892" s="702" t="s">
        <v>1308</v>
      </c>
      <c r="B1892" s="698" t="s">
        <v>4452</v>
      </c>
      <c r="C1892" s="777" t="s">
        <v>4453</v>
      </c>
      <c r="D1892" s="776">
        <v>100000</v>
      </c>
      <c r="E1892" s="758" t="s">
        <v>4224</v>
      </c>
      <c r="F1892" s="758" t="s">
        <v>4016</v>
      </c>
      <c r="G1892" s="755"/>
      <c r="H1892" s="18" t="str">
        <f>IF(A1892="","",VLOOKUP(A1892,[3]Crt!F:G,2,FALSE))</f>
        <v>සමාජ සේවා</v>
      </c>
      <c r="I1892" s="19" t="str">
        <f>IF(A1892="","",IF(LEN(B1892)=12,VLOOKUP(MID(B1892,8,2),[3]Crt!A:B,2),VLOOKUP(MID(B1892,7,2),[3]Crt!A:B,2)))</f>
        <v>48 - බේරුවල</v>
      </c>
      <c r="J1892" s="20" t="str">
        <f>IF(A1892="","",VLOOKUP(I1892,[3]Crt!B:C,2))</f>
        <v>කළුතර</v>
      </c>
      <c r="K1892" s="186">
        <f>IF(B1892="","",VLOOKUP(MID(B1892,1,1),[3]Crt!D:E,2,FALSE))</f>
        <v>2103</v>
      </c>
    </row>
    <row r="1893" spans="1:11" ht="51" customHeight="1">
      <c r="A1893" s="702" t="s">
        <v>1308</v>
      </c>
      <c r="B1893" s="698" t="s">
        <v>4454</v>
      </c>
      <c r="C1893" s="777" t="s">
        <v>4455</v>
      </c>
      <c r="D1893" s="783">
        <v>300000</v>
      </c>
      <c r="E1893" s="758" t="s">
        <v>4224</v>
      </c>
      <c r="F1893" s="758" t="s">
        <v>4016</v>
      </c>
      <c r="G1893" s="755"/>
      <c r="H1893" s="18" t="str">
        <f>IF(A1893="","",VLOOKUP(A1893,[3]Crt!F:G,2,FALSE))</f>
        <v>සමාජ සේවා</v>
      </c>
      <c r="I1893" s="19" t="str">
        <f>IF(A1893="","",IF(LEN(B1893)=12,VLOOKUP(MID(B1893,8,2),[3]Crt!A:B,2),VLOOKUP(MID(B1893,7,2),[3]Crt!A:B,2)))</f>
        <v>21 - කොළඹ</v>
      </c>
      <c r="J1893" s="20" t="str">
        <f>IF(A1893="","",VLOOKUP(I1893,[3]Crt!B:C,2))</f>
        <v>කොළඹ</v>
      </c>
      <c r="K1893" s="186">
        <f>IF(B1893="","",VLOOKUP(MID(B1893,1,1),[3]Crt!D:E,2,FALSE))</f>
        <v>2401</v>
      </c>
    </row>
    <row r="1894" spans="1:11" ht="51" customHeight="1">
      <c r="A1894" s="702" t="s">
        <v>1319</v>
      </c>
      <c r="B1894" s="698" t="s">
        <v>4456</v>
      </c>
      <c r="C1894" s="722" t="s">
        <v>4457</v>
      </c>
      <c r="D1894" s="701">
        <v>58000</v>
      </c>
      <c r="E1894" s="758" t="s">
        <v>4224</v>
      </c>
      <c r="F1894" s="700" t="s">
        <v>4111</v>
      </c>
      <c r="G1894" s="621"/>
      <c r="H1894" s="18" t="str">
        <f>IF(A1894="","",VLOOKUP(A1894,[3]Crt!F:G,2,FALSE))</f>
        <v>සමාජ සේවා</v>
      </c>
      <c r="I1894" s="19" t="str">
        <f>IF(A1894="","",IF(LEN(B1894)=12,VLOOKUP(MID(B1894,8,2),[3]Crt!A:B,2),VLOOKUP(MID(B1894,7,2),[3]Crt!A:B,2)))</f>
        <v>62 - පළාත් පොදු</v>
      </c>
      <c r="J1894" s="20" t="str">
        <f>IF(A1894="","",VLOOKUP(I1894,[3]Crt!B:C,2))</f>
        <v>පළාත් පොදු</v>
      </c>
      <c r="K1894" s="186">
        <f>IF(B1894="","",VLOOKUP(MID(B1894,1,1),[3]Crt!D:E,2,FALSE))</f>
        <v>2401</v>
      </c>
    </row>
    <row r="1895" spans="1:11" ht="51" customHeight="1">
      <c r="A1895" s="702" t="s">
        <v>1325</v>
      </c>
      <c r="B1895" s="703" t="s">
        <v>4458</v>
      </c>
      <c r="C1895" s="768" t="s">
        <v>4459</v>
      </c>
      <c r="D1895" s="704">
        <v>500000</v>
      </c>
      <c r="E1895" s="754" t="s">
        <v>4224</v>
      </c>
      <c r="F1895" s="705" t="s">
        <v>4111</v>
      </c>
      <c r="G1895" s="621"/>
      <c r="H1895" s="18" t="str">
        <f>IF(A1895="","",VLOOKUP(A1895,[3]Crt!F:G,2,FALSE))</f>
        <v>සමාජ සේවා</v>
      </c>
      <c r="I1895" s="19" t="str">
        <f>IF(A1895="","",IF(LEN(B1895)=12,VLOOKUP(MID(B1895,8,2),[3]Crt!A:B,2),VLOOKUP(MID(B1895,7,2),[3]Crt!A:B,2)))</f>
        <v>63 - ගම්පහ පොදු</v>
      </c>
      <c r="J1895" s="20" t="str">
        <f>IF(A1895="","",VLOOKUP(I1895,[3]Crt!B:C,2))</f>
        <v xml:space="preserve">ගම්පහ </v>
      </c>
      <c r="K1895" s="186">
        <f>IF(B1895="","",VLOOKUP(MID(B1895,1,1),[3]Crt!D:E,2,FALSE))</f>
        <v>2401</v>
      </c>
    </row>
    <row r="1896" spans="1:11" ht="51" customHeight="1">
      <c r="A1896" s="702" t="s">
        <v>1308</v>
      </c>
      <c r="B1896" s="795" t="s">
        <v>4460</v>
      </c>
      <c r="C1896" s="796" t="s">
        <v>4461</v>
      </c>
      <c r="D1896" s="797">
        <v>400000</v>
      </c>
      <c r="E1896" s="798" t="s">
        <v>4224</v>
      </c>
      <c r="F1896" s="798" t="s">
        <v>4016</v>
      </c>
      <c r="G1896" s="799"/>
      <c r="H1896" s="18" t="str">
        <f>IF(A1896="","",VLOOKUP(A1896,[3]Crt!F:G,2,FALSE))</f>
        <v>සමාජ සේවා</v>
      </c>
      <c r="I1896" s="19" t="str">
        <f>IF(A1896="","",IF(LEN(B1896)=12,VLOOKUP(MID(B1896,8,2),[3]Crt!A:B,2),VLOOKUP(MID(B1896,7,2),[3]Crt!A:B,2)))</f>
        <v>06 - අත්තනගල්ල</v>
      </c>
      <c r="J1896" s="20" t="str">
        <f>IF(A1896="","",VLOOKUP(I1896,[3]Crt!B:C,2))</f>
        <v>ගම්පහ</v>
      </c>
      <c r="K1896" s="186">
        <f>IF(B1896="","",VLOOKUP(MID(B1896,1,1),[3]Crt!D:E,2,FALSE))</f>
        <v>2102</v>
      </c>
    </row>
    <row r="1897" spans="1:11" ht="51" customHeight="1">
      <c r="A1897" s="702" t="s">
        <v>1308</v>
      </c>
      <c r="B1897" s="795" t="s">
        <v>4462</v>
      </c>
      <c r="C1897" s="796" t="s">
        <v>4463</v>
      </c>
      <c r="D1897" s="800">
        <v>200000</v>
      </c>
      <c r="E1897" s="798" t="s">
        <v>4224</v>
      </c>
      <c r="F1897" s="798" t="s">
        <v>4016</v>
      </c>
      <c r="G1897" s="799"/>
      <c r="H1897" s="18" t="str">
        <f>IF(A1897="","",VLOOKUP(A1897,[3]Crt!F:G,2,FALSE))</f>
        <v>සමාජ සේවා</v>
      </c>
      <c r="I1897" s="19" t="str">
        <f>IF(A1897="","",IF(LEN(B1897)=12,VLOOKUP(MID(B1897,8,2),[3]Crt!A:B,2),VLOOKUP(MID(B1897,7,2),[3]Crt!A:B,2)))</f>
        <v>07 - ගම්පහ</v>
      </c>
      <c r="J1897" s="20" t="str">
        <f>IF(A1897="","",VLOOKUP(I1897,[3]Crt!B:C,2))</f>
        <v>ගම්පහ</v>
      </c>
      <c r="K1897" s="186">
        <f>IF(B1897="","",VLOOKUP(MID(B1897,1,1),[3]Crt!D:E,2,FALSE))</f>
        <v>2102</v>
      </c>
    </row>
    <row r="1898" spans="1:11" ht="51" customHeight="1">
      <c r="A1898" s="702" t="s">
        <v>1308</v>
      </c>
      <c r="B1898" s="795" t="s">
        <v>4464</v>
      </c>
      <c r="C1898" s="796" t="s">
        <v>4465</v>
      </c>
      <c r="D1898" s="797">
        <v>20000</v>
      </c>
      <c r="E1898" s="798" t="s">
        <v>4224</v>
      </c>
      <c r="F1898" s="798" t="s">
        <v>4016</v>
      </c>
      <c r="G1898" s="799"/>
      <c r="H1898" s="18" t="str">
        <f>IF(A1898="","",VLOOKUP(A1898,[3]Crt!F:G,2,FALSE))</f>
        <v>සමාජ සේවා</v>
      </c>
      <c r="I1898" s="19" t="str">
        <f>IF(A1898="","",IF(LEN(B1898)=12,VLOOKUP(MID(B1898,8,2),[3]Crt!A:B,2),VLOOKUP(MID(B1898,7,2),[3]Crt!A:B,2)))</f>
        <v>13 - කැළණිය</v>
      </c>
      <c r="J1898" s="20" t="str">
        <f>IF(A1898="","",VLOOKUP(I1898,[3]Crt!B:C,2))</f>
        <v>ගම්පහ</v>
      </c>
      <c r="K1898" s="186">
        <f>IF(B1898="","",VLOOKUP(MID(B1898,1,1),[3]Crt!D:E,2,FALSE))</f>
        <v>2102</v>
      </c>
    </row>
    <row r="1899" spans="1:11" ht="51" customHeight="1">
      <c r="A1899" s="702" t="s">
        <v>1325</v>
      </c>
      <c r="B1899" s="801" t="s">
        <v>4466</v>
      </c>
      <c r="C1899" s="802" t="s">
        <v>4467</v>
      </c>
      <c r="D1899" s="803">
        <v>30000</v>
      </c>
      <c r="E1899" s="804" t="s">
        <v>4224</v>
      </c>
      <c r="F1899" s="804" t="s">
        <v>4016</v>
      </c>
      <c r="G1899" s="799"/>
      <c r="H1899" s="18" t="str">
        <f>IF(A1899="","",VLOOKUP(A1899,[3]Crt!F:G,2,FALSE))</f>
        <v>සමාජ සේවා</v>
      </c>
      <c r="I1899" s="19" t="str">
        <f>IF(A1899="","",IF(LEN(B1899)=12,VLOOKUP(MID(B1899,8,2),[3]Crt!A:B,2),VLOOKUP(MID(B1899,7,2),[3]Crt!A:B,2)))</f>
        <v>43 - බණ්ඩාරගම</v>
      </c>
      <c r="J1899" s="20" t="str">
        <f>IF(A1899="","",VLOOKUP(I1899,[3]Crt!B:C,2))</f>
        <v>කළුතර</v>
      </c>
      <c r="K1899" s="186">
        <f>IF(B1899="","",VLOOKUP(MID(B1899,1,1),[3]Crt!D:E,2,FALSE))</f>
        <v>2102</v>
      </c>
    </row>
    <row r="1900" spans="1:11" ht="51" customHeight="1">
      <c r="A1900" s="702" t="s">
        <v>1308</v>
      </c>
      <c r="B1900" s="795" t="s">
        <v>4468</v>
      </c>
      <c r="C1900" s="796" t="s">
        <v>4469</v>
      </c>
      <c r="D1900" s="797">
        <v>30000</v>
      </c>
      <c r="E1900" s="798" t="s">
        <v>4224</v>
      </c>
      <c r="F1900" s="798" t="s">
        <v>4016</v>
      </c>
      <c r="G1900" s="799"/>
      <c r="H1900" s="18" t="str">
        <f>IF(A1900="","",VLOOKUP(A1900,[3]Crt!F:G,2,FALSE))</f>
        <v>සමාජ සේවා</v>
      </c>
      <c r="I1900" s="19" t="str">
        <f>IF(A1900="","",IF(LEN(B1900)=12,VLOOKUP(MID(B1900,8,2),[3]Crt!A:B,2),VLOOKUP(MID(B1900,7,2),[3]Crt!A:B,2)))</f>
        <v>44 - හොරණ</v>
      </c>
      <c r="J1900" s="20" t="str">
        <f>IF(A1900="","",VLOOKUP(I1900,[3]Crt!B:C,2))</f>
        <v>කළුතර</v>
      </c>
      <c r="K1900" s="186">
        <f>IF(B1900="","",VLOOKUP(MID(B1900,1,1),[3]Crt!D:E,2,FALSE))</f>
        <v>2102</v>
      </c>
    </row>
    <row r="1901" spans="1:11" ht="51" customHeight="1">
      <c r="A1901" s="702" t="s">
        <v>1308</v>
      </c>
      <c r="B1901" s="795" t="s">
        <v>4470</v>
      </c>
      <c r="C1901" s="796" t="s">
        <v>4471</v>
      </c>
      <c r="D1901" s="797">
        <v>30000</v>
      </c>
      <c r="E1901" s="798" t="s">
        <v>4224</v>
      </c>
      <c r="F1901" s="798" t="s">
        <v>4016</v>
      </c>
      <c r="G1901" s="799"/>
      <c r="H1901" s="18" t="str">
        <f>IF(A1901="","",VLOOKUP(A1901,[3]Crt!F:G,2,FALSE))</f>
        <v>සමාජ සේවා</v>
      </c>
      <c r="I1901" s="19" t="str">
        <f>IF(A1901="","",IF(LEN(B1901)=12,VLOOKUP(MID(B1901,8,2),[3]Crt!A:B,2),VLOOKUP(MID(B1901,7,2),[3]Crt!A:B,2)))</f>
        <v>45 - මදුරාවල</v>
      </c>
      <c r="J1901" s="20" t="str">
        <f>IF(A1901="","",VLOOKUP(I1901,[3]Crt!B:C,2))</f>
        <v>කළුතර</v>
      </c>
      <c r="K1901" s="186">
        <f>IF(B1901="","",VLOOKUP(MID(B1901,1,1),[3]Crt!D:E,2,FALSE))</f>
        <v>2102</v>
      </c>
    </row>
    <row r="1902" spans="1:11" ht="51" customHeight="1">
      <c r="A1902" s="736" t="s">
        <v>1325</v>
      </c>
      <c r="B1902" s="801" t="s">
        <v>4472</v>
      </c>
      <c r="C1902" s="802" t="s">
        <v>4473</v>
      </c>
      <c r="D1902" s="805">
        <v>50000</v>
      </c>
      <c r="E1902" s="804" t="s">
        <v>4224</v>
      </c>
      <c r="F1902" s="804" t="s">
        <v>4016</v>
      </c>
      <c r="G1902" s="799"/>
      <c r="H1902" s="18" t="str">
        <f>IF(A1902="","",VLOOKUP(A1902,[3]Crt!F:G,2,FALSE))</f>
        <v>සමාජ සේවා</v>
      </c>
      <c r="I1902" s="19" t="str">
        <f>IF(A1902="","",IF(LEN(B1902)=12,VLOOKUP(MID(B1902,8,2),[3]Crt!A:B,2),VLOOKUP(MID(B1902,7,2),[3]Crt!A:B,2)))</f>
        <v>46 - බුලත්සිංහල</v>
      </c>
      <c r="J1902" s="20" t="str">
        <f>IF(A1902="","",VLOOKUP(I1902,[3]Crt!B:C,2))</f>
        <v>කළුතර</v>
      </c>
      <c r="K1902" s="186">
        <f>IF(B1902="","",VLOOKUP(MID(B1902,1,1),[3]Crt!D:E,2,FALSE))</f>
        <v>2102</v>
      </c>
    </row>
    <row r="1903" spans="1:11" ht="51" customHeight="1">
      <c r="A1903" s="702" t="s">
        <v>1308</v>
      </c>
      <c r="B1903" s="795" t="s">
        <v>4474</v>
      </c>
      <c r="C1903" s="796" t="s">
        <v>4475</v>
      </c>
      <c r="D1903" s="797">
        <v>30000</v>
      </c>
      <c r="E1903" s="798" t="s">
        <v>4224</v>
      </c>
      <c r="F1903" s="798" t="s">
        <v>4016</v>
      </c>
      <c r="G1903" s="799"/>
      <c r="H1903" s="18" t="str">
        <f>IF(A1903="","",VLOOKUP(A1903,[3]Crt!F:G,2,FALSE))</f>
        <v>සමාජ සේවා</v>
      </c>
      <c r="I1903" s="19" t="str">
        <f>IF(A1903="","",IF(LEN(B1903)=12,VLOOKUP(MID(B1903,8,2),[3]Crt!A:B,2),VLOOKUP(MID(B1903,7,2),[3]Crt!A:B,2)))</f>
        <v>50 - අගලවත්ත</v>
      </c>
      <c r="J1903" s="20" t="str">
        <f>IF(A1903="","",VLOOKUP(I1903,[3]Crt!B:C,2))</f>
        <v>කළුතර</v>
      </c>
      <c r="K1903" s="186">
        <f>IF(B1903="","",VLOOKUP(MID(B1903,1,1),[3]Crt!D:E,2,FALSE))</f>
        <v>2102</v>
      </c>
    </row>
    <row r="1904" spans="1:11" ht="51" customHeight="1">
      <c r="A1904" s="702" t="s">
        <v>1308</v>
      </c>
      <c r="B1904" s="795" t="s">
        <v>4476</v>
      </c>
      <c r="C1904" s="796" t="s">
        <v>4477</v>
      </c>
      <c r="D1904" s="797">
        <v>30000</v>
      </c>
      <c r="E1904" s="798" t="s">
        <v>4224</v>
      </c>
      <c r="F1904" s="798" t="s">
        <v>4016</v>
      </c>
      <c r="G1904" s="799"/>
      <c r="H1904" s="18" t="str">
        <f>IF(A1904="","",VLOOKUP(A1904,[3]Crt!F:G,2,FALSE))</f>
        <v>සමාජ සේවා</v>
      </c>
      <c r="I1904" s="19" t="str">
        <f>IF(A1904="","",IF(LEN(B1904)=12,VLOOKUP(MID(B1904,8,2),[3]Crt!A:B,2),VLOOKUP(MID(B1904,7,2),[3]Crt!A:B,2)))</f>
        <v>51 - වලල්ලාවිට</v>
      </c>
      <c r="J1904" s="20" t="str">
        <f>IF(A1904="","",VLOOKUP(I1904,[3]Crt!B:C,2))</f>
        <v>කළුතර</v>
      </c>
      <c r="K1904" s="186">
        <f>IF(B1904="","",VLOOKUP(MID(B1904,1,1),[3]Crt!D:E,2,FALSE))</f>
        <v>2102</v>
      </c>
    </row>
    <row r="1905" spans="1:11" ht="51" customHeight="1">
      <c r="A1905" s="736" t="s">
        <v>1325</v>
      </c>
      <c r="B1905" s="801" t="s">
        <v>4478</v>
      </c>
      <c r="C1905" s="802" t="s">
        <v>4479</v>
      </c>
      <c r="D1905" s="805">
        <v>50000</v>
      </c>
      <c r="E1905" s="804" t="s">
        <v>4224</v>
      </c>
      <c r="F1905" s="804" t="s">
        <v>4016</v>
      </c>
      <c r="G1905" s="799"/>
      <c r="H1905" s="18" t="str">
        <f>IF(A1905="","",VLOOKUP(A1905,[3]Crt!F:G,2,FALSE))</f>
        <v>සමාජ සේවා</v>
      </c>
      <c r="I1905" s="19" t="str">
        <f>IF(A1905="","",IF(LEN(B1905)=12,VLOOKUP(MID(B1905,8,2),[3]Crt!A:B,2),VLOOKUP(MID(B1905,7,2),[3]Crt!A:B,2)))</f>
        <v>51 - වලල්ලාවිට</v>
      </c>
      <c r="J1905" s="20" t="str">
        <f>IF(A1905="","",VLOOKUP(I1905,[3]Crt!B:C,2))</f>
        <v>කළුතර</v>
      </c>
      <c r="K1905" s="186">
        <f>IF(B1905="","",VLOOKUP(MID(B1905,1,1),[3]Crt!D:E,2,FALSE))</f>
        <v>2102</v>
      </c>
    </row>
    <row r="1906" spans="1:11" ht="51" customHeight="1">
      <c r="A1906" s="702" t="s">
        <v>1228</v>
      </c>
      <c r="B1906" s="795" t="s">
        <v>4480</v>
      </c>
      <c r="C1906" s="796" t="s">
        <v>4481</v>
      </c>
      <c r="D1906" s="797">
        <v>130000</v>
      </c>
      <c r="E1906" s="798" t="s">
        <v>4224</v>
      </c>
      <c r="F1906" s="798" t="s">
        <v>4016</v>
      </c>
      <c r="G1906" s="799"/>
      <c r="H1906" s="18" t="str">
        <f>IF(A1906="","",VLOOKUP(A1906,[3]Crt!F:G,2,FALSE))</f>
        <v>කාන්තා කටයුතු</v>
      </c>
      <c r="I1906" s="19" t="str">
        <f>IF(A1906="","",IF(LEN(B1906)=12,VLOOKUP(MID(B1906,8,2),[3]Crt!A:B,2),VLOOKUP(MID(B1906,7,2),[3]Crt!A:B,2)))</f>
        <v>02 - කටාන</v>
      </c>
      <c r="J1906" s="20" t="str">
        <f>IF(A1906="","",VLOOKUP(I1906,[3]Crt!B:C,2))</f>
        <v>ගම්පහ</v>
      </c>
      <c r="K1906" s="186">
        <f>IF(B1906="","",VLOOKUP(MID(B1906,1,1),[3]Crt!D:E,2,FALSE))</f>
        <v>2103</v>
      </c>
    </row>
    <row r="1907" spans="1:11" ht="51" customHeight="1">
      <c r="A1907" s="702" t="s">
        <v>1228</v>
      </c>
      <c r="B1907" s="795" t="s">
        <v>4482</v>
      </c>
      <c r="C1907" s="796" t="s">
        <v>4483</v>
      </c>
      <c r="D1907" s="797">
        <v>100000</v>
      </c>
      <c r="E1907" s="798" t="s">
        <v>4224</v>
      </c>
      <c r="F1907" s="798" t="s">
        <v>4016</v>
      </c>
      <c r="G1907" s="799"/>
      <c r="H1907" s="18" t="str">
        <f>IF(A1907="","",VLOOKUP(A1907,[3]Crt!F:G,2,FALSE))</f>
        <v>කාන්තා කටයුතු</v>
      </c>
      <c r="I1907" s="19" t="str">
        <f>IF(A1907="","",IF(LEN(B1907)=12,VLOOKUP(MID(B1907,8,2),[3]Crt!A:B,2),VLOOKUP(MID(B1907,7,2),[3]Crt!A:B,2)))</f>
        <v>02 - කටාන</v>
      </c>
      <c r="J1907" s="20" t="str">
        <f>IF(A1907="","",VLOOKUP(I1907,[3]Crt!B:C,2))</f>
        <v>ගම්පහ</v>
      </c>
      <c r="K1907" s="186">
        <f>IF(B1907="","",VLOOKUP(MID(B1907,1,1),[3]Crt!D:E,2,FALSE))</f>
        <v>2103</v>
      </c>
    </row>
    <row r="1908" spans="1:11" ht="51" customHeight="1">
      <c r="A1908" s="702" t="s">
        <v>1228</v>
      </c>
      <c r="B1908" s="795" t="s">
        <v>4484</v>
      </c>
      <c r="C1908" s="796" t="s">
        <v>4485</v>
      </c>
      <c r="D1908" s="797">
        <v>100000</v>
      </c>
      <c r="E1908" s="798" t="s">
        <v>4224</v>
      </c>
      <c r="F1908" s="798" t="s">
        <v>4016</v>
      </c>
      <c r="G1908" s="799"/>
      <c r="H1908" s="18" t="str">
        <f>IF(A1908="","",VLOOKUP(A1908,[3]Crt!F:G,2,FALSE))</f>
        <v>කාන්තා කටයුතු</v>
      </c>
      <c r="I1908" s="19" t="str">
        <f>IF(A1908="","",IF(LEN(B1908)=12,VLOOKUP(MID(B1908,8,2),[3]Crt!A:B,2),VLOOKUP(MID(B1908,7,2),[3]Crt!A:B,2)))</f>
        <v>02 - කටාන</v>
      </c>
      <c r="J1908" s="20" t="str">
        <f>IF(A1908="","",VLOOKUP(I1908,[3]Crt!B:C,2))</f>
        <v>ගම්පහ</v>
      </c>
      <c r="K1908" s="186">
        <f>IF(B1908="","",VLOOKUP(MID(B1908,1,1),[3]Crt!D:E,2,FALSE))</f>
        <v>2103</v>
      </c>
    </row>
    <row r="1909" spans="1:11" ht="51" customHeight="1">
      <c r="A1909" s="702" t="s">
        <v>1228</v>
      </c>
      <c r="B1909" s="795" t="s">
        <v>4486</v>
      </c>
      <c r="C1909" s="796" t="s">
        <v>4487</v>
      </c>
      <c r="D1909" s="797">
        <v>200000</v>
      </c>
      <c r="E1909" s="798" t="s">
        <v>4224</v>
      </c>
      <c r="F1909" s="798" t="s">
        <v>4016</v>
      </c>
      <c r="G1909" s="799"/>
      <c r="H1909" s="18" t="str">
        <f>IF(A1909="","",VLOOKUP(A1909,[3]Crt!F:G,2,FALSE))</f>
        <v>කාන්තා කටයුතු</v>
      </c>
      <c r="I1909" s="19" t="str">
        <f>IF(A1909="","",IF(LEN(B1909)=12,VLOOKUP(MID(B1909,8,2),[3]Crt!A:B,2),VLOOKUP(MID(B1909,7,2),[3]Crt!A:B,2)))</f>
        <v>02 - කටාන</v>
      </c>
      <c r="J1909" s="20" t="str">
        <f>IF(A1909="","",VLOOKUP(I1909,[3]Crt!B:C,2))</f>
        <v>ගම්පහ</v>
      </c>
      <c r="K1909" s="186">
        <f>IF(B1909="","",VLOOKUP(MID(B1909,1,1),[3]Crt!D:E,2,FALSE))</f>
        <v>2103</v>
      </c>
    </row>
    <row r="1910" spans="1:11" ht="51" customHeight="1">
      <c r="A1910" s="702" t="s">
        <v>1228</v>
      </c>
      <c r="B1910" s="795" t="s">
        <v>4488</v>
      </c>
      <c r="C1910" s="796" t="s">
        <v>4489</v>
      </c>
      <c r="D1910" s="797">
        <v>400000</v>
      </c>
      <c r="E1910" s="798" t="s">
        <v>4224</v>
      </c>
      <c r="F1910" s="798" t="s">
        <v>4016</v>
      </c>
      <c r="G1910" s="799"/>
      <c r="H1910" s="18" t="str">
        <f>IF(A1910="","",VLOOKUP(A1910,[3]Crt!F:G,2,FALSE))</f>
        <v>කාන්තා කටයුතු</v>
      </c>
      <c r="I1910" s="19" t="str">
        <f>IF(A1910="","",IF(LEN(B1910)=12,VLOOKUP(MID(B1910,8,2),[3]Crt!A:B,2),VLOOKUP(MID(B1910,7,2),[3]Crt!A:B,2)))</f>
        <v>02 - කටාන</v>
      </c>
      <c r="J1910" s="20" t="str">
        <f>IF(A1910="","",VLOOKUP(I1910,[3]Crt!B:C,2))</f>
        <v>ගම්පහ</v>
      </c>
      <c r="K1910" s="186">
        <f>IF(B1910="","",VLOOKUP(MID(B1910,1,1),[3]Crt!D:E,2,FALSE))</f>
        <v>2103</v>
      </c>
    </row>
    <row r="1911" spans="1:11" ht="51" customHeight="1">
      <c r="A1911" s="702" t="s">
        <v>1261</v>
      </c>
      <c r="B1911" s="795" t="s">
        <v>4490</v>
      </c>
      <c r="C1911" s="796" t="s">
        <v>4491</v>
      </c>
      <c r="D1911" s="806">
        <v>100000</v>
      </c>
      <c r="E1911" s="798" t="s">
        <v>4224</v>
      </c>
      <c r="F1911" s="798" t="s">
        <v>4016</v>
      </c>
      <c r="G1911" s="799"/>
      <c r="H1911" s="18" t="str">
        <f>IF(A1911="","",VLOOKUP(A1911,[3]Crt!F:G,2,FALSE))</f>
        <v>කාන්තා කටයුතු</v>
      </c>
      <c r="I1911" s="19" t="str">
        <f>IF(A1911="","",IF(LEN(B1911)=12,VLOOKUP(MID(B1911,8,2),[3]Crt!A:B,2),VLOOKUP(MID(B1911,7,2),[3]Crt!A:B,2)))</f>
        <v>03 - මීගමුව</v>
      </c>
      <c r="J1911" s="20" t="str">
        <f>IF(A1911="","",VLOOKUP(I1911,[3]Crt!B:C,2))</f>
        <v>ගම්පහ</v>
      </c>
      <c r="K1911" s="186">
        <f>IF(B1911="","",VLOOKUP(MID(B1911,1,1),[3]Crt!D:E,2,FALSE))</f>
        <v>2103</v>
      </c>
    </row>
    <row r="1912" spans="1:11" ht="51" customHeight="1">
      <c r="A1912" s="702" t="s">
        <v>1261</v>
      </c>
      <c r="B1912" s="795" t="s">
        <v>4492</v>
      </c>
      <c r="C1912" s="796" t="s">
        <v>4493</v>
      </c>
      <c r="D1912" s="806">
        <v>170000</v>
      </c>
      <c r="E1912" s="798" t="s">
        <v>4224</v>
      </c>
      <c r="F1912" s="798" t="s">
        <v>4016</v>
      </c>
      <c r="G1912" s="799"/>
      <c r="H1912" s="18" t="str">
        <f>IF(A1912="","",VLOOKUP(A1912,[3]Crt!F:G,2,FALSE))</f>
        <v>කාන්තා කටයුතු</v>
      </c>
      <c r="I1912" s="19" t="str">
        <f>IF(A1912="","",IF(LEN(B1912)=12,VLOOKUP(MID(B1912,8,2),[3]Crt!A:B,2),VLOOKUP(MID(B1912,7,2),[3]Crt!A:B,2)))</f>
        <v>03 - මීගමුව</v>
      </c>
      <c r="J1912" s="20" t="str">
        <f>IF(A1912="","",VLOOKUP(I1912,[3]Crt!B:C,2))</f>
        <v>ගම්පහ</v>
      </c>
      <c r="K1912" s="186">
        <f>IF(B1912="","",VLOOKUP(MID(B1912,1,1),[3]Crt!D:E,2,FALSE))</f>
        <v>2103</v>
      </c>
    </row>
    <row r="1913" spans="1:11" ht="51" customHeight="1">
      <c r="A1913" s="702" t="s">
        <v>1228</v>
      </c>
      <c r="B1913" s="795" t="s">
        <v>4494</v>
      </c>
      <c r="C1913" s="796" t="s">
        <v>4495</v>
      </c>
      <c r="D1913" s="800">
        <v>250000</v>
      </c>
      <c r="E1913" s="798" t="s">
        <v>4224</v>
      </c>
      <c r="F1913" s="798" t="s">
        <v>4016</v>
      </c>
      <c r="G1913" s="799"/>
      <c r="H1913" s="18" t="str">
        <f>IF(A1913="","",VLOOKUP(A1913,[3]Crt!F:G,2,FALSE))</f>
        <v>කාන්තා කටයුතු</v>
      </c>
      <c r="I1913" s="19" t="str">
        <f>IF(A1913="","",IF(LEN(B1913)=12,VLOOKUP(MID(B1913,8,2),[3]Crt!A:B,2),VLOOKUP(MID(B1913,7,2),[3]Crt!A:B,2)))</f>
        <v>05 - මීරිගම</v>
      </c>
      <c r="J1913" s="20" t="str">
        <f>IF(A1913="","",VLOOKUP(I1913,[3]Crt!B:C,2))</f>
        <v>ගම්පහ</v>
      </c>
      <c r="K1913" s="186">
        <f>IF(B1913="","",VLOOKUP(MID(B1913,1,1),[3]Crt!D:E,2,FALSE))</f>
        <v>2103</v>
      </c>
    </row>
    <row r="1914" spans="1:11" ht="51" customHeight="1">
      <c r="A1914" s="702" t="s">
        <v>1261</v>
      </c>
      <c r="B1914" s="795" t="s">
        <v>4496</v>
      </c>
      <c r="C1914" s="796" t="s">
        <v>4497</v>
      </c>
      <c r="D1914" s="806">
        <v>650000</v>
      </c>
      <c r="E1914" s="798" t="s">
        <v>4224</v>
      </c>
      <c r="F1914" s="798" t="s">
        <v>4016</v>
      </c>
      <c r="G1914" s="799"/>
      <c r="H1914" s="18" t="str">
        <f>IF(A1914="","",VLOOKUP(A1914,[3]Crt!F:G,2,FALSE))</f>
        <v>කාන්තා කටයුතු</v>
      </c>
      <c r="I1914" s="19" t="str">
        <f>IF(A1914="","",IF(LEN(B1914)=12,VLOOKUP(MID(B1914,8,2),[3]Crt!A:B,2),VLOOKUP(MID(B1914,7,2),[3]Crt!A:B,2)))</f>
        <v>21 - කොළඹ</v>
      </c>
      <c r="J1914" s="20" t="str">
        <f>IF(A1914="","",VLOOKUP(I1914,[3]Crt!B:C,2))</f>
        <v>කොළඹ</v>
      </c>
      <c r="K1914" s="186">
        <f>IF(B1914="","",VLOOKUP(MID(B1914,1,1),[3]Crt!D:E,2,FALSE))</f>
        <v>2103</v>
      </c>
    </row>
    <row r="1915" spans="1:11" ht="51" customHeight="1">
      <c r="A1915" s="702" t="s">
        <v>1228</v>
      </c>
      <c r="B1915" s="795" t="s">
        <v>4498</v>
      </c>
      <c r="C1915" s="796" t="s">
        <v>4499</v>
      </c>
      <c r="D1915" s="797">
        <v>500000</v>
      </c>
      <c r="E1915" s="798" t="s">
        <v>4224</v>
      </c>
      <c r="F1915" s="798" t="s">
        <v>4016</v>
      </c>
      <c r="G1915" s="799"/>
      <c r="H1915" s="18" t="str">
        <f>IF(A1915="","",VLOOKUP(A1915,[3]Crt!F:G,2,FALSE))</f>
        <v>කාන්තා කටයුතු</v>
      </c>
      <c r="I1915" s="19" t="str">
        <f>IF(A1915="","",IF(LEN(B1915)=12,VLOOKUP(MID(B1915,8,2),[3]Crt!A:B,2),VLOOKUP(MID(B1915,7,2),[3]Crt!A:B,2)))</f>
        <v>21 - කොළඹ</v>
      </c>
      <c r="J1915" s="20" t="str">
        <f>IF(A1915="","",VLOOKUP(I1915,[3]Crt!B:C,2))</f>
        <v>කොළඹ</v>
      </c>
      <c r="K1915" s="186">
        <f>IF(B1915="","",VLOOKUP(MID(B1915,1,1),[3]Crt!D:E,2,FALSE))</f>
        <v>2103</v>
      </c>
    </row>
    <row r="1916" spans="1:11" ht="51" customHeight="1">
      <c r="A1916" s="702" t="s">
        <v>1261</v>
      </c>
      <c r="B1916" s="795" t="s">
        <v>4500</v>
      </c>
      <c r="C1916" s="796" t="s">
        <v>4501</v>
      </c>
      <c r="D1916" s="806">
        <v>1231330</v>
      </c>
      <c r="E1916" s="798" t="s">
        <v>4224</v>
      </c>
      <c r="F1916" s="798" t="s">
        <v>4016</v>
      </c>
      <c r="G1916" s="799"/>
      <c r="H1916" s="18" t="str">
        <f>IF(A1916="","",VLOOKUP(A1916,[3]Crt!F:G,2,FALSE))</f>
        <v>කාන්තා කටයුතු</v>
      </c>
      <c r="I1916" s="19" t="str">
        <f>IF(A1916="","",IF(LEN(B1916)=12,VLOOKUP(MID(B1916,8,2),[3]Crt!A:B,2),VLOOKUP(MID(B1916,7,2),[3]Crt!A:B,2)))</f>
        <v>23 - ශ්‍රී ජයවර්ධනපුර</v>
      </c>
      <c r="J1916" s="20" t="str">
        <f>IF(A1916="","",VLOOKUP(I1916,[3]Crt!B:C,2))</f>
        <v>කොළඹ</v>
      </c>
      <c r="K1916" s="186">
        <f>IF(B1916="","",VLOOKUP(MID(B1916,1,1),[3]Crt!D:E,2,FALSE))</f>
        <v>2103</v>
      </c>
    </row>
    <row r="1917" spans="1:11" ht="51" customHeight="1">
      <c r="A1917" s="702" t="s">
        <v>1228</v>
      </c>
      <c r="B1917" s="795" t="s">
        <v>4502</v>
      </c>
      <c r="C1917" s="807" t="s">
        <v>4503</v>
      </c>
      <c r="D1917" s="797">
        <v>250000</v>
      </c>
      <c r="E1917" s="798" t="s">
        <v>4224</v>
      </c>
      <c r="F1917" s="798" t="s">
        <v>4016</v>
      </c>
      <c r="G1917" s="799"/>
      <c r="H1917" s="18" t="str">
        <f>IF(A1917="","",VLOOKUP(A1917,[3]Crt!F:G,2,FALSE))</f>
        <v>කාන්තා කටයුතු</v>
      </c>
      <c r="I1917" s="19" t="str">
        <f>IF(A1917="","",IF(LEN(B1917)=12,VLOOKUP(MID(B1917,8,2),[3]Crt!A:B,2),VLOOKUP(MID(B1917,7,2),[3]Crt!A:B,2)))</f>
        <v>44 - හොරණ</v>
      </c>
      <c r="J1917" s="20" t="str">
        <f>IF(A1917="","",VLOOKUP(I1917,[3]Crt!B:C,2))</f>
        <v>කළුතර</v>
      </c>
      <c r="K1917" s="186">
        <f>IF(B1917="","",VLOOKUP(MID(B1917,1,1),[3]Crt!D:E,2,FALSE))</f>
        <v>2103</v>
      </c>
    </row>
    <row r="1918" spans="1:11" ht="51" customHeight="1">
      <c r="A1918" s="702" t="s">
        <v>1237</v>
      </c>
      <c r="B1918" s="801" t="s">
        <v>4504</v>
      </c>
      <c r="C1918" s="802" t="s">
        <v>4505</v>
      </c>
      <c r="D1918" s="803">
        <v>25000</v>
      </c>
      <c r="E1918" s="804" t="s">
        <v>4224</v>
      </c>
      <c r="F1918" s="804" t="s">
        <v>4016</v>
      </c>
      <c r="G1918" s="799"/>
      <c r="H1918" s="18" t="str">
        <f>IF(A1918="","",VLOOKUP(A1918,[3]Crt!F:G,2,FALSE))</f>
        <v>කාන්තා කටයුතු</v>
      </c>
      <c r="I1918" s="19" t="str">
        <f>IF(A1918="","",IF(LEN(B1918)=12,VLOOKUP(MID(B1918,8,2),[3]Crt!A:B,2),VLOOKUP(MID(B1918,7,2),[3]Crt!A:B,2)))</f>
        <v>51 - වලල්ලාවිට</v>
      </c>
      <c r="J1918" s="20" t="str">
        <f>IF(A1918="","",VLOOKUP(I1918,[3]Crt!B:C,2))</f>
        <v>කළුතර</v>
      </c>
      <c r="K1918" s="186">
        <f>IF(B1918="","",VLOOKUP(MID(B1918,1,1),[3]Crt!D:E,2,FALSE))</f>
        <v>2103</v>
      </c>
    </row>
    <row r="1919" spans="1:11" ht="51" customHeight="1">
      <c r="A1919" s="702" t="s">
        <v>3669</v>
      </c>
      <c r="B1919" s="795" t="s">
        <v>4506</v>
      </c>
      <c r="C1919" s="796" t="s">
        <v>4507</v>
      </c>
      <c r="D1919" s="797">
        <v>267850</v>
      </c>
      <c r="E1919" s="798" t="s">
        <v>3658</v>
      </c>
      <c r="F1919" s="798" t="s">
        <v>4508</v>
      </c>
      <c r="G1919" s="799"/>
      <c r="H1919" s="18" t="str">
        <f>IF(A1919="","",VLOOKUP(A1919,[3]Crt!F:G,2,FALSE))</f>
        <v>සෞඛ්‍ය වෛද්‍ය සේවා</v>
      </c>
      <c r="I1919" s="19" t="str">
        <f>IF(A1919="","",IF(LEN(B1919)=12,VLOOKUP(MID(B1919,8,2),[3]Crt!A:B,2),VLOOKUP(MID(B1919,7,2),[3]Crt!A:B,2)))</f>
        <v>65 - කළුතර පොදු</v>
      </c>
      <c r="J1919" s="20" t="str">
        <f>IF(A1919="","",VLOOKUP(I1919,[3]Crt!B:C,2))</f>
        <v xml:space="preserve">කළුතර </v>
      </c>
      <c r="K1919" s="186">
        <f>IF(B1919="","",VLOOKUP(MID(B1919,1,1),[3]Crt!D:E,2,FALSE))</f>
        <v>2401</v>
      </c>
    </row>
    <row r="1920" spans="1:11" ht="51" customHeight="1">
      <c r="A1920" s="702" t="s">
        <v>1261</v>
      </c>
      <c r="B1920" s="795" t="s">
        <v>4509</v>
      </c>
      <c r="C1920" s="807" t="s">
        <v>4510</v>
      </c>
      <c r="D1920" s="797">
        <v>400000</v>
      </c>
      <c r="E1920" s="798" t="s">
        <v>4224</v>
      </c>
      <c r="F1920" s="798" t="s">
        <v>4016</v>
      </c>
      <c r="G1920" s="799"/>
      <c r="H1920" s="18" t="str">
        <f>IF(A1920="","",VLOOKUP(A1920,[3]Crt!F:G,2,FALSE))</f>
        <v>කාන්තා කටයුතු</v>
      </c>
      <c r="I1920" s="19" t="str">
        <f>IF(A1920="","",IF(LEN(B1920)=12,VLOOKUP(MID(B1920,8,2),[3]Crt!A:B,2),VLOOKUP(MID(B1920,7,2),[3]Crt!A:B,2)))</f>
        <v>42 - කළුතර</v>
      </c>
      <c r="J1920" s="20" t="str">
        <f>IF(A1920="","",VLOOKUP(I1920,[3]Crt!B:C,2))</f>
        <v>කළුතර</v>
      </c>
      <c r="K1920" s="186">
        <f>IF(B1920="","",VLOOKUP(MID(B1920,1,1),[3]Crt!D:E,2,FALSE))</f>
        <v>2103</v>
      </c>
    </row>
    <row r="1921" spans="1:11" ht="51" customHeight="1">
      <c r="A1921" s="702" t="s">
        <v>1228</v>
      </c>
      <c r="B1921" s="795" t="s">
        <v>4511</v>
      </c>
      <c r="C1921" s="796" t="s">
        <v>4512</v>
      </c>
      <c r="D1921" s="797">
        <v>670000</v>
      </c>
      <c r="E1921" s="798" t="s">
        <v>4224</v>
      </c>
      <c r="F1921" s="798" t="s">
        <v>4016</v>
      </c>
      <c r="G1921" s="799"/>
      <c r="H1921" s="18" t="str">
        <f>IF(A1921="","",VLOOKUP(A1921,[3]Crt!F:G,2,FALSE))</f>
        <v>කාන්තා කටයුතු</v>
      </c>
      <c r="I1921" s="19" t="str">
        <f>IF(A1921="","",IF(LEN(B1921)=12,VLOOKUP(MID(B1921,8,2),[3]Crt!A:B,2),VLOOKUP(MID(B1921,7,2),[3]Crt!A:B,2)))</f>
        <v>48 - බේරුවල</v>
      </c>
      <c r="J1921" s="20" t="str">
        <f>IF(A1921="","",VLOOKUP(I1921,[3]Crt!B:C,2))</f>
        <v>කළුතර</v>
      </c>
      <c r="K1921" s="186">
        <f>IF(B1921="","",VLOOKUP(MID(B1921,1,1),[3]Crt!D:E,2,FALSE))</f>
        <v>2103</v>
      </c>
    </row>
    <row r="1922" spans="1:11" ht="51" customHeight="1">
      <c r="A1922" s="702" t="s">
        <v>1228</v>
      </c>
      <c r="B1922" s="795" t="s">
        <v>4513</v>
      </c>
      <c r="C1922" s="796" t="s">
        <v>4514</v>
      </c>
      <c r="D1922" s="797">
        <v>85000</v>
      </c>
      <c r="E1922" s="798" t="s">
        <v>3658</v>
      </c>
      <c r="F1922" s="798" t="s">
        <v>4016</v>
      </c>
      <c r="G1922" s="799"/>
      <c r="H1922" s="18" t="str">
        <f>IF(A1922="","",VLOOKUP(A1922,[3]Crt!F:G,2,FALSE))</f>
        <v>කාන්තා කටයුතු</v>
      </c>
      <c r="I1922" s="19" t="str">
        <f>IF(A1922="","",IF(LEN(B1922)=12,VLOOKUP(MID(B1922,8,2),[3]Crt!A:B,2),VLOOKUP(MID(B1922,7,2),[3]Crt!A:B,2)))</f>
        <v>08 - ජා ඇල</v>
      </c>
      <c r="J1922" s="20" t="str">
        <f>IF(A1922="","",VLOOKUP(I1922,[3]Crt!B:C,2))</f>
        <v>ගම්පහ</v>
      </c>
      <c r="K1922" s="186">
        <f>IF(B1922="","",VLOOKUP(MID(B1922,1,1),[3]Crt!D:E,2,FALSE))</f>
        <v>2103</v>
      </c>
    </row>
    <row r="1923" spans="1:11" ht="51" customHeight="1">
      <c r="A1923" s="702" t="s">
        <v>1228</v>
      </c>
      <c r="B1923" s="795" t="s">
        <v>4515</v>
      </c>
      <c r="C1923" s="807" t="s">
        <v>4516</v>
      </c>
      <c r="D1923" s="797">
        <v>85000</v>
      </c>
      <c r="E1923" s="798" t="s">
        <v>3658</v>
      </c>
      <c r="F1923" s="798" t="s">
        <v>4016</v>
      </c>
      <c r="G1923" s="799"/>
      <c r="H1923" s="18" t="str">
        <f>IF(A1923="","",VLOOKUP(A1923,[3]Crt!F:G,2,FALSE))</f>
        <v>කාන්තා කටයුතු</v>
      </c>
      <c r="I1923" s="19" t="str">
        <f>IF(A1923="","",IF(LEN(B1923)=12,VLOOKUP(MID(B1923,8,2),[3]Crt!A:B,2),VLOOKUP(MID(B1923,7,2),[3]Crt!A:B,2)))</f>
        <v>07 - ගම්පහ</v>
      </c>
      <c r="J1923" s="20" t="str">
        <f>IF(A1923="","",VLOOKUP(I1923,[3]Crt!B:C,2))</f>
        <v>ගම්පහ</v>
      </c>
      <c r="K1923" s="186">
        <f>IF(B1923="","",VLOOKUP(MID(B1923,1,1),[3]Crt!D:E,2,FALSE))</f>
        <v>2103</v>
      </c>
    </row>
    <row r="1924" spans="1:11" ht="51" customHeight="1">
      <c r="A1924" s="702" t="s">
        <v>1228</v>
      </c>
      <c r="B1924" s="795" t="s">
        <v>4517</v>
      </c>
      <c r="C1924" s="796" t="s">
        <v>4518</v>
      </c>
      <c r="D1924" s="797">
        <v>80000</v>
      </c>
      <c r="E1924" s="798" t="s">
        <v>3658</v>
      </c>
      <c r="F1924" s="798" t="s">
        <v>4016</v>
      </c>
      <c r="G1924" s="799"/>
      <c r="H1924" s="18" t="str">
        <f>IF(A1924="","",VLOOKUP(A1924,[3]Crt!F:G,2,FALSE))</f>
        <v>කාන්තා කටයුතු</v>
      </c>
      <c r="I1924" s="19" t="str">
        <f>IF(A1924="","",IF(LEN(B1924)=12,VLOOKUP(MID(B1924,8,2),[3]Crt!A:B,2),VLOOKUP(MID(B1924,7,2),[3]Crt!A:B,2)))</f>
        <v>09 - වත්තල</v>
      </c>
      <c r="J1924" s="20" t="str">
        <f>IF(A1924="","",VLOOKUP(I1924,[3]Crt!B:C,2))</f>
        <v>ගම්පහ</v>
      </c>
      <c r="K1924" s="186">
        <f>IF(B1924="","",VLOOKUP(MID(B1924,1,1),[3]Crt!D:E,2,FALSE))</f>
        <v>2103</v>
      </c>
    </row>
    <row r="1925" spans="1:11" ht="51" customHeight="1">
      <c r="A1925" s="702" t="s">
        <v>1261</v>
      </c>
      <c r="B1925" s="795" t="s">
        <v>4519</v>
      </c>
      <c r="C1925" s="807" t="s">
        <v>4520</v>
      </c>
      <c r="D1925" s="797">
        <v>50000</v>
      </c>
      <c r="E1925" s="798" t="s">
        <v>3658</v>
      </c>
      <c r="F1925" s="798" t="s">
        <v>4016</v>
      </c>
      <c r="G1925" s="799"/>
      <c r="H1925" s="18" t="str">
        <f>IF(A1925="","",VLOOKUP(A1925,[3]Crt!F:G,2,FALSE))</f>
        <v>කාන්තා කටයුතු</v>
      </c>
      <c r="I1925" s="19" t="str">
        <f>IF(A1925="","",IF(LEN(B1925)=12,VLOOKUP(MID(B1925,8,2),[3]Crt!A:B,2),VLOOKUP(MID(B1925,7,2),[3]Crt!A:B,2)))</f>
        <v>08 - ජා ඇල</v>
      </c>
      <c r="J1925" s="20" t="str">
        <f>IF(A1925="","",VLOOKUP(I1925,[3]Crt!B:C,2))</f>
        <v>ගම්පහ</v>
      </c>
      <c r="K1925" s="186">
        <f>IF(B1925="","",VLOOKUP(MID(B1925,1,1),[3]Crt!D:E,2,FALSE))</f>
        <v>2401</v>
      </c>
    </row>
    <row r="1926" spans="1:11" ht="51" customHeight="1">
      <c r="A1926" s="702" t="s">
        <v>1228</v>
      </c>
      <c r="B1926" s="795" t="s">
        <v>4521</v>
      </c>
      <c r="C1926" s="796" t="s">
        <v>4522</v>
      </c>
      <c r="D1926" s="797">
        <v>50000</v>
      </c>
      <c r="E1926" s="798" t="s">
        <v>3658</v>
      </c>
      <c r="F1926" s="798" t="s">
        <v>4016</v>
      </c>
      <c r="G1926" s="799"/>
      <c r="H1926" s="18" t="str">
        <f>IF(A1926="","",VLOOKUP(A1926,[3]Crt!F:G,2,FALSE))</f>
        <v>කාන්තා කටයුතු</v>
      </c>
      <c r="I1926" s="19" t="str">
        <f>IF(A1926="","",IF(LEN(B1926)=12,VLOOKUP(MID(B1926,8,2),[3]Crt!A:B,2),VLOOKUP(MID(B1926,7,2),[3]Crt!A:B,2)))</f>
        <v>07 - ගම්පහ</v>
      </c>
      <c r="J1926" s="20" t="str">
        <f>IF(A1926="","",VLOOKUP(I1926,[3]Crt!B:C,2))</f>
        <v>ගම්පහ</v>
      </c>
      <c r="K1926" s="186">
        <f>IF(B1926="","",VLOOKUP(MID(B1926,1,1),[3]Crt!D:E,2,FALSE))</f>
        <v>2401</v>
      </c>
    </row>
    <row r="1927" spans="1:11" ht="51" customHeight="1">
      <c r="A1927" s="702" t="s">
        <v>1261</v>
      </c>
      <c r="B1927" s="795" t="s">
        <v>4523</v>
      </c>
      <c r="C1927" s="807" t="s">
        <v>4524</v>
      </c>
      <c r="D1927" s="797">
        <v>50000</v>
      </c>
      <c r="E1927" s="798" t="s">
        <v>3658</v>
      </c>
      <c r="F1927" s="798" t="s">
        <v>4016</v>
      </c>
      <c r="G1927" s="799"/>
      <c r="H1927" s="18" t="str">
        <f>IF(A1927="","",VLOOKUP(A1927,[3]Crt!F:G,2,FALSE))</f>
        <v>කාන්තා කටයුතු</v>
      </c>
      <c r="I1927" s="19" t="str">
        <f>IF(A1927="","",IF(LEN(B1927)=12,VLOOKUP(MID(B1927,8,2),[3]Crt!A:B,2),VLOOKUP(MID(B1927,7,2),[3]Crt!A:B,2)))</f>
        <v>09 - වත්තල</v>
      </c>
      <c r="J1927" s="20" t="str">
        <f>IF(A1927="","",VLOOKUP(I1927,[3]Crt!B:C,2))</f>
        <v>ගම්පහ</v>
      </c>
      <c r="K1927" s="186">
        <f>IF(B1927="","",VLOOKUP(MID(B1927,1,1),[3]Crt!D:E,2,FALSE))</f>
        <v>2401</v>
      </c>
    </row>
    <row r="1928" spans="1:11" ht="51" customHeight="1">
      <c r="A1928" s="702" t="s">
        <v>3645</v>
      </c>
      <c r="B1928" s="795" t="s">
        <v>4525</v>
      </c>
      <c r="C1928" s="796" t="s">
        <v>4526</v>
      </c>
      <c r="D1928" s="806">
        <v>3000000</v>
      </c>
      <c r="E1928" s="798" t="s">
        <v>3658</v>
      </c>
      <c r="F1928" s="798" t="s">
        <v>4093</v>
      </c>
      <c r="G1928" s="423"/>
      <c r="H1928" s="18" t="str">
        <f>IF(A1928="","",VLOOKUP(A1928,[3]Crt!F:G,2,FALSE))</f>
        <v>සෞඛ්‍ය වෛද්‍ය සේවා</v>
      </c>
      <c r="I1928" s="19" t="str">
        <f>IF(A1928="","",IF(LEN(B1928)=12,VLOOKUP(MID(B1928,8,2),[3]Crt!A:B,2),VLOOKUP(MID(B1928,7,2),[3]Crt!A:B,2)))</f>
        <v>62 - පළාත් පොදු</v>
      </c>
      <c r="J1928" s="20" t="str">
        <f>IF(A1928="","",VLOOKUP(I1928,[3]Crt!B:C,2))</f>
        <v>පළාත් පොදු</v>
      </c>
      <c r="K1928" s="186">
        <f>IF(B1928="","",VLOOKUP(MID(B1928,1,1),[3]Crt!D:E,2,FALSE))</f>
        <v>2401</v>
      </c>
    </row>
    <row r="1929" spans="1:11" ht="51" customHeight="1">
      <c r="A1929" s="702" t="s">
        <v>3874</v>
      </c>
      <c r="B1929" s="795" t="s">
        <v>4527</v>
      </c>
      <c r="C1929" s="796" t="s">
        <v>4528</v>
      </c>
      <c r="D1929" s="797">
        <v>150000</v>
      </c>
      <c r="E1929" s="798" t="s">
        <v>3658</v>
      </c>
      <c r="F1929" s="808" t="s">
        <v>3877</v>
      </c>
      <c r="G1929" s="423"/>
      <c r="H1929" s="18" t="str">
        <f>IF(A1929="","",VLOOKUP(A1929,[3]Crt!F:G,2,FALSE))</f>
        <v>පරිවාස හා ළමාරක්ෂක සේවා</v>
      </c>
      <c r="I1929" s="19" t="str">
        <f>IF(A1929="","",IF(LEN(B1929)=12,VLOOKUP(MID(B1929,8,2),[3]Crt!A:B,2),VLOOKUP(MID(B1929,7,2),[3]Crt!A:B,2)))</f>
        <v>09 - වත්තල</v>
      </c>
      <c r="J1929" s="20" t="str">
        <f>IF(A1929="","",VLOOKUP(I1929,[3]Crt!B:C,2))</f>
        <v>ගම්පහ</v>
      </c>
      <c r="K1929" s="186">
        <f>IF(B1929="","",VLOOKUP(MID(B1929,1,1),[3]Crt!D:E,2,FALSE))</f>
        <v>2102</v>
      </c>
    </row>
    <row r="1930" spans="1:11" ht="51" customHeight="1">
      <c r="A1930" s="702" t="s">
        <v>3934</v>
      </c>
      <c r="B1930" s="795" t="s">
        <v>4529</v>
      </c>
      <c r="C1930" s="796" t="s">
        <v>4530</v>
      </c>
      <c r="D1930" s="797">
        <v>150000</v>
      </c>
      <c r="E1930" s="798" t="s">
        <v>3658</v>
      </c>
      <c r="F1930" s="798" t="s">
        <v>4111</v>
      </c>
      <c r="G1930" s="423"/>
      <c r="H1930" s="18" t="str">
        <f>IF(A1930="","",VLOOKUP(A1930,[3]Crt!F:G,2,FALSE))</f>
        <v>පරිවාස හා ළමාරක්ෂක සේවා</v>
      </c>
      <c r="I1930" s="19" t="str">
        <f>IF(A1930="","",IF(LEN(B1930)=12,VLOOKUP(MID(B1930,8,2),[3]Crt!A:B,2),VLOOKUP(MID(B1930,7,2),[3]Crt!A:B,2)))</f>
        <v>06 - අත්තනගල්ල</v>
      </c>
      <c r="J1930" s="20" t="str">
        <f>IF(A1930="","",VLOOKUP(I1930,[3]Crt!B:C,2))</f>
        <v>ගම්පහ</v>
      </c>
      <c r="K1930" s="186">
        <f>IF(B1930="","",VLOOKUP(MID(B1930,1,1),[3]Crt!D:E,2,FALSE))</f>
        <v>2103</v>
      </c>
    </row>
    <row r="1931" spans="1:11" ht="51" customHeight="1">
      <c r="A1931" s="702" t="s">
        <v>3934</v>
      </c>
      <c r="B1931" s="795" t="s">
        <v>4531</v>
      </c>
      <c r="C1931" s="796" t="s">
        <v>4532</v>
      </c>
      <c r="D1931" s="797">
        <v>750000</v>
      </c>
      <c r="E1931" s="798" t="s">
        <v>3658</v>
      </c>
      <c r="F1931" s="798" t="s">
        <v>4016</v>
      </c>
      <c r="G1931" s="423"/>
      <c r="H1931" s="18" t="str">
        <f>IF(A1931="","",VLOOKUP(A1931,[3]Crt!F:G,2,FALSE))</f>
        <v>පරිවාස හා ළමාරක්ෂක සේවා</v>
      </c>
      <c r="I1931" s="19" t="str">
        <f>IF(A1931="","",IF(LEN(B1931)=12,VLOOKUP(MID(B1931,8,2),[3]Crt!A:B,2),VLOOKUP(MID(B1931,7,2),[3]Crt!A:B,2)))</f>
        <v>30 - හෝමාගම</v>
      </c>
      <c r="J1931" s="20" t="str">
        <f>IF(A1931="","",VLOOKUP(I1931,[3]Crt!B:C,2))</f>
        <v>කොළඹ</v>
      </c>
      <c r="K1931" s="186">
        <f>IF(B1931="","",VLOOKUP(MID(B1931,1,1),[3]Crt!D:E,2,FALSE))</f>
        <v>2103</v>
      </c>
    </row>
    <row r="1932" spans="1:11" ht="51" customHeight="1">
      <c r="A1932" s="702" t="s">
        <v>3934</v>
      </c>
      <c r="B1932" s="795" t="s">
        <v>4533</v>
      </c>
      <c r="C1932" s="796" t="s">
        <v>4534</v>
      </c>
      <c r="D1932" s="797">
        <v>100000</v>
      </c>
      <c r="E1932" s="798" t="s">
        <v>4224</v>
      </c>
      <c r="F1932" s="798" t="s">
        <v>3663</v>
      </c>
      <c r="G1932" s="423"/>
      <c r="H1932" s="18" t="str">
        <f>IF(A1932="","",VLOOKUP(A1932,[3]Crt!F:G,2,FALSE))</f>
        <v>පරිවාස හා ළමාරක්ෂක සේවා</v>
      </c>
      <c r="I1932" s="19" t="str">
        <f>IF(A1932="","",IF(LEN(B1932)=12,VLOOKUP(MID(B1932,8,2),[3]Crt!A:B,2),VLOOKUP(MID(B1932,7,2),[3]Crt!A:B,2)))</f>
        <v>28 - මොරටුව</v>
      </c>
      <c r="J1932" s="20" t="str">
        <f>IF(A1932="","",VLOOKUP(I1932,[3]Crt!B:C,2))</f>
        <v>කොළඹ</v>
      </c>
      <c r="K1932" s="186">
        <f>IF(B1932="","",VLOOKUP(MID(B1932,1,1),[3]Crt!D:E,2,FALSE))</f>
        <v>2401</v>
      </c>
    </row>
    <row r="1933" spans="1:11" ht="51" customHeight="1">
      <c r="A1933" s="702" t="s">
        <v>1228</v>
      </c>
      <c r="B1933" s="795" t="s">
        <v>4535</v>
      </c>
      <c r="C1933" s="796" t="s">
        <v>4536</v>
      </c>
      <c r="D1933" s="797">
        <v>202000</v>
      </c>
      <c r="E1933" s="798" t="s">
        <v>4224</v>
      </c>
      <c r="F1933" s="798" t="s">
        <v>4016</v>
      </c>
      <c r="G1933" s="423"/>
      <c r="H1933" s="18" t="str">
        <f>IF(A1933="","",VLOOKUP(A1933,[3]Crt!F:G,2,FALSE))</f>
        <v>කාන්තා කටයුතු</v>
      </c>
      <c r="I1933" s="19" t="str">
        <f>IF(A1933="","",IF(LEN(B1933)=12,VLOOKUP(MID(B1933,8,2),[3]Crt!A:B,2),VLOOKUP(MID(B1933,7,2),[3]Crt!A:B,2)))</f>
        <v>24 - කඩුවෙල</v>
      </c>
      <c r="J1933" s="20" t="str">
        <f>IF(A1933="","",VLOOKUP(I1933,[3]Crt!B:C,2))</f>
        <v>කොළඹ</v>
      </c>
      <c r="K1933" s="186">
        <f>IF(B1933="","",VLOOKUP(MID(B1933,1,1),[3]Crt!D:E,2,FALSE))</f>
        <v>2103</v>
      </c>
    </row>
    <row r="1934" spans="1:11" ht="51" customHeight="1">
      <c r="A1934" s="702" t="s">
        <v>1228</v>
      </c>
      <c r="B1934" s="795" t="s">
        <v>4537</v>
      </c>
      <c r="C1934" s="796" t="s">
        <v>4538</v>
      </c>
      <c r="D1934" s="797">
        <v>15000</v>
      </c>
      <c r="E1934" s="798" t="s">
        <v>4224</v>
      </c>
      <c r="F1934" s="798" t="s">
        <v>4016</v>
      </c>
      <c r="G1934" s="423"/>
      <c r="H1934" s="18" t="str">
        <f>IF(A1934="","",VLOOKUP(A1934,[3]Crt!F:G,2,FALSE))</f>
        <v>කාන්තා කටයුතු</v>
      </c>
      <c r="I1934" s="19" t="str">
        <f>IF(A1934="","",IF(LEN(B1934)=12,VLOOKUP(MID(B1934,8,2),[3]Crt!A:B,2),VLOOKUP(MID(B1934,7,2),[3]Crt!A:B,2)))</f>
        <v>30 - හෝමාගම</v>
      </c>
      <c r="J1934" s="20" t="str">
        <f>IF(A1934="","",VLOOKUP(I1934,[3]Crt!B:C,2))</f>
        <v>කොළඹ</v>
      </c>
      <c r="K1934" s="186">
        <f>IF(B1934="","",VLOOKUP(MID(B1934,1,1),[3]Crt!D:E,2,FALSE))</f>
        <v>2103</v>
      </c>
    </row>
    <row r="1935" spans="1:11" ht="51" customHeight="1">
      <c r="A1935" s="702" t="s">
        <v>1228</v>
      </c>
      <c r="B1935" s="795" t="s">
        <v>4539</v>
      </c>
      <c r="C1935" s="796" t="s">
        <v>4540</v>
      </c>
      <c r="D1935" s="797">
        <v>18000</v>
      </c>
      <c r="E1935" s="798" t="s">
        <v>4224</v>
      </c>
      <c r="F1935" s="798" t="s">
        <v>4016</v>
      </c>
      <c r="G1935" s="423"/>
      <c r="H1935" s="18" t="str">
        <f>IF(A1935="","",VLOOKUP(A1935,[3]Crt!F:G,2,FALSE))</f>
        <v>කාන්තා කටයුතු</v>
      </c>
      <c r="I1935" s="19" t="str">
        <f>IF(A1935="","",IF(LEN(B1935)=12,VLOOKUP(MID(B1935,8,2),[3]Crt!A:B,2),VLOOKUP(MID(B1935,7,2),[3]Crt!A:B,2)))</f>
        <v>22 -කොලොන්නාව</v>
      </c>
      <c r="J1935" s="20" t="str">
        <f>IF(A1935="","",VLOOKUP(I1935,[3]Crt!B:C,2))</f>
        <v>කොළඹ</v>
      </c>
      <c r="K1935" s="186">
        <f>IF(B1935="","",VLOOKUP(MID(B1935,1,1),[3]Crt!D:E,2,FALSE))</f>
        <v>2103</v>
      </c>
    </row>
    <row r="1936" spans="1:11" ht="51" customHeight="1">
      <c r="A1936" s="702" t="s">
        <v>1228</v>
      </c>
      <c r="B1936" s="795" t="s">
        <v>4541</v>
      </c>
      <c r="C1936" s="796" t="s">
        <v>4542</v>
      </c>
      <c r="D1936" s="797">
        <v>5000</v>
      </c>
      <c r="E1936" s="798" t="s">
        <v>4224</v>
      </c>
      <c r="F1936" s="798" t="s">
        <v>4016</v>
      </c>
      <c r="G1936" s="423"/>
      <c r="H1936" s="18" t="str">
        <f>IF(A1936="","",VLOOKUP(A1936,[3]Crt!F:G,2,FALSE))</f>
        <v>කාන්තා කටයුතු</v>
      </c>
      <c r="I1936" s="19" t="str">
        <f>IF(A1936="","",IF(LEN(B1936)=12,VLOOKUP(MID(B1936,8,2),[3]Crt!A:B,2),VLOOKUP(MID(B1936,7,2),[3]Crt!A:B,2)))</f>
        <v>23 - ශ්‍රී ජයවර්ධනපුර</v>
      </c>
      <c r="J1936" s="20" t="str">
        <f>IF(A1936="","",VLOOKUP(I1936,[3]Crt!B:C,2))</f>
        <v>කොළඹ</v>
      </c>
      <c r="K1936" s="186">
        <f>IF(B1936="","",VLOOKUP(MID(B1936,1,1),[3]Crt!D:E,2,FALSE))</f>
        <v>2103</v>
      </c>
    </row>
    <row r="1937" spans="1:11" ht="51" customHeight="1">
      <c r="A1937" s="702" t="s">
        <v>1228</v>
      </c>
      <c r="B1937" s="795" t="s">
        <v>4543</v>
      </c>
      <c r="C1937" s="796" t="s">
        <v>4544</v>
      </c>
      <c r="D1937" s="797">
        <v>10000</v>
      </c>
      <c r="E1937" s="798" t="s">
        <v>4224</v>
      </c>
      <c r="F1937" s="798" t="s">
        <v>4016</v>
      </c>
      <c r="G1937" s="423"/>
      <c r="H1937" s="18" t="str">
        <f>IF(A1937="","",VLOOKUP(A1937,[3]Crt!F:G,2,FALSE))</f>
        <v>කාන්තා කටයුතු</v>
      </c>
      <c r="I1937" s="19" t="str">
        <f>IF(A1937="","",IF(LEN(B1937)=12,VLOOKUP(MID(B1937,8,2),[3]Crt!A:B,2),VLOOKUP(MID(B1937,7,2),[3]Crt!A:B,2)))</f>
        <v>29 - කැස්බෑව</v>
      </c>
      <c r="J1937" s="20" t="str">
        <f>IF(A1937="","",VLOOKUP(I1937,[3]Crt!B:C,2))</f>
        <v>කොළඹ</v>
      </c>
      <c r="K1937" s="186">
        <f>IF(B1937="","",VLOOKUP(MID(B1937,1,1),[3]Crt!D:E,2,FALSE))</f>
        <v>2103</v>
      </c>
    </row>
    <row r="1938" spans="1:11" ht="51" customHeight="1">
      <c r="A1938" s="702" t="s">
        <v>1228</v>
      </c>
      <c r="B1938" s="795" t="s">
        <v>4545</v>
      </c>
      <c r="C1938" s="796" t="s">
        <v>4546</v>
      </c>
      <c r="D1938" s="797">
        <v>150000</v>
      </c>
      <c r="E1938" s="798" t="s">
        <v>4224</v>
      </c>
      <c r="F1938" s="798" t="s">
        <v>4016</v>
      </c>
      <c r="G1938" s="423"/>
      <c r="H1938" s="18" t="str">
        <f>IF(A1938="","",VLOOKUP(A1938,[3]Crt!F:G,2,FALSE))</f>
        <v>කාන්තා කටයුතු</v>
      </c>
      <c r="I1938" s="19" t="str">
        <f>IF(A1938="","",IF(LEN(B1938)=12,VLOOKUP(MID(B1938,8,2),[3]Crt!A:B,2),VLOOKUP(MID(B1938,7,2),[3]Crt!A:B,2)))</f>
        <v>30 - හෝමාගම</v>
      </c>
      <c r="J1938" s="20" t="str">
        <f>IF(A1938="","",VLOOKUP(I1938,[3]Crt!B:C,2))</f>
        <v>කොළඹ</v>
      </c>
      <c r="K1938" s="186">
        <f>IF(B1938="","",VLOOKUP(MID(B1938,1,1),[3]Crt!D:E,2,FALSE))</f>
        <v>2103</v>
      </c>
    </row>
    <row r="1939" spans="1:11" ht="51" customHeight="1">
      <c r="A1939" s="702" t="s">
        <v>1228</v>
      </c>
      <c r="B1939" s="795" t="s">
        <v>4547</v>
      </c>
      <c r="C1939" s="796" t="s">
        <v>4548</v>
      </c>
      <c r="D1939" s="797">
        <v>150000</v>
      </c>
      <c r="E1939" s="798" t="s">
        <v>4224</v>
      </c>
      <c r="F1939" s="798" t="s">
        <v>4016</v>
      </c>
      <c r="G1939" s="423"/>
      <c r="H1939" s="18" t="str">
        <f>IF(A1939="","",VLOOKUP(A1939,[3]Crt!F:G,2,FALSE))</f>
        <v>කාන්තා කටයුතු</v>
      </c>
      <c r="I1939" s="19" t="str">
        <f>IF(A1939="","",IF(LEN(B1939)=12,VLOOKUP(MID(B1939,8,2),[3]Crt!A:B,2),VLOOKUP(MID(B1939,7,2),[3]Crt!A:B,2)))</f>
        <v>32 - තිඹිරිගස්යාය</v>
      </c>
      <c r="J1939" s="20" t="str">
        <f>IF(A1939="","",VLOOKUP(I1939,[3]Crt!B:C,2))</f>
        <v>කොළඹ</v>
      </c>
      <c r="K1939" s="186">
        <f>IF(B1939="","",VLOOKUP(MID(B1939,1,1),[3]Crt!D:E,2,FALSE))</f>
        <v>2103</v>
      </c>
    </row>
    <row r="1940" spans="1:11" ht="51" customHeight="1">
      <c r="A1940" s="702" t="s">
        <v>1228</v>
      </c>
      <c r="B1940" s="795" t="s">
        <v>4549</v>
      </c>
      <c r="C1940" s="796" t="s">
        <v>4550</v>
      </c>
      <c r="D1940" s="800">
        <v>100000</v>
      </c>
      <c r="E1940" s="798" t="s">
        <v>4224</v>
      </c>
      <c r="F1940" s="798" t="s">
        <v>4016</v>
      </c>
      <c r="G1940" s="423"/>
      <c r="H1940" s="18" t="str">
        <f>IF(A1940="","",VLOOKUP(A1940,[3]Crt!F:G,2,FALSE))</f>
        <v>කාන්තා කටයුතු</v>
      </c>
      <c r="I1940" s="19" t="str">
        <f>IF(A1940="","",IF(LEN(B1940)=12,VLOOKUP(MID(B1940,8,2),[3]Crt!A:B,2),VLOOKUP(MID(B1940,7,2),[3]Crt!A:B,2)))</f>
        <v>21 - කොළඹ</v>
      </c>
      <c r="J1940" s="20" t="str">
        <f>IF(A1940="","",VLOOKUP(I1940,[3]Crt!B:C,2))</f>
        <v>කොළඹ</v>
      </c>
      <c r="K1940" s="186">
        <f>IF(B1940="","",VLOOKUP(MID(B1940,1,1),[3]Crt!D:E,2,FALSE))</f>
        <v>2103</v>
      </c>
    </row>
    <row r="1941" spans="1:11" ht="51" customHeight="1">
      <c r="A1941" s="702" t="s">
        <v>1228</v>
      </c>
      <c r="B1941" s="795" t="s">
        <v>4551</v>
      </c>
      <c r="C1941" s="796" t="s">
        <v>4552</v>
      </c>
      <c r="D1941" s="797">
        <v>300000</v>
      </c>
      <c r="E1941" s="798" t="s">
        <v>4224</v>
      </c>
      <c r="F1941" s="798" t="s">
        <v>4016</v>
      </c>
      <c r="G1941" s="423"/>
      <c r="H1941" s="18" t="str">
        <f>IF(A1941="","",VLOOKUP(A1941,[3]Crt!F:G,2,FALSE))</f>
        <v>කාන්තා කටයුතු</v>
      </c>
      <c r="I1941" s="19" t="str">
        <f>IF(A1941="","",IF(LEN(B1941)=12,VLOOKUP(MID(B1941,8,2),[3]Crt!A:B,2),VLOOKUP(MID(B1941,7,2),[3]Crt!A:B,2)))</f>
        <v>28 - මොරටුව</v>
      </c>
      <c r="J1941" s="20" t="str">
        <f>IF(A1941="","",VLOOKUP(I1941,[3]Crt!B:C,2))</f>
        <v>කොළඹ</v>
      </c>
      <c r="K1941" s="186">
        <f>IF(B1941="","",VLOOKUP(MID(B1941,1,1),[3]Crt!D:E,2,FALSE))</f>
        <v>2103</v>
      </c>
    </row>
    <row r="1942" spans="1:11" ht="51" customHeight="1">
      <c r="A1942" s="702" t="s">
        <v>1228</v>
      </c>
      <c r="B1942" s="795" t="s">
        <v>4553</v>
      </c>
      <c r="C1942" s="796" t="s">
        <v>4554</v>
      </c>
      <c r="D1942" s="797">
        <v>175000</v>
      </c>
      <c r="E1942" s="798" t="s">
        <v>4224</v>
      </c>
      <c r="F1942" s="798" t="s">
        <v>4016</v>
      </c>
      <c r="G1942" s="423"/>
      <c r="H1942" s="18" t="str">
        <f>IF(A1942="","",VLOOKUP(A1942,[3]Crt!F:G,2,FALSE))</f>
        <v>කාන්තා කටයුතු</v>
      </c>
      <c r="I1942" s="19" t="str">
        <f>IF(A1942="","",IF(LEN(B1942)=12,VLOOKUP(MID(B1942,8,2),[3]Crt!A:B,2),VLOOKUP(MID(B1942,7,2),[3]Crt!A:B,2)))</f>
        <v>13 - කැළණිය</v>
      </c>
      <c r="J1942" s="20" t="str">
        <f>IF(A1942="","",VLOOKUP(I1942,[3]Crt!B:C,2))</f>
        <v>ගම්පහ</v>
      </c>
      <c r="K1942" s="186">
        <f>IF(B1942="","",VLOOKUP(MID(B1942,1,1),[3]Crt!D:E,2,FALSE))</f>
        <v>2103</v>
      </c>
    </row>
    <row r="1943" spans="1:11" ht="51" customHeight="1">
      <c r="A1943" s="702" t="s">
        <v>1228</v>
      </c>
      <c r="B1943" s="795" t="s">
        <v>4555</v>
      </c>
      <c r="C1943" s="796" t="s">
        <v>4556</v>
      </c>
      <c r="D1943" s="797">
        <v>48000</v>
      </c>
      <c r="E1943" s="798" t="s">
        <v>4224</v>
      </c>
      <c r="F1943" s="798" t="s">
        <v>4016</v>
      </c>
      <c r="G1943" s="423"/>
      <c r="H1943" s="18" t="str">
        <f>IF(A1943="","",VLOOKUP(A1943,[3]Crt!F:G,2,FALSE))</f>
        <v>කාන්තා කටයුතු</v>
      </c>
      <c r="I1943" s="19" t="str">
        <f>IF(A1943="","",IF(LEN(B1943)=12,VLOOKUP(MID(B1943,8,2),[3]Crt!A:B,2),VLOOKUP(MID(B1943,7,2),[3]Crt!A:B,2)))</f>
        <v>13 - කැළණිය</v>
      </c>
      <c r="J1943" s="20" t="str">
        <f>IF(A1943="","",VLOOKUP(I1943,[3]Crt!B:C,2))</f>
        <v>ගම්පහ</v>
      </c>
      <c r="K1943" s="186">
        <f>IF(B1943="","",VLOOKUP(MID(B1943,1,1),[3]Crt!D:E,2,FALSE))</f>
        <v>2103</v>
      </c>
    </row>
    <row r="1944" spans="1:11" ht="51" customHeight="1">
      <c r="A1944" s="702" t="s">
        <v>1261</v>
      </c>
      <c r="B1944" s="809" t="s">
        <v>4557</v>
      </c>
      <c r="C1944" s="807" t="s">
        <v>4558</v>
      </c>
      <c r="D1944" s="797">
        <v>50000</v>
      </c>
      <c r="E1944" s="798" t="s">
        <v>4224</v>
      </c>
      <c r="F1944" s="798" t="s">
        <v>4016</v>
      </c>
      <c r="G1944" s="423"/>
      <c r="H1944" s="18" t="str">
        <f>IF(A1944="","",VLOOKUP(A1944,[3]Crt!F:G,2,FALSE))</f>
        <v>කාන්තා කටයුතු</v>
      </c>
      <c r="I1944" s="19" t="str">
        <f>IF(A1944="","",IF(LEN(B1944)=12,VLOOKUP(MID(B1944,8,2),[3]Crt!A:B,2),VLOOKUP(MID(B1944,7,2),[3]Crt!A:B,2)))</f>
        <v>24 - කඩුවෙල</v>
      </c>
      <c r="J1944" s="20" t="str">
        <f>IF(A1944="","",VLOOKUP(I1944,[3]Crt!B:C,2))</f>
        <v>කොළඹ</v>
      </c>
      <c r="K1944" s="186">
        <f>IF(B1944="","",VLOOKUP(MID(B1944,1,1),[3]Crt!D:E,2,FALSE))</f>
        <v>2401</v>
      </c>
    </row>
    <row r="1945" spans="1:11" ht="51" customHeight="1">
      <c r="A1945" s="702" t="s">
        <v>1228</v>
      </c>
      <c r="B1945" s="809" t="s">
        <v>4559</v>
      </c>
      <c r="C1945" s="796" t="s">
        <v>4560</v>
      </c>
      <c r="D1945" s="797">
        <v>50000</v>
      </c>
      <c r="E1945" s="798" t="s">
        <v>4224</v>
      </c>
      <c r="F1945" s="798" t="s">
        <v>4016</v>
      </c>
      <c r="G1945" s="423"/>
      <c r="H1945" s="18" t="str">
        <f>IF(A1945="","",VLOOKUP(A1945,[3]Crt!F:G,2,FALSE))</f>
        <v>කාන්තා කටයුතු</v>
      </c>
      <c r="I1945" s="19" t="str">
        <f>IF(A1945="","",IF(LEN(B1945)=12,VLOOKUP(MID(B1945,8,2),[3]Crt!A:B,2),VLOOKUP(MID(B1945,7,2),[3]Crt!A:B,2)))</f>
        <v>25 - මහරගම</v>
      </c>
      <c r="J1945" s="20" t="str">
        <f>IF(A1945="","",VLOOKUP(I1945,[3]Crt!B:C,2))</f>
        <v>කොළඹ</v>
      </c>
      <c r="K1945" s="186">
        <f>IF(B1945="","",VLOOKUP(MID(B1945,1,1),[3]Crt!D:E,2,FALSE))</f>
        <v>2401</v>
      </c>
    </row>
    <row r="1946" spans="1:11" ht="51" customHeight="1">
      <c r="A1946" s="702" t="s">
        <v>1237</v>
      </c>
      <c r="B1946" s="810" t="s">
        <v>4561</v>
      </c>
      <c r="C1946" s="802" t="s">
        <v>4562</v>
      </c>
      <c r="D1946" s="803">
        <v>50000</v>
      </c>
      <c r="E1946" s="804" t="s">
        <v>4224</v>
      </c>
      <c r="F1946" s="804" t="s">
        <v>4016</v>
      </c>
      <c r="G1946" s="423"/>
      <c r="H1946" s="18" t="str">
        <f>IF(A1946="","",VLOOKUP(A1946,[3]Crt!F:G,2,FALSE))</f>
        <v>කාන්තා කටයුතු</v>
      </c>
      <c r="I1946" s="19" t="str">
        <f>IF(A1946="","",IF(LEN(B1946)=12,VLOOKUP(MID(B1946,8,2),[3]Crt!A:B,2),VLOOKUP(MID(B1946,7,2),[3]Crt!A:B,2)))</f>
        <v>22 -කොලොන්නාව</v>
      </c>
      <c r="J1946" s="20" t="str">
        <f>IF(A1946="","",VLOOKUP(I1946,[3]Crt!B:C,2))</f>
        <v>කොළඹ</v>
      </c>
      <c r="K1946" s="186">
        <f>IF(B1946="","",VLOOKUP(MID(B1946,1,1),[3]Crt!D:E,2,FALSE))</f>
        <v>2401</v>
      </c>
    </row>
    <row r="1947" spans="1:11" ht="51" customHeight="1">
      <c r="A1947" s="702" t="s">
        <v>1228</v>
      </c>
      <c r="B1947" s="809" t="s">
        <v>4563</v>
      </c>
      <c r="C1947" s="796" t="s">
        <v>4564</v>
      </c>
      <c r="D1947" s="797">
        <v>50000</v>
      </c>
      <c r="E1947" s="798" t="s">
        <v>4224</v>
      </c>
      <c r="F1947" s="798" t="s">
        <v>4016</v>
      </c>
      <c r="G1947" s="423"/>
      <c r="H1947" s="18" t="str">
        <f>IF(A1947="","",VLOOKUP(A1947,[3]Crt!F:G,2,FALSE))</f>
        <v>කාන්තා කටයුතු</v>
      </c>
      <c r="I1947" s="19" t="str">
        <f>IF(A1947="","",IF(LEN(B1947)=12,VLOOKUP(MID(B1947,8,2),[3]Crt!A:B,2),VLOOKUP(MID(B1947,7,2),[3]Crt!A:B,2)))</f>
        <v>29 - කැස්බෑව</v>
      </c>
      <c r="J1947" s="20" t="str">
        <f>IF(A1947="","",VLOOKUP(I1947,[3]Crt!B:C,2))</f>
        <v>කොළඹ</v>
      </c>
      <c r="K1947" s="186">
        <f>IF(B1947="","",VLOOKUP(MID(B1947,1,1),[3]Crt!D:E,2,FALSE))</f>
        <v>2401</v>
      </c>
    </row>
    <row r="1948" spans="1:11" ht="51" customHeight="1">
      <c r="A1948" s="702" t="s">
        <v>1228</v>
      </c>
      <c r="B1948" s="795" t="s">
        <v>4565</v>
      </c>
      <c r="C1948" s="796" t="s">
        <v>4566</v>
      </c>
      <c r="D1948" s="797">
        <v>125000</v>
      </c>
      <c r="E1948" s="798" t="s">
        <v>4224</v>
      </c>
      <c r="F1948" s="798" t="s">
        <v>4016</v>
      </c>
      <c r="G1948" s="423"/>
      <c r="H1948" s="18" t="str">
        <f>IF(A1948="","",VLOOKUP(A1948,[3]Crt!F:G,2,FALSE))</f>
        <v>කාන්තා කටයුතු</v>
      </c>
      <c r="I1948" s="19" t="str">
        <f>IF(A1948="","",IF(LEN(B1948)=12,VLOOKUP(MID(B1948,8,2),[3]Crt!A:B,2),VLOOKUP(MID(B1948,7,2),[3]Crt!A:B,2)))</f>
        <v>13 - කැළණිය</v>
      </c>
      <c r="J1948" s="20" t="str">
        <f>IF(A1948="","",VLOOKUP(I1948,[3]Crt!B:C,2))</f>
        <v>ගම්පහ</v>
      </c>
      <c r="K1948" s="186">
        <f>IF(B1948="","",VLOOKUP(MID(B1948,1,1),[3]Crt!D:E,2,FALSE))</f>
        <v>2103</v>
      </c>
    </row>
    <row r="1949" spans="1:11" ht="51" customHeight="1">
      <c r="A1949" s="736" t="s">
        <v>1237</v>
      </c>
      <c r="B1949" s="801" t="s">
        <v>4567</v>
      </c>
      <c r="C1949" s="802" t="s">
        <v>4568</v>
      </c>
      <c r="D1949" s="803">
        <v>150000</v>
      </c>
      <c r="E1949" s="804" t="s">
        <v>4224</v>
      </c>
      <c r="F1949" s="804" t="s">
        <v>4016</v>
      </c>
      <c r="G1949" s="811"/>
      <c r="H1949" s="812" t="str">
        <f>IF(A1949="","",VLOOKUP(A1949,[3]Crt!F:G,2,FALSE))</f>
        <v>කාන්තා කටයුතු</v>
      </c>
      <c r="I1949" s="813" t="str">
        <f>IF(A1949="","",IF(LEN(B1949)=12,VLOOKUP(MID(B1949,8,2),[3]Crt!A:B,2),VLOOKUP(MID(B1949,7,2),[3]Crt!A:B,2)))</f>
        <v>13 - කැළණිය</v>
      </c>
      <c r="J1949" s="814" t="str">
        <f>IF(A1949="","",VLOOKUP(I1949,[3]Crt!B:C,2))</f>
        <v>ගම්පහ</v>
      </c>
      <c r="K1949" s="815">
        <f>IF(B1949="","",VLOOKUP(MID(B1949,1,1),[3]Crt!D:E,2,FALSE))</f>
        <v>2401</v>
      </c>
    </row>
    <row r="1950" spans="1:11" ht="51" customHeight="1">
      <c r="A1950" s="702" t="s">
        <v>1228</v>
      </c>
      <c r="B1950" s="795" t="s">
        <v>4569</v>
      </c>
      <c r="C1950" s="807" t="s">
        <v>4570</v>
      </c>
      <c r="D1950" s="797">
        <v>50000</v>
      </c>
      <c r="E1950" s="798" t="s">
        <v>4224</v>
      </c>
      <c r="F1950" s="798" t="s">
        <v>4016</v>
      </c>
      <c r="G1950" s="423"/>
      <c r="H1950" s="18" t="str">
        <f>IF(A1950="","",VLOOKUP(A1950,[3]Crt!F:G,2,FALSE))</f>
        <v>කාන්තා කටයුතු</v>
      </c>
      <c r="I1950" s="19" t="str">
        <f>IF(A1950="","",IF(LEN(B1950)=12,VLOOKUP(MID(B1950,8,2),[3]Crt!A:B,2),VLOOKUP(MID(B1950,7,2),[3]Crt!A:B,2)))</f>
        <v>02 - කටාන</v>
      </c>
      <c r="J1950" s="20" t="str">
        <f>IF(A1950="","",VLOOKUP(I1950,[3]Crt!B:C,2))</f>
        <v>ගම්පහ</v>
      </c>
      <c r="K1950" s="186">
        <f>IF(B1950="","",VLOOKUP(MID(B1950,1,1),[3]Crt!D:E,2,FALSE))</f>
        <v>2401</v>
      </c>
    </row>
    <row r="1951" spans="1:11" ht="51" customHeight="1">
      <c r="A1951" s="736" t="s">
        <v>1237</v>
      </c>
      <c r="B1951" s="801" t="s">
        <v>4571</v>
      </c>
      <c r="C1951" s="802" t="s">
        <v>4572</v>
      </c>
      <c r="D1951" s="803">
        <v>150000</v>
      </c>
      <c r="E1951" s="804" t="s">
        <v>4224</v>
      </c>
      <c r="F1951" s="804" t="s">
        <v>4224</v>
      </c>
      <c r="G1951" s="816"/>
      <c r="H1951" s="638" t="str">
        <f>IF(A1951="","",VLOOKUP(A1951,[3]Crt!F:G,2,FALSE))</f>
        <v>කාන්තා කටයුතු</v>
      </c>
      <c r="I1951" s="639" t="str">
        <f>IF(A1951="","",IF(LEN(B1951)=12,VLOOKUP(MID(B1951,8,2),[3]Crt!A:B,2),VLOOKUP(MID(B1951,7,2),[3]Crt!A:B,2)))</f>
        <v>21 - කොළඹ</v>
      </c>
      <c r="J1951" s="640" t="str">
        <f>IF(A1951="","",VLOOKUP(I1951,[3]Crt!B:C,2))</f>
        <v>කොළඹ</v>
      </c>
      <c r="K1951" s="632">
        <f>IF(B1951="","",VLOOKUP(MID(B1951,1,1),[3]Crt!D:E,2,FALSE))</f>
        <v>2401</v>
      </c>
    </row>
    <row r="1952" spans="1:11" ht="51" customHeight="1">
      <c r="A1952" s="702" t="s">
        <v>1228</v>
      </c>
      <c r="B1952" s="795" t="s">
        <v>4573</v>
      </c>
      <c r="C1952" s="796" t="s">
        <v>4574</v>
      </c>
      <c r="D1952" s="797">
        <v>50000</v>
      </c>
      <c r="E1952" s="798" t="s">
        <v>4224</v>
      </c>
      <c r="F1952" s="798" t="s">
        <v>4016</v>
      </c>
      <c r="G1952" s="423"/>
      <c r="H1952" s="18" t="str">
        <f>IF(A1952="","",VLOOKUP(A1952,[3]Crt!F:G,2,FALSE))</f>
        <v>කාන්තා කටයුතු</v>
      </c>
      <c r="I1952" s="19" t="str">
        <f>IF(A1952="","",IF(LEN(B1952)=12,VLOOKUP(MID(B1952,8,2),[3]Crt!A:B,2),VLOOKUP(MID(B1952,7,2),[3]Crt!A:B,2)))</f>
        <v>24 - කඩුවෙල</v>
      </c>
      <c r="J1952" s="20" t="str">
        <f>IF(A1952="","",VLOOKUP(I1952,[3]Crt!B:C,2))</f>
        <v>කොළඹ</v>
      </c>
      <c r="K1952" s="186">
        <f>IF(B1952="","",VLOOKUP(MID(B1952,1,1),[3]Crt!D:E,2,FALSE))</f>
        <v>2401</v>
      </c>
    </row>
    <row r="1953" spans="1:11" ht="51" customHeight="1">
      <c r="A1953" s="702" t="s">
        <v>1228</v>
      </c>
      <c r="B1953" s="795" t="s">
        <v>4575</v>
      </c>
      <c r="C1953" s="796" t="s">
        <v>4576</v>
      </c>
      <c r="D1953" s="797">
        <v>50000</v>
      </c>
      <c r="E1953" s="798" t="s">
        <v>4224</v>
      </c>
      <c r="F1953" s="798" t="s">
        <v>4016</v>
      </c>
      <c r="G1953" s="423"/>
      <c r="H1953" s="18" t="str">
        <f>IF(A1953="","",VLOOKUP(A1953,[3]Crt!F:G,2,FALSE))</f>
        <v>කාන්තා කටයුතු</v>
      </c>
      <c r="I1953" s="19" t="str">
        <f>IF(A1953="","",IF(LEN(B1953)=12,VLOOKUP(MID(B1953,8,2),[3]Crt!A:B,2),VLOOKUP(MID(B1953,7,2),[3]Crt!A:B,2)))</f>
        <v>28 - මොරටුව</v>
      </c>
      <c r="J1953" s="20" t="str">
        <f>IF(A1953="","",VLOOKUP(I1953,[3]Crt!B:C,2))</f>
        <v>කොළඹ</v>
      </c>
      <c r="K1953" s="186">
        <f>IF(B1953="","",VLOOKUP(MID(B1953,1,1),[3]Crt!D:E,2,FALSE))</f>
        <v>2401</v>
      </c>
    </row>
    <row r="1954" spans="1:11" ht="51" customHeight="1">
      <c r="A1954" s="702" t="s">
        <v>1228</v>
      </c>
      <c r="B1954" s="795" t="s">
        <v>4577</v>
      </c>
      <c r="C1954" s="796" t="s">
        <v>4578</v>
      </c>
      <c r="D1954" s="797">
        <v>50000</v>
      </c>
      <c r="E1954" s="798" t="s">
        <v>4224</v>
      </c>
      <c r="F1954" s="798" t="s">
        <v>4016</v>
      </c>
      <c r="G1954" s="423"/>
      <c r="H1954" s="18" t="str">
        <f>IF(A1954="","",VLOOKUP(A1954,[3]Crt!F:G,2,FALSE))</f>
        <v>කාන්තා කටයුතු</v>
      </c>
      <c r="I1954" s="19" t="str">
        <f>IF(A1954="","",IF(LEN(B1954)=12,VLOOKUP(MID(B1954,8,2),[3]Crt!A:B,2),VLOOKUP(MID(B1954,7,2),[3]Crt!A:B,2)))</f>
        <v>22 -කොලොන්නාව</v>
      </c>
      <c r="J1954" s="20" t="str">
        <f>IF(A1954="","",VLOOKUP(I1954,[3]Crt!B:C,2))</f>
        <v>කොළඹ</v>
      </c>
      <c r="K1954" s="186">
        <f>IF(B1954="","",VLOOKUP(MID(B1954,1,1),[3]Crt!D:E,2,FALSE))</f>
        <v>2401</v>
      </c>
    </row>
    <row r="1955" spans="1:11" ht="51" customHeight="1">
      <c r="A1955" s="702" t="s">
        <v>1228</v>
      </c>
      <c r="B1955" s="795" t="s">
        <v>4579</v>
      </c>
      <c r="C1955" s="796" t="s">
        <v>4580</v>
      </c>
      <c r="D1955" s="797">
        <v>50000</v>
      </c>
      <c r="E1955" s="798" t="s">
        <v>4224</v>
      </c>
      <c r="F1955" s="798" t="s">
        <v>4016</v>
      </c>
      <c r="G1955" s="423"/>
      <c r="H1955" s="18" t="str">
        <f>IF(A1955="","",VLOOKUP(A1955,[3]Crt!F:G,2,FALSE))</f>
        <v>කාන්තා කටයුතු</v>
      </c>
      <c r="I1955" s="19" t="str">
        <f>IF(A1955="","",IF(LEN(B1955)=12,VLOOKUP(MID(B1955,8,2),[3]Crt!A:B,2),VLOOKUP(MID(B1955,7,2),[3]Crt!A:B,2)))</f>
        <v>31 - හංවැල්ල</v>
      </c>
      <c r="J1955" s="20" t="str">
        <f>IF(A1955="","",VLOOKUP(I1955,[3]Crt!B:C,2))</f>
        <v>කොළඹ</v>
      </c>
      <c r="K1955" s="186">
        <f>IF(B1955="","",VLOOKUP(MID(B1955,1,1),[3]Crt!D:E,2,FALSE))</f>
        <v>2401</v>
      </c>
    </row>
    <row r="1956" spans="1:11" ht="51" customHeight="1">
      <c r="A1956" s="736" t="s">
        <v>1237</v>
      </c>
      <c r="B1956" s="801" t="s">
        <v>4581</v>
      </c>
      <c r="C1956" s="802" t="s">
        <v>4582</v>
      </c>
      <c r="D1956" s="803">
        <v>150000</v>
      </c>
      <c r="E1956" s="804" t="s">
        <v>4224</v>
      </c>
      <c r="F1956" s="804" t="s">
        <v>4016</v>
      </c>
      <c r="G1956" s="816"/>
      <c r="H1956" s="638" t="str">
        <f>IF(A1956="","",VLOOKUP(A1956,[3]Crt!F:G,2,FALSE))</f>
        <v>කාන්තා කටයුතු</v>
      </c>
      <c r="I1956" s="639" t="str">
        <f>IF(A1956="","",IF(LEN(B1956)=12,VLOOKUP(MID(B1956,8,2),[3]Crt!A:B,2),VLOOKUP(MID(B1956,7,2),[3]Crt!A:B,2)))</f>
        <v>21 - කොළඹ</v>
      </c>
      <c r="J1956" s="640" t="str">
        <f>IF(A1956="","",VLOOKUP(I1956,[3]Crt!B:C,2))</f>
        <v>කොළඹ</v>
      </c>
      <c r="K1956" s="632">
        <f>IF(B1956="","",VLOOKUP(MID(B1956,1,1),[3]Crt!D:E,2,FALSE))</f>
        <v>2401</v>
      </c>
    </row>
    <row r="1957" spans="1:11" ht="51" customHeight="1">
      <c r="A1957" s="702" t="s">
        <v>1228</v>
      </c>
      <c r="B1957" s="795" t="s">
        <v>4583</v>
      </c>
      <c r="C1957" s="796" t="s">
        <v>4584</v>
      </c>
      <c r="D1957" s="797">
        <v>150000</v>
      </c>
      <c r="E1957" s="798" t="s">
        <v>4224</v>
      </c>
      <c r="F1957" s="798" t="s">
        <v>4016</v>
      </c>
      <c r="G1957" s="423"/>
      <c r="H1957" s="18" t="str">
        <f>IF(A1957="","",VLOOKUP(A1957,[3]Crt!F:G,2,FALSE))</f>
        <v>කාන්තා කටයුතු</v>
      </c>
      <c r="I1957" s="19" t="str">
        <f>IF(A1957="","",IF(LEN(B1957)=12,VLOOKUP(MID(B1957,8,2),[3]Crt!A:B,2),VLOOKUP(MID(B1957,7,2),[3]Crt!A:B,2)))</f>
        <v>05 - මීරිගම</v>
      </c>
      <c r="J1957" s="20" t="str">
        <f>IF(A1957="","",VLOOKUP(I1957,[3]Crt!B:C,2))</f>
        <v>ගම්පහ</v>
      </c>
      <c r="K1957" s="186">
        <f>IF(B1957="","",VLOOKUP(MID(B1957,1,1),[3]Crt!D:E,2,FALSE))</f>
        <v>2401</v>
      </c>
    </row>
    <row r="1958" spans="1:11" ht="51" customHeight="1">
      <c r="A1958" s="702" t="s">
        <v>1237</v>
      </c>
      <c r="B1958" s="801" t="s">
        <v>4585</v>
      </c>
      <c r="C1958" s="802" t="s">
        <v>4586</v>
      </c>
      <c r="D1958" s="803">
        <v>50000</v>
      </c>
      <c r="E1958" s="804" t="s">
        <v>4224</v>
      </c>
      <c r="F1958" s="804" t="s">
        <v>4016</v>
      </c>
      <c r="G1958" s="423"/>
      <c r="H1958" s="18" t="str">
        <f>IF(A1958="","",VLOOKUP(A1958,[3]Crt!F:G,2,FALSE))</f>
        <v>කාන්තා කටයුතු</v>
      </c>
      <c r="I1958" s="19" t="str">
        <f>IF(A1958="","",IF(LEN(B1958)=12,VLOOKUP(MID(B1958,8,2),[3]Crt!A:B,2),VLOOKUP(MID(B1958,7,2),[3]Crt!A:B,2)))</f>
        <v>51 - වලල්ලාවිට</v>
      </c>
      <c r="J1958" s="20" t="str">
        <f>IF(A1958="","",VLOOKUP(I1958,[3]Crt!B:C,2))</f>
        <v>කළුතර</v>
      </c>
      <c r="K1958" s="186">
        <f>IF(B1958="","",VLOOKUP(MID(B1958,1,1),[3]Crt!D:E,2,FALSE))</f>
        <v>2401</v>
      </c>
    </row>
    <row r="1959" spans="1:11" ht="51" customHeight="1">
      <c r="A1959" s="702" t="s">
        <v>1237</v>
      </c>
      <c r="B1959" s="801" t="s">
        <v>4587</v>
      </c>
      <c r="C1959" s="802" t="s">
        <v>4588</v>
      </c>
      <c r="D1959" s="803">
        <v>50000</v>
      </c>
      <c r="E1959" s="804" t="s">
        <v>4224</v>
      </c>
      <c r="F1959" s="804" t="s">
        <v>4016</v>
      </c>
      <c r="G1959" s="423"/>
      <c r="H1959" s="18" t="str">
        <f>IF(A1959="","",VLOOKUP(A1959,[3]Crt!F:G,2,FALSE))</f>
        <v>කාන්තා කටයුතු</v>
      </c>
      <c r="I1959" s="19" t="str">
        <f>IF(A1959="","",IF(LEN(B1959)=12,VLOOKUP(MID(B1959,8,2),[3]Crt!A:B,2),VLOOKUP(MID(B1959,7,2),[3]Crt!A:B,2)))</f>
        <v>48 - බේරුවල</v>
      </c>
      <c r="J1959" s="20" t="str">
        <f>IF(A1959="","",VLOOKUP(I1959,[3]Crt!B:C,2))</f>
        <v>කළුතර</v>
      </c>
      <c r="K1959" s="186">
        <f>IF(B1959="","",VLOOKUP(MID(B1959,1,1),[3]Crt!D:E,2,FALSE))</f>
        <v>2401</v>
      </c>
    </row>
    <row r="1960" spans="1:11" ht="51" customHeight="1">
      <c r="A1960" s="817" t="s">
        <v>1261</v>
      </c>
      <c r="B1960" s="818" t="s">
        <v>4589</v>
      </c>
      <c r="C1960" s="807" t="s">
        <v>4590</v>
      </c>
      <c r="D1960" s="806">
        <v>50000</v>
      </c>
      <c r="E1960" s="808" t="s">
        <v>4224</v>
      </c>
      <c r="F1960" s="808" t="s">
        <v>4016</v>
      </c>
      <c r="G1960" s="296"/>
      <c r="H1960" s="18" t="str">
        <f>IF(A1960="","",VLOOKUP(A1960,[3]Crt!F:G,2,FALSE))</f>
        <v>කාන්තා කටයුතු</v>
      </c>
      <c r="I1960" s="19" t="str">
        <f>IF(A1960="","",IF(LEN(B1960)=12,VLOOKUP(MID(B1960,8,2),[3]Crt!A:B,2),VLOOKUP(MID(B1960,7,2),[3]Crt!A:B,2)))</f>
        <v>49 - මතුගම</v>
      </c>
      <c r="J1960" s="20" t="str">
        <f>IF(A1960="","",VLOOKUP(I1960,[3]Crt!B:C,2))</f>
        <v>කළුතර</v>
      </c>
      <c r="K1960" s="786">
        <f>IF(B1960="","",VLOOKUP(MID(B1960,1,1),[3]Crt!D:E,2,FALSE))</f>
        <v>2401</v>
      </c>
    </row>
    <row r="1961" spans="1:11" ht="51" customHeight="1">
      <c r="A1961" s="702" t="s">
        <v>1228</v>
      </c>
      <c r="B1961" s="795" t="s">
        <v>4591</v>
      </c>
      <c r="C1961" s="796" t="s">
        <v>4592</v>
      </c>
      <c r="D1961" s="797">
        <v>150000</v>
      </c>
      <c r="E1961" s="798" t="s">
        <v>4224</v>
      </c>
      <c r="F1961" s="798" t="s">
        <v>4016</v>
      </c>
      <c r="G1961" s="423"/>
      <c r="H1961" s="18" t="str">
        <f>IF(A1961="","",VLOOKUP(A1961,[3]Crt!F:G,2,FALSE))</f>
        <v>කාන්තා කටයුතු</v>
      </c>
      <c r="I1961" s="19" t="str">
        <f>IF(A1961="","",IF(LEN(B1961)=12,VLOOKUP(MID(B1961,8,2),[3]Crt!A:B,2),VLOOKUP(MID(B1961,7,2),[3]Crt!A:B,2)))</f>
        <v>30 - හෝමාගම</v>
      </c>
      <c r="J1961" s="20" t="str">
        <f>IF(A1961="","",VLOOKUP(I1961,[3]Crt!B:C,2))</f>
        <v>කොළඹ</v>
      </c>
      <c r="K1961" s="186">
        <f>IF(B1961="","",VLOOKUP(MID(B1961,1,1),[3]Crt!D:E,2,FALSE))</f>
        <v>2401</v>
      </c>
    </row>
    <row r="1962" spans="1:11" ht="51" customHeight="1">
      <c r="A1962" s="702" t="s">
        <v>1237</v>
      </c>
      <c r="B1962" s="801" t="s">
        <v>4593</v>
      </c>
      <c r="C1962" s="802" t="s">
        <v>4594</v>
      </c>
      <c r="D1962" s="803">
        <v>150000</v>
      </c>
      <c r="E1962" s="804" t="s">
        <v>4224</v>
      </c>
      <c r="F1962" s="804" t="s">
        <v>4016</v>
      </c>
      <c r="G1962" s="423"/>
      <c r="H1962" s="18" t="str">
        <f>IF(A1962="","",VLOOKUP(A1962,[3]Crt!F:G,2,FALSE))</f>
        <v>කාන්තා කටයුතු</v>
      </c>
      <c r="I1962" s="19" t="str">
        <f>IF(A1962="","",IF(LEN(B1962)=12,VLOOKUP(MID(B1962,8,2),[3]Crt!A:B,2),VLOOKUP(MID(B1962,7,2),[3]Crt!A:B,2)))</f>
        <v>24 - කඩුවෙල</v>
      </c>
      <c r="J1962" s="20" t="str">
        <f>IF(A1962="","",VLOOKUP(I1962,[3]Crt!B:C,2))</f>
        <v>කොළඹ</v>
      </c>
      <c r="K1962" s="186">
        <f>IF(B1962="","",VLOOKUP(MID(B1962,1,1),[3]Crt!D:E,2,FALSE))</f>
        <v>2401</v>
      </c>
    </row>
    <row r="1963" spans="1:11" ht="51" customHeight="1">
      <c r="A1963" s="702" t="s">
        <v>1228</v>
      </c>
      <c r="B1963" s="795" t="s">
        <v>4595</v>
      </c>
      <c r="C1963" s="796" t="s">
        <v>4596</v>
      </c>
      <c r="D1963" s="797">
        <v>50000</v>
      </c>
      <c r="E1963" s="798" t="s">
        <v>4224</v>
      </c>
      <c r="F1963" s="798" t="s">
        <v>4016</v>
      </c>
      <c r="G1963" s="423"/>
      <c r="H1963" s="18" t="str">
        <f>IF(A1963="","",VLOOKUP(A1963,[3]Crt!F:G,2,FALSE))</f>
        <v>කාන්තා කටයුතු</v>
      </c>
      <c r="I1963" s="19" t="str">
        <f>IF(A1963="","",IF(LEN(B1963)=12,VLOOKUP(MID(B1963,8,2),[3]Crt!A:B,2),VLOOKUP(MID(B1963,7,2),[3]Crt!A:B,2)))</f>
        <v>31 - හංවැල්ල</v>
      </c>
      <c r="J1963" s="20" t="str">
        <f>IF(A1963="","",VLOOKUP(I1963,[3]Crt!B:C,2))</f>
        <v>කොළඹ</v>
      </c>
      <c r="K1963" s="186">
        <f>IF(B1963="","",VLOOKUP(MID(B1963,1,1),[3]Crt!D:E,2,FALSE))</f>
        <v>2401</v>
      </c>
    </row>
    <row r="1964" spans="1:11" ht="51" customHeight="1">
      <c r="A1964" s="702" t="s">
        <v>1228</v>
      </c>
      <c r="B1964" s="795" t="s">
        <v>4597</v>
      </c>
      <c r="C1964" s="796" t="s">
        <v>4598</v>
      </c>
      <c r="D1964" s="797">
        <v>50000</v>
      </c>
      <c r="E1964" s="798" t="s">
        <v>4224</v>
      </c>
      <c r="F1964" s="798" t="s">
        <v>4016</v>
      </c>
      <c r="G1964" s="423"/>
      <c r="H1964" s="18" t="str">
        <f>IF(A1964="","",VLOOKUP(A1964,[3]Crt!F:G,2,FALSE))</f>
        <v>කාන්තා කටයුතු</v>
      </c>
      <c r="I1964" s="19" t="str">
        <f>IF(A1964="","",IF(LEN(B1964)=12,VLOOKUP(MID(B1964,8,2),[3]Crt!A:B,2),VLOOKUP(MID(B1964,7,2),[3]Crt!A:B,2)))</f>
        <v>31 - හංවැල්ල</v>
      </c>
      <c r="J1964" s="20" t="str">
        <f>IF(A1964="","",VLOOKUP(I1964,[3]Crt!B:C,2))</f>
        <v>කොළඹ</v>
      </c>
      <c r="K1964" s="186">
        <f>IF(B1964="","",VLOOKUP(MID(B1964,1,1),[3]Crt!D:E,2,FALSE))</f>
        <v>2401</v>
      </c>
    </row>
    <row r="1965" spans="1:11" ht="51" customHeight="1">
      <c r="A1965" s="702" t="s">
        <v>1228</v>
      </c>
      <c r="B1965" s="795" t="s">
        <v>4599</v>
      </c>
      <c r="C1965" s="796" t="s">
        <v>4600</v>
      </c>
      <c r="D1965" s="797">
        <v>50000</v>
      </c>
      <c r="E1965" s="798" t="s">
        <v>4224</v>
      </c>
      <c r="F1965" s="798" t="s">
        <v>4016</v>
      </c>
      <c r="G1965" s="423"/>
      <c r="H1965" s="18" t="str">
        <f>IF(A1965="","",VLOOKUP(A1965,[3]Crt!F:G,2,FALSE))</f>
        <v>කාන්තා කටයුතු</v>
      </c>
      <c r="I1965" s="19" t="str">
        <f>IF(A1965="","",IF(LEN(B1965)=12,VLOOKUP(MID(B1965,8,2),[3]Crt!A:B,2),VLOOKUP(MID(B1965,7,2),[3]Crt!A:B,2)))</f>
        <v>33 - පාදුක්ක</v>
      </c>
      <c r="J1965" s="20" t="str">
        <f>IF(A1965="","",VLOOKUP(I1965,[3]Crt!B:C,2))</f>
        <v>කොළඹ</v>
      </c>
      <c r="K1965" s="186">
        <f>IF(B1965="","",VLOOKUP(MID(B1965,1,1),[3]Crt!D:E,2,FALSE))</f>
        <v>2401</v>
      </c>
    </row>
    <row r="1966" spans="1:11" ht="51" customHeight="1">
      <c r="A1966" s="702" t="s">
        <v>1228</v>
      </c>
      <c r="B1966" s="795" t="s">
        <v>4601</v>
      </c>
      <c r="C1966" s="796" t="s">
        <v>4602</v>
      </c>
      <c r="D1966" s="797">
        <v>50000</v>
      </c>
      <c r="E1966" s="798" t="s">
        <v>4224</v>
      </c>
      <c r="F1966" s="798" t="s">
        <v>4016</v>
      </c>
      <c r="G1966" s="423"/>
      <c r="H1966" s="18" t="str">
        <f>IF(A1966="","",VLOOKUP(A1966,[3]Crt!F:G,2,FALSE))</f>
        <v>කාන්තා කටයුතු</v>
      </c>
      <c r="I1966" s="19" t="str">
        <f>IF(A1966="","",IF(LEN(B1966)=12,VLOOKUP(MID(B1966,8,2),[3]Crt!A:B,2),VLOOKUP(MID(B1966,7,2),[3]Crt!A:B,2)))</f>
        <v>24 - කඩුවෙල</v>
      </c>
      <c r="J1966" s="20" t="str">
        <f>IF(A1966="","",VLOOKUP(I1966,[3]Crt!B:C,2))</f>
        <v>කොළඹ</v>
      </c>
      <c r="K1966" s="186">
        <f>IF(B1966="","",VLOOKUP(MID(B1966,1,1),[3]Crt!D:E,2,FALSE))</f>
        <v>2401</v>
      </c>
    </row>
    <row r="1967" spans="1:11" ht="51" customHeight="1">
      <c r="A1967" s="702" t="s">
        <v>1228</v>
      </c>
      <c r="B1967" s="809" t="s">
        <v>4603</v>
      </c>
      <c r="C1967" s="807" t="s">
        <v>4604</v>
      </c>
      <c r="D1967" s="797">
        <v>250000</v>
      </c>
      <c r="E1967" s="798" t="s">
        <v>4224</v>
      </c>
      <c r="F1967" s="798" t="s">
        <v>4016</v>
      </c>
      <c r="G1967" s="423"/>
      <c r="H1967" s="18" t="str">
        <f>IF(A1967="","",VLOOKUP(A1967,[3]Crt!F:G,2,FALSE))</f>
        <v>කාන්තා කටයුතු</v>
      </c>
      <c r="I1967" s="19" t="str">
        <f>IF(A1967="","",IF(LEN(B1967)=12,VLOOKUP(MID(B1967,8,2),[3]Crt!A:B,2),VLOOKUP(MID(B1967,7,2),[3]Crt!A:B,2)))</f>
        <v>24 - කඩුවෙල</v>
      </c>
      <c r="J1967" s="20" t="str">
        <f>IF(A1967="","",VLOOKUP(I1967,[3]Crt!B:C,2))</f>
        <v>කොළඹ</v>
      </c>
      <c r="K1967" s="186">
        <f>IF(B1967="","",VLOOKUP(MID(B1967,1,1),[3]Crt!D:E,2,FALSE))</f>
        <v>2103</v>
      </c>
    </row>
    <row r="1968" spans="1:11" ht="51" customHeight="1">
      <c r="A1968" s="702" t="s">
        <v>1228</v>
      </c>
      <c r="B1968" s="809" t="s">
        <v>4605</v>
      </c>
      <c r="C1968" s="807" t="s">
        <v>4606</v>
      </c>
      <c r="D1968" s="797">
        <v>150000</v>
      </c>
      <c r="E1968" s="798" t="s">
        <v>4224</v>
      </c>
      <c r="F1968" s="798" t="s">
        <v>4016</v>
      </c>
      <c r="G1968" s="423"/>
      <c r="H1968" s="18" t="str">
        <f>IF(A1968="","",VLOOKUP(A1968,[3]Crt!F:G,2,FALSE))</f>
        <v>කාන්තා කටයුතු</v>
      </c>
      <c r="I1968" s="19" t="str">
        <f>IF(A1968="","",IF(LEN(B1968)=12,VLOOKUP(MID(B1968,8,2),[3]Crt!A:B,2),VLOOKUP(MID(B1968,7,2),[3]Crt!A:B,2)))</f>
        <v>31 - හංවැල්ල</v>
      </c>
      <c r="J1968" s="20" t="str">
        <f>IF(A1968="","",VLOOKUP(I1968,[3]Crt!B:C,2))</f>
        <v>කොළඹ</v>
      </c>
      <c r="K1968" s="186">
        <f>IF(B1968="","",VLOOKUP(MID(B1968,1,1),[3]Crt!D:E,2,FALSE))</f>
        <v>2103</v>
      </c>
    </row>
    <row r="1969" spans="1:11" ht="51" customHeight="1">
      <c r="A1969" s="702" t="s">
        <v>1228</v>
      </c>
      <c r="B1969" s="809" t="s">
        <v>4607</v>
      </c>
      <c r="C1969" s="807" t="s">
        <v>4608</v>
      </c>
      <c r="D1969" s="797">
        <v>150000</v>
      </c>
      <c r="E1969" s="798" t="s">
        <v>4224</v>
      </c>
      <c r="F1969" s="798" t="s">
        <v>4016</v>
      </c>
      <c r="G1969" s="423"/>
      <c r="H1969" s="18" t="str">
        <f>IF(A1969="","",VLOOKUP(A1969,[3]Crt!F:G,2,FALSE))</f>
        <v>කාන්තා කටයුතු</v>
      </c>
      <c r="I1969" s="19" t="str">
        <f>IF(A1969="","",IF(LEN(B1969)=12,VLOOKUP(MID(B1969,8,2),[3]Crt!A:B,2),VLOOKUP(MID(B1969,7,2),[3]Crt!A:B,2)))</f>
        <v>33 - පාදුක්ක</v>
      </c>
      <c r="J1969" s="20" t="str">
        <f>IF(A1969="","",VLOOKUP(I1969,[3]Crt!B:C,2))</f>
        <v>කොළඹ</v>
      </c>
      <c r="K1969" s="186">
        <f>IF(B1969="","",VLOOKUP(MID(B1969,1,1),[3]Crt!D:E,2,FALSE))</f>
        <v>2103</v>
      </c>
    </row>
    <row r="1970" spans="1:11" ht="51" customHeight="1">
      <c r="A1970" s="702" t="s">
        <v>1228</v>
      </c>
      <c r="B1970" s="809" t="s">
        <v>4609</v>
      </c>
      <c r="C1970" s="807" t="s">
        <v>4610</v>
      </c>
      <c r="D1970" s="797">
        <v>1250000</v>
      </c>
      <c r="E1970" s="798" t="s">
        <v>4224</v>
      </c>
      <c r="F1970" s="798" t="s">
        <v>4016</v>
      </c>
      <c r="G1970" s="423"/>
      <c r="H1970" s="18" t="str">
        <f>IF(A1970="","",VLOOKUP(A1970,[3]Crt!F:G,2,FALSE))</f>
        <v>කාන්තා කටයුතු</v>
      </c>
      <c r="I1970" s="19" t="str">
        <f>IF(A1970="","",IF(LEN(B1970)=12,VLOOKUP(MID(B1970,8,2),[3]Crt!A:B,2),VLOOKUP(MID(B1970,7,2),[3]Crt!A:B,2)))</f>
        <v>29 - කැස්බෑව</v>
      </c>
      <c r="J1970" s="20" t="str">
        <f>IF(A1970="","",VLOOKUP(I1970,[3]Crt!B:C,2))</f>
        <v>කොළඹ</v>
      </c>
      <c r="K1970" s="186">
        <f>IF(B1970="","",VLOOKUP(MID(B1970,1,1),[3]Crt!D:E,2,FALSE))</f>
        <v>2103</v>
      </c>
    </row>
    <row r="1971" spans="1:11" ht="51" customHeight="1">
      <c r="A1971" s="702" t="s">
        <v>1261</v>
      </c>
      <c r="B1971" s="809" t="s">
        <v>4611</v>
      </c>
      <c r="C1971" s="807" t="s">
        <v>4612</v>
      </c>
      <c r="D1971" s="806">
        <v>1065000</v>
      </c>
      <c r="E1971" s="798" t="s">
        <v>4224</v>
      </c>
      <c r="F1971" s="798" t="s">
        <v>4224</v>
      </c>
      <c r="G1971" s="423"/>
      <c r="H1971" s="18" t="str">
        <f>IF(A1971="","",VLOOKUP(A1971,[3]Crt!F:G,2,FALSE))</f>
        <v>කාන්තා කටයුතු</v>
      </c>
      <c r="I1971" s="19" t="str">
        <f>IF(A1971="","",IF(LEN(B1971)=12,VLOOKUP(MID(B1971,8,2),[3]Crt!A:B,2),VLOOKUP(MID(B1971,7,2),[3]Crt!A:B,2)))</f>
        <v>65 - කළුතර පොදු</v>
      </c>
      <c r="J1971" s="20" t="str">
        <f>IF(A1971="","",VLOOKUP(I1971,[3]Crt!B:C,2))</f>
        <v xml:space="preserve">කළුතර </v>
      </c>
      <c r="K1971" s="186">
        <f>IF(B1971="","",VLOOKUP(MID(B1971,1,1),[3]Crt!D:E,2,FALSE))</f>
        <v>2102</v>
      </c>
    </row>
    <row r="1972" spans="1:11" ht="51" customHeight="1">
      <c r="A1972" s="702" t="s">
        <v>1228</v>
      </c>
      <c r="B1972" s="809" t="s">
        <v>4613</v>
      </c>
      <c r="C1972" s="796" t="s">
        <v>4614</v>
      </c>
      <c r="D1972" s="797">
        <v>50000</v>
      </c>
      <c r="E1972" s="798" t="s">
        <v>4224</v>
      </c>
      <c r="F1972" s="798" t="s">
        <v>4224</v>
      </c>
      <c r="G1972" s="423"/>
      <c r="H1972" s="18" t="str">
        <f>IF(A1972="","",VLOOKUP(A1972,[3]Crt!F:G,2,FALSE))</f>
        <v>කාන්තා කටයුතු</v>
      </c>
      <c r="I1972" s="19" t="str">
        <f>IF(A1972="","",IF(LEN(B1972)=12,VLOOKUP(MID(B1972,8,2),[3]Crt!A:B,2),VLOOKUP(MID(B1972,7,2),[3]Crt!A:B,2)))</f>
        <v>30 - හෝමාගම</v>
      </c>
      <c r="J1972" s="20" t="str">
        <f>IF(A1972="","",VLOOKUP(I1972,[3]Crt!B:C,2))</f>
        <v>කොළඹ</v>
      </c>
      <c r="K1972" s="186">
        <f>IF(B1972="","",VLOOKUP(MID(B1972,1,1),[3]Crt!D:E,2,FALSE))</f>
        <v>2401</v>
      </c>
    </row>
    <row r="1973" spans="1:11" ht="51" customHeight="1">
      <c r="A1973" s="702" t="s">
        <v>1228</v>
      </c>
      <c r="B1973" s="809" t="s">
        <v>4615</v>
      </c>
      <c r="C1973" s="796" t="s">
        <v>4616</v>
      </c>
      <c r="D1973" s="797">
        <v>40000</v>
      </c>
      <c r="E1973" s="798" t="s">
        <v>4224</v>
      </c>
      <c r="F1973" s="798" t="s">
        <v>4224</v>
      </c>
      <c r="G1973" s="423"/>
      <c r="H1973" s="18" t="str">
        <f>IF(A1973="","",VLOOKUP(A1973,[3]Crt!F:G,2,FALSE))</f>
        <v>කාන්තා කටයුතු</v>
      </c>
      <c r="I1973" s="19" t="str">
        <f>IF(A1973="","",IF(LEN(B1973)=12,VLOOKUP(MID(B1973,8,2),[3]Crt!A:B,2),VLOOKUP(MID(B1973,7,2),[3]Crt!A:B,2)))</f>
        <v>06 - අත්තනගල්ල</v>
      </c>
      <c r="J1973" s="20" t="str">
        <f>IF(A1973="","",VLOOKUP(I1973,[3]Crt!B:C,2))</f>
        <v>ගම්පහ</v>
      </c>
      <c r="K1973" s="186">
        <f>IF(B1973="","",VLOOKUP(MID(B1973,1,1),[3]Crt!D:E,2,FALSE))</f>
        <v>2401</v>
      </c>
    </row>
    <row r="1974" spans="1:11" ht="51" customHeight="1">
      <c r="A1974" s="736" t="s">
        <v>3695</v>
      </c>
      <c r="B1974" s="810" t="s">
        <v>4617</v>
      </c>
      <c r="C1974" s="802" t="s">
        <v>4618</v>
      </c>
      <c r="D1974" s="803">
        <v>125000</v>
      </c>
      <c r="E1974" s="804" t="s">
        <v>4224</v>
      </c>
      <c r="F1974" s="804" t="s">
        <v>4016</v>
      </c>
      <c r="G1974" s="816"/>
      <c r="H1974" s="638" t="str">
        <f>IF(A1974="","",VLOOKUP(A1974,[3]Crt!F:G,2,FALSE))</f>
        <v>සෞඛ්‍ය වෛද්‍ය සේවා</v>
      </c>
      <c r="I1974" s="639" t="str">
        <f>IF(A1974="","",IF(LEN(B1974)=12,VLOOKUP(MID(B1974,8,2),[3]Crt!A:B,2),VLOOKUP(MID(B1974,7,2),[3]Crt!A:B,2)))</f>
        <v>05 - මීරිගම</v>
      </c>
      <c r="J1974" s="640" t="str">
        <f>IF(A1974="","",VLOOKUP(I1974,[3]Crt!B:C,2))</f>
        <v>ගම්පහ</v>
      </c>
      <c r="K1974" s="632">
        <f>IF(B1974="","",VLOOKUP(MID(B1974,1,1),[3]Crt!D:E,2,FALSE))</f>
        <v>2104</v>
      </c>
    </row>
    <row r="1975" spans="1:11" ht="51" customHeight="1">
      <c r="A1975" s="736" t="s">
        <v>3695</v>
      </c>
      <c r="B1975" s="810" t="s">
        <v>4619</v>
      </c>
      <c r="C1975" s="802" t="s">
        <v>4620</v>
      </c>
      <c r="D1975" s="803">
        <v>62500</v>
      </c>
      <c r="E1975" s="804" t="s">
        <v>4224</v>
      </c>
      <c r="F1975" s="804" t="s">
        <v>4016</v>
      </c>
      <c r="G1975" s="816"/>
      <c r="H1975" s="638" t="str">
        <f>IF(A1975="","",VLOOKUP(A1975,[3]Crt!F:G,2,FALSE))</f>
        <v>සෞඛ්‍ය වෛද්‍ය සේවා</v>
      </c>
      <c r="I1975" s="639" t="str">
        <f>IF(A1975="","",IF(LEN(B1975)=12,VLOOKUP(MID(B1975,8,2),[3]Crt!A:B,2),VLOOKUP(MID(B1975,7,2),[3]Crt!A:B,2)))</f>
        <v>01 - දිවුලපිටිය</v>
      </c>
      <c r="J1975" s="640" t="str">
        <f>IF(A1975="","",VLOOKUP(I1975,[3]Crt!B:C,2))</f>
        <v>ගම්පහ</v>
      </c>
      <c r="K1975" s="632">
        <f>IF(B1975="","",VLOOKUP(MID(B1975,1,1),[3]Crt!D:E,2,FALSE))</f>
        <v>2104</v>
      </c>
    </row>
    <row r="1976" spans="1:11" ht="51" customHeight="1">
      <c r="A1976" s="736" t="s">
        <v>3695</v>
      </c>
      <c r="B1976" s="810" t="s">
        <v>4621</v>
      </c>
      <c r="C1976" s="802" t="s">
        <v>4622</v>
      </c>
      <c r="D1976" s="803">
        <v>62500</v>
      </c>
      <c r="E1976" s="804" t="s">
        <v>4224</v>
      </c>
      <c r="F1976" s="804" t="s">
        <v>4016</v>
      </c>
      <c r="G1976" s="816"/>
      <c r="H1976" s="638" t="str">
        <f>IF(A1976="","",VLOOKUP(A1976,[3]Crt!F:G,2,FALSE))</f>
        <v>සෞඛ්‍ය වෛද්‍ය සේවා</v>
      </c>
      <c r="I1976" s="639" t="str">
        <f>IF(A1976="","",IF(LEN(B1976)=12,VLOOKUP(MID(B1976,8,2),[3]Crt!A:B,2),VLOOKUP(MID(B1976,7,2),[3]Crt!A:B,2)))</f>
        <v>06 - අත්තනගල්ල</v>
      </c>
      <c r="J1976" s="640" t="str">
        <f>IF(A1976="","",VLOOKUP(I1976,[3]Crt!B:C,2))</f>
        <v>ගම්පහ</v>
      </c>
      <c r="K1976" s="632">
        <f>IF(B1976="","",VLOOKUP(MID(B1976,1,1),[3]Crt!D:E,2,FALSE))</f>
        <v>2104</v>
      </c>
    </row>
    <row r="1977" spans="1:11" ht="51" customHeight="1">
      <c r="A1977" s="702" t="s">
        <v>3669</v>
      </c>
      <c r="B1977" s="809" t="s">
        <v>4623</v>
      </c>
      <c r="C1977" s="796" t="s">
        <v>4624</v>
      </c>
      <c r="D1977" s="797">
        <v>250000</v>
      </c>
      <c r="E1977" s="798" t="s">
        <v>4224</v>
      </c>
      <c r="F1977" s="798" t="s">
        <v>4016</v>
      </c>
      <c r="G1977" s="423"/>
      <c r="H1977" s="18" t="str">
        <f>IF(A1977="","",VLOOKUP(A1977,[3]Crt!F:G,2,FALSE))</f>
        <v>සෞඛ්‍ය වෛද්‍ය සේවා</v>
      </c>
      <c r="I1977" s="19" t="str">
        <f>IF(A1977="","",IF(LEN(B1977)=12,VLOOKUP(MID(B1977,8,2),[3]Crt!A:B,2),VLOOKUP(MID(B1977,7,2),[3]Crt!A:B,2)))</f>
        <v>24 - කඩුවෙල</v>
      </c>
      <c r="J1977" s="20" t="str">
        <f>IF(A1977="","",VLOOKUP(I1977,[3]Crt!B:C,2))</f>
        <v>කොළඹ</v>
      </c>
      <c r="K1977" s="186">
        <f>IF(B1977="","",VLOOKUP(MID(B1977,1,1),[3]Crt!D:E,2,FALSE))</f>
        <v>2104</v>
      </c>
    </row>
    <row r="1978" spans="1:11" ht="51" customHeight="1">
      <c r="A1978" s="702" t="s">
        <v>3669</v>
      </c>
      <c r="B1978" s="809" t="s">
        <v>4625</v>
      </c>
      <c r="C1978" s="796" t="s">
        <v>4626</v>
      </c>
      <c r="D1978" s="797">
        <v>300000</v>
      </c>
      <c r="E1978" s="808" t="s">
        <v>4627</v>
      </c>
      <c r="F1978" s="808" t="s">
        <v>3985</v>
      </c>
      <c r="G1978" s="423"/>
      <c r="H1978" s="18" t="str">
        <f>IF(A1978="","",VLOOKUP(A1978,[3]Crt!F:G,2,FALSE))</f>
        <v>සෞඛ්‍ය වෛද්‍ය සේවා</v>
      </c>
      <c r="I1978" s="19" t="str">
        <f>IF(A1978="","",IF(LEN(B1978)=12,VLOOKUP(MID(B1978,8,2),[3]Crt!A:B,2),VLOOKUP(MID(B1978,7,2),[3]Crt!A:B,2)))</f>
        <v>13 - කැළණිය</v>
      </c>
      <c r="J1978" s="20" t="str">
        <f>IF(A1978="","",VLOOKUP(I1978,[3]Crt!B:C,2))</f>
        <v>ගම්පහ</v>
      </c>
      <c r="K1978" s="186">
        <f>IF(B1978="","",VLOOKUP(MID(B1978,1,1),[3]Crt!D:E,2,FALSE))</f>
        <v>2104</v>
      </c>
    </row>
    <row r="1979" spans="1:11" ht="51" customHeight="1">
      <c r="A1979" s="702" t="s">
        <v>3669</v>
      </c>
      <c r="B1979" s="809" t="s">
        <v>4628</v>
      </c>
      <c r="C1979" s="796" t="s">
        <v>4629</v>
      </c>
      <c r="D1979" s="797">
        <v>200000</v>
      </c>
      <c r="E1979" s="808" t="s">
        <v>4627</v>
      </c>
      <c r="F1979" s="808" t="s">
        <v>3985</v>
      </c>
      <c r="G1979" s="423"/>
      <c r="H1979" s="18" t="str">
        <f>IF(A1979="","",VLOOKUP(A1979,[3]Crt!F:G,2,FALSE))</f>
        <v>සෞඛ්‍ය වෛද්‍ය සේවා</v>
      </c>
      <c r="I1979" s="19" t="str">
        <f>IF(A1979="","",IF(LEN(B1979)=12,VLOOKUP(MID(B1979,8,2),[3]Crt!A:B,2),VLOOKUP(MID(B1979,7,2),[3]Crt!A:B,2)))</f>
        <v>12 - බියගම</v>
      </c>
      <c r="J1979" s="20" t="str">
        <f>IF(A1979="","",VLOOKUP(I1979,[3]Crt!B:C,2))</f>
        <v>ගම්පහ</v>
      </c>
      <c r="K1979" s="186">
        <f>IF(B1979="","",VLOOKUP(MID(B1979,1,1),[3]Crt!D:E,2,FALSE))</f>
        <v>2104</v>
      </c>
    </row>
    <row r="1980" spans="1:11" ht="51" customHeight="1">
      <c r="A1980" s="702" t="s">
        <v>3645</v>
      </c>
      <c r="B1980" s="809" t="s">
        <v>4630</v>
      </c>
      <c r="C1980" s="796" t="s">
        <v>4631</v>
      </c>
      <c r="D1980" s="806">
        <v>5062000</v>
      </c>
      <c r="E1980" s="798" t="s">
        <v>4627</v>
      </c>
      <c r="F1980" s="798" t="s">
        <v>3985</v>
      </c>
      <c r="G1980" s="423"/>
      <c r="H1980" s="18" t="str">
        <f>IF(A1980="","",VLOOKUP(A1980,[3]Crt!F:G,2,FALSE))</f>
        <v>සෞඛ්‍ය වෛද්‍ය සේවා</v>
      </c>
      <c r="I1980" s="19" t="str">
        <f>IF(A1980="","",IF(LEN(B1980)=12,VLOOKUP(MID(B1980,8,2),[3]Crt!A:B,2),VLOOKUP(MID(B1980,7,2),[3]Crt!A:B,2)))</f>
        <v>62 - පළාත් පොදු</v>
      </c>
      <c r="J1980" s="20" t="str">
        <f>IF(A1980="","",VLOOKUP(I1980,[3]Crt!B:C,2))</f>
        <v>පළාත් පොදු</v>
      </c>
      <c r="K1980" s="186">
        <f>IF(B1980="","",VLOOKUP(MID(B1980,1,1),[3]Crt!D:E,2,FALSE))</f>
        <v>2104</v>
      </c>
    </row>
    <row r="1981" spans="1:11" ht="51" customHeight="1">
      <c r="A1981" s="702" t="s">
        <v>3669</v>
      </c>
      <c r="B1981" s="809" t="s">
        <v>4632</v>
      </c>
      <c r="C1981" s="796" t="s">
        <v>4633</v>
      </c>
      <c r="D1981" s="797">
        <v>50000</v>
      </c>
      <c r="E1981" s="798" t="s">
        <v>4627</v>
      </c>
      <c r="F1981" s="798" t="s">
        <v>3985</v>
      </c>
      <c r="G1981" s="423"/>
      <c r="H1981" s="18" t="str">
        <f>IF(A1981="","",VLOOKUP(A1981,[3]Crt!F:G,2,FALSE))</f>
        <v>සෞඛ්‍ය වෛද්‍ය සේවා</v>
      </c>
      <c r="I1981" s="19" t="str">
        <f>IF(A1981="","",IF(LEN(B1981)=12,VLOOKUP(MID(B1981,8,2),[3]Crt!A:B,2),VLOOKUP(MID(B1981,7,2),[3]Crt!A:B,2)))</f>
        <v>44 - හොරණ</v>
      </c>
      <c r="J1981" s="20" t="str">
        <f>IF(A1981="","",VLOOKUP(I1981,[3]Crt!B:C,2))</f>
        <v>කළුතර</v>
      </c>
      <c r="K1981" s="186">
        <f>IF(B1981="","",VLOOKUP(MID(B1981,1,1),[3]Crt!D:E,2,FALSE))</f>
        <v>2401</v>
      </c>
    </row>
    <row r="1982" spans="1:11" ht="51" customHeight="1">
      <c r="A1982" s="702" t="s">
        <v>3669</v>
      </c>
      <c r="B1982" s="809" t="s">
        <v>4634</v>
      </c>
      <c r="C1982" s="796" t="s">
        <v>4635</v>
      </c>
      <c r="D1982" s="797">
        <v>250000</v>
      </c>
      <c r="E1982" s="798" t="s">
        <v>4224</v>
      </c>
      <c r="F1982" s="798" t="s">
        <v>4016</v>
      </c>
      <c r="G1982" s="423"/>
      <c r="H1982" s="18" t="str">
        <f>IF(A1982="","",VLOOKUP(A1982,[3]Crt!F:G,2,FALSE))</f>
        <v>සෞඛ්‍ය වෛද්‍ය සේවා</v>
      </c>
      <c r="I1982" s="19" t="str">
        <f>IF(A1982="","",IF(LEN(B1982)=12,VLOOKUP(MID(B1982,8,2),[3]Crt!A:B,2),VLOOKUP(MID(B1982,7,2),[3]Crt!A:B,2)))</f>
        <v>21 - කොළඹ</v>
      </c>
      <c r="J1982" s="20" t="str">
        <f>IF(A1982="","",VLOOKUP(I1982,[3]Crt!B:C,2))</f>
        <v>කොළඹ</v>
      </c>
      <c r="K1982" s="186">
        <f>IF(B1982="","",VLOOKUP(MID(B1982,1,1),[3]Crt!D:E,2,FALSE))</f>
        <v>2103</v>
      </c>
    </row>
    <row r="1983" spans="1:11" ht="51" customHeight="1">
      <c r="A1983" s="702" t="s">
        <v>3669</v>
      </c>
      <c r="B1983" s="725" t="s">
        <v>4583</v>
      </c>
      <c r="C1983" s="726" t="s">
        <v>4636</v>
      </c>
      <c r="D1983" s="731">
        <v>1000000</v>
      </c>
      <c r="E1983" s="700" t="s">
        <v>4224</v>
      </c>
      <c r="F1983" s="700" t="s">
        <v>3917</v>
      </c>
      <c r="G1983" s="423"/>
      <c r="H1983" s="18" t="str">
        <f>IF(A1983="","",VLOOKUP(A1983,[3]Crt!F:G,2,FALSE))</f>
        <v>සෞඛ්‍ය වෛද්‍ය සේවා</v>
      </c>
      <c r="I1983" s="19" t="str">
        <f>IF(A1983="","",IF(LEN(B1983)=12,VLOOKUP(MID(B1983,8,2),[3]Crt!A:B,2),VLOOKUP(MID(B1983,7,2),[3]Crt!A:B,2)))</f>
        <v>05 - මීරිගම</v>
      </c>
      <c r="J1983" s="20" t="str">
        <f>IF(A1983="","",VLOOKUP(I1983,[3]Crt!B:C,2))</f>
        <v>ගම්පහ</v>
      </c>
      <c r="K1983" s="186">
        <f>IF(B1983="","",VLOOKUP(MID(B1983,1,1),[3]Crt!D:E,2,FALSE))</f>
        <v>2401</v>
      </c>
    </row>
    <row r="1984" spans="1:11" ht="51" customHeight="1">
      <c r="A1984" s="702" t="s">
        <v>3695</v>
      </c>
      <c r="B1984" s="728" t="s">
        <v>4637</v>
      </c>
      <c r="C1984" s="729" t="s">
        <v>4638</v>
      </c>
      <c r="D1984" s="730">
        <v>50000</v>
      </c>
      <c r="E1984" s="705" t="s">
        <v>4224</v>
      </c>
      <c r="F1984" s="705" t="s">
        <v>4016</v>
      </c>
      <c r="G1984" s="423"/>
      <c r="H1984" s="18" t="str">
        <f>IF(A1984="","",VLOOKUP(A1984,[3]Crt!F:G,2,FALSE))</f>
        <v>සෞඛ්‍ය වෛද්‍ය සේවා</v>
      </c>
      <c r="I1984" s="19" t="str">
        <f>IF(A1984="","",IF(LEN(B1984)=12,VLOOKUP(MID(B1984,8,2),[3]Crt!A:B,2),VLOOKUP(MID(B1984,7,2),[3]Crt!A:B,2)))</f>
        <v>21 - කොළඹ</v>
      </c>
      <c r="J1984" s="20" t="str">
        <f>IF(A1984="","",VLOOKUP(I1984,[3]Crt!B:C,2))</f>
        <v>කොළඹ</v>
      </c>
      <c r="K1984" s="186">
        <f>IF(B1984="","",VLOOKUP(MID(B1984,1,1),[3]Crt!D:E,2,FALSE))</f>
        <v>2401</v>
      </c>
    </row>
    <row r="1985" spans="1:11" ht="51" customHeight="1">
      <c r="A1985" s="702" t="s">
        <v>3695</v>
      </c>
      <c r="B1985" s="728" t="s">
        <v>4639</v>
      </c>
      <c r="C1985" s="729" t="s">
        <v>4640</v>
      </c>
      <c r="D1985" s="730">
        <v>50000</v>
      </c>
      <c r="E1985" s="705" t="s">
        <v>4224</v>
      </c>
      <c r="F1985" s="705" t="s">
        <v>4016</v>
      </c>
      <c r="G1985" s="423"/>
      <c r="H1985" s="18" t="str">
        <f>IF(A1985="","",VLOOKUP(A1985,[3]Crt!F:G,2,FALSE))</f>
        <v>සෞඛ්‍ය වෛද්‍ය සේවා</v>
      </c>
      <c r="I1985" s="19" t="str">
        <f>IF(A1985="","",IF(LEN(B1985)=12,VLOOKUP(MID(B1985,8,2),[3]Crt!A:B,2),VLOOKUP(MID(B1985,7,2),[3]Crt!A:B,2)))</f>
        <v>21 - කොළඹ</v>
      </c>
      <c r="J1985" s="20" t="str">
        <f>IF(A1985="","",VLOOKUP(I1985,[3]Crt!B:C,2))</f>
        <v>කොළඹ</v>
      </c>
      <c r="K1985" s="186">
        <f>IF(B1985="","",VLOOKUP(MID(B1985,1,1),[3]Crt!D:E,2,FALSE))</f>
        <v>2401</v>
      </c>
    </row>
    <row r="1986" spans="1:11" ht="51" customHeight="1">
      <c r="A1986" s="702" t="s">
        <v>3695</v>
      </c>
      <c r="B1986" s="728" t="s">
        <v>4641</v>
      </c>
      <c r="C1986" s="729" t="s">
        <v>4642</v>
      </c>
      <c r="D1986" s="730">
        <v>250000</v>
      </c>
      <c r="E1986" s="705" t="s">
        <v>4224</v>
      </c>
      <c r="F1986" s="705" t="s">
        <v>4016</v>
      </c>
      <c r="G1986" s="423"/>
      <c r="H1986" s="18" t="str">
        <f>IF(A1986="","",VLOOKUP(A1986,[3]Crt!F:G,2,FALSE))</f>
        <v>සෞඛ්‍ය වෛද්‍ය සේවා</v>
      </c>
      <c r="I1986" s="19" t="str">
        <f>IF(A1986="","",IF(LEN(B1986)=12,VLOOKUP(MID(B1986,8,2),[3]Crt!A:B,2),VLOOKUP(MID(B1986,7,2),[3]Crt!A:B,2)))</f>
        <v>24 - කඩුවෙල</v>
      </c>
      <c r="J1986" s="20" t="str">
        <f>IF(A1986="","",VLOOKUP(I1986,[3]Crt!B:C,2))</f>
        <v>කොළඹ</v>
      </c>
      <c r="K1986" s="186">
        <f>IF(B1986="","",VLOOKUP(MID(B1986,1,1),[3]Crt!D:E,2,FALSE))</f>
        <v>2104</v>
      </c>
    </row>
    <row r="1987" spans="1:11" ht="51" customHeight="1">
      <c r="A1987" s="702" t="s">
        <v>3695</v>
      </c>
      <c r="B1987" s="728" t="s">
        <v>4643</v>
      </c>
      <c r="C1987" s="729" t="s">
        <v>4644</v>
      </c>
      <c r="D1987" s="730">
        <v>250000</v>
      </c>
      <c r="E1987" s="705" t="s">
        <v>4224</v>
      </c>
      <c r="F1987" s="705" t="s">
        <v>4016</v>
      </c>
      <c r="G1987" s="423"/>
      <c r="H1987" s="18" t="str">
        <f>IF(A1987="","",VLOOKUP(A1987,[3]Crt!F:G,2,FALSE))</f>
        <v>සෞඛ්‍ය වෛද්‍ය සේවා</v>
      </c>
      <c r="I1987" s="19" t="str">
        <f>IF(A1987="","",IF(LEN(B1987)=12,VLOOKUP(MID(B1987,8,2),[3]Crt!A:B,2),VLOOKUP(MID(B1987,7,2),[3]Crt!A:B,2)))</f>
        <v>21 - කොළඹ</v>
      </c>
      <c r="J1987" s="20" t="str">
        <f>IF(A1987="","",VLOOKUP(I1987,[3]Crt!B:C,2))</f>
        <v>කොළඹ</v>
      </c>
      <c r="K1987" s="186">
        <f>IF(B1987="","",VLOOKUP(MID(B1987,1,1),[3]Crt!D:E,2,FALSE))</f>
        <v>2104</v>
      </c>
    </row>
    <row r="1988" spans="1:11" ht="51" customHeight="1">
      <c r="A1988" s="702" t="s">
        <v>3669</v>
      </c>
      <c r="B1988" s="725" t="s">
        <v>4645</v>
      </c>
      <c r="C1988" s="726" t="s">
        <v>4646</v>
      </c>
      <c r="D1988" s="731">
        <v>11000000</v>
      </c>
      <c r="E1988" s="700" t="s">
        <v>3672</v>
      </c>
      <c r="F1988" s="700" t="s">
        <v>3654</v>
      </c>
      <c r="G1988" s="423"/>
      <c r="H1988" s="18" t="str">
        <f>IF(A1988="","",VLOOKUP(A1988,[3]Crt!F:G,2,FALSE))</f>
        <v>සෞඛ්‍ය වෛද්‍ය සේවා</v>
      </c>
      <c r="I1988" s="19" t="str">
        <f>IF(A1988="","",IF(LEN(B1988)=12,VLOOKUP(MID(B1988,8,2),[3]Crt!A:B,2),VLOOKUP(MID(B1988,7,2),[3]Crt!A:B,2)))</f>
        <v>04 - මිනුවන්ගොඩ</v>
      </c>
      <c r="J1988" s="20" t="str">
        <f>IF(A1988="","",VLOOKUP(I1988,[3]Crt!B:C,2))</f>
        <v>ගම්පහ</v>
      </c>
      <c r="K1988" s="186">
        <f>IF(B1988="","",VLOOKUP(MID(B1988,1,1),[3]Crt!D:E,2,FALSE))</f>
        <v>2001</v>
      </c>
    </row>
    <row r="1989" spans="1:11" ht="51" customHeight="1">
      <c r="A1989" s="736" t="s">
        <v>3695</v>
      </c>
      <c r="B1989" s="728" t="s">
        <v>4647</v>
      </c>
      <c r="C1989" s="729" t="s">
        <v>4648</v>
      </c>
      <c r="D1989" s="730">
        <v>2000000</v>
      </c>
      <c r="E1989" s="804" t="s">
        <v>4627</v>
      </c>
      <c r="F1989" s="804" t="s">
        <v>3985</v>
      </c>
      <c r="G1989" s="816"/>
      <c r="H1989" s="638" t="str">
        <f>IF(A1989="","",VLOOKUP(A1989,[3]Crt!F:G,2,FALSE))</f>
        <v>සෞඛ්‍ය වෛද්‍ය සේවා</v>
      </c>
      <c r="I1989" s="639" t="str">
        <f>IF(A1989="","",IF(LEN(B1989)=12,VLOOKUP(MID(B1989,8,2),[3]Crt!A:B,2),VLOOKUP(MID(B1989,7,2),[3]Crt!A:B,2)))</f>
        <v>41 - පානදුර</v>
      </c>
      <c r="J1989" s="640" t="str">
        <f>IF(A1989="","",VLOOKUP(I1989,[3]Crt!B:C,2))</f>
        <v>කළුතර</v>
      </c>
      <c r="K1989" s="632">
        <f>IF(B1989="","",VLOOKUP(MID(B1989,1,1),[3]Crt!D:E,2,FALSE))</f>
        <v>2103</v>
      </c>
    </row>
    <row r="1990" spans="1:11" ht="51" customHeight="1">
      <c r="A1990" s="702" t="s">
        <v>3645</v>
      </c>
      <c r="B1990" s="725" t="s">
        <v>4649</v>
      </c>
      <c r="C1990" s="787" t="s">
        <v>4650</v>
      </c>
      <c r="D1990" s="731">
        <v>200000</v>
      </c>
      <c r="E1990" s="700" t="s">
        <v>4224</v>
      </c>
      <c r="F1990" s="700" t="s">
        <v>4016</v>
      </c>
      <c r="G1990" s="423"/>
      <c r="H1990" s="18" t="str">
        <f>IF(A1990="","",VLOOKUP(A1990,[3]Crt!F:G,2,FALSE))</f>
        <v>සෞඛ්‍ය වෛද්‍ය සේවා</v>
      </c>
      <c r="I1990" s="19" t="str">
        <f>IF(A1990="","",IF(LEN(B1990)=12,VLOOKUP(MID(B1990,8,2),[3]Crt!A:B,2),VLOOKUP(MID(B1990,7,2),[3]Crt!A:B,2)))</f>
        <v>05 - මීරිගම</v>
      </c>
      <c r="J1990" s="20" t="str">
        <f>IF(A1990="","",VLOOKUP(I1990,[3]Crt!B:C,2))</f>
        <v>ගම්පහ</v>
      </c>
      <c r="K1990" s="186">
        <f>IF(B1990="","",VLOOKUP(MID(B1990,1,1),[3]Crt!D:E,2,FALSE))</f>
        <v>2401</v>
      </c>
    </row>
    <row r="1991" spans="1:11" ht="51" customHeight="1">
      <c r="A1991" s="38" t="s">
        <v>1308</v>
      </c>
      <c r="B1991" s="795" t="s">
        <v>4651</v>
      </c>
      <c r="C1991" s="796" t="s">
        <v>4652</v>
      </c>
      <c r="D1991" s="819">
        <v>245000</v>
      </c>
      <c r="E1991" s="798" t="s">
        <v>4224</v>
      </c>
      <c r="F1991" s="798" t="s">
        <v>4016</v>
      </c>
      <c r="G1991" s="423"/>
      <c r="H1991" s="18" t="str">
        <f>IF(A1991="","",VLOOKUP(A1991,[3]Crt!F:G,2,FALSE))</f>
        <v>සමාජ සේවා</v>
      </c>
      <c r="I1991" s="19" t="str">
        <f>IF(A1991="","",IF(LEN(B1991)=12,VLOOKUP(MID(B1991,8,2),[3]Crt!A:B,2),VLOOKUP(MID(B1991,7,2),[3]Crt!A:B,2)))</f>
        <v>28 - මොරටුව</v>
      </c>
      <c r="J1991" s="20" t="str">
        <f>IF(A1991="","",VLOOKUP(I1991,[3]Crt!B:C,2))</f>
        <v>කොළඹ</v>
      </c>
      <c r="K1991" s="186">
        <f>IF(B1991="","",VLOOKUP(MID(B1991,1,1),[3]Crt!D:E,2,FALSE))</f>
        <v>2103</v>
      </c>
    </row>
    <row r="1992" spans="1:11" ht="51" customHeight="1">
      <c r="A1992" s="702" t="s">
        <v>1308</v>
      </c>
      <c r="B1992" s="795" t="s">
        <v>4653</v>
      </c>
      <c r="C1992" s="796" t="s">
        <v>4654</v>
      </c>
      <c r="D1992" s="819">
        <v>200000</v>
      </c>
      <c r="E1992" s="798" t="s">
        <v>4224</v>
      </c>
      <c r="F1992" s="798" t="s">
        <v>4655</v>
      </c>
      <c r="G1992" s="423"/>
      <c r="H1992" s="18" t="str">
        <f>IF(A1992="","",VLOOKUP(A1992,[3]Crt!F:G,2,FALSE))</f>
        <v>සමාජ සේවා</v>
      </c>
      <c r="I1992" s="19" t="str">
        <f>IF(A1992="","",IF(LEN(B1992)=12,VLOOKUP(MID(B1992,8,2),[3]Crt!A:B,2),VLOOKUP(MID(B1992,7,2),[3]Crt!A:B,2)))</f>
        <v>64 - කොළඹ පොදු</v>
      </c>
      <c r="J1992" s="20" t="str">
        <f>IF(A1992="","",VLOOKUP(I1992,[3]Crt!B:C,2))</f>
        <v xml:space="preserve">කොළඹ </v>
      </c>
      <c r="K1992" s="186">
        <f>IF(B1992="","",VLOOKUP(MID(B1992,1,1),[3]Crt!D:E,2,FALSE))</f>
        <v>2102</v>
      </c>
    </row>
    <row r="1993" spans="1:11" ht="51" customHeight="1">
      <c r="A1993" s="702" t="s">
        <v>1308</v>
      </c>
      <c r="B1993" s="795" t="s">
        <v>4656</v>
      </c>
      <c r="C1993" s="796" t="s">
        <v>4657</v>
      </c>
      <c r="D1993" s="819">
        <v>50000</v>
      </c>
      <c r="E1993" s="798" t="s">
        <v>4224</v>
      </c>
      <c r="F1993" s="798" t="s">
        <v>4016</v>
      </c>
      <c r="G1993" s="423"/>
      <c r="H1993" s="18" t="str">
        <f>IF(A1993="","",VLOOKUP(A1993,[3]Crt!F:G,2,FALSE))</f>
        <v>සමාජ සේවා</v>
      </c>
      <c r="I1993" s="19" t="str">
        <f>IF(A1993="","",IF(LEN(B1993)=12,VLOOKUP(MID(B1993,8,2),[3]Crt!A:B,2),VLOOKUP(MID(B1993,7,2),[3]Crt!A:B,2)))</f>
        <v>31 - හංවැල්ල</v>
      </c>
      <c r="J1993" s="20" t="str">
        <f>IF(A1993="","",VLOOKUP(I1993,[3]Crt!B:C,2))</f>
        <v>කොළඹ</v>
      </c>
      <c r="K1993" s="186">
        <f>IF(B1993="","",VLOOKUP(MID(B1993,1,1),[3]Crt!D:E,2,FALSE))</f>
        <v>2102</v>
      </c>
    </row>
    <row r="1994" spans="1:11" ht="51" customHeight="1">
      <c r="A1994" s="702" t="s">
        <v>1308</v>
      </c>
      <c r="B1994" s="795" t="s">
        <v>4658</v>
      </c>
      <c r="C1994" s="796" t="s">
        <v>4659</v>
      </c>
      <c r="D1994" s="819">
        <v>50000</v>
      </c>
      <c r="E1994" s="798" t="s">
        <v>4224</v>
      </c>
      <c r="F1994" s="798" t="s">
        <v>4016</v>
      </c>
      <c r="G1994" s="423"/>
      <c r="H1994" s="18" t="str">
        <f>IF(A1994="","",VLOOKUP(A1994,[3]Crt!F:G,2,FALSE))</f>
        <v>සමාජ සේවා</v>
      </c>
      <c r="I1994" s="19" t="str">
        <f>IF(A1994="","",IF(LEN(B1994)=12,VLOOKUP(MID(B1994,8,2),[3]Crt!A:B,2),VLOOKUP(MID(B1994,7,2),[3]Crt!A:B,2)))</f>
        <v>30 - හෝමාගම</v>
      </c>
      <c r="J1994" s="20" t="str">
        <f>IF(A1994="","",VLOOKUP(I1994,[3]Crt!B:C,2))</f>
        <v>කොළඹ</v>
      </c>
      <c r="K1994" s="186">
        <f>IF(B1994="","",VLOOKUP(MID(B1994,1,1),[3]Crt!D:E,2,FALSE))</f>
        <v>2102</v>
      </c>
    </row>
    <row r="1995" spans="1:11" ht="51" customHeight="1">
      <c r="A1995" s="702" t="s">
        <v>1308</v>
      </c>
      <c r="B1995" s="795" t="s">
        <v>4660</v>
      </c>
      <c r="C1995" s="796" t="s">
        <v>4661</v>
      </c>
      <c r="D1995" s="819">
        <v>50000</v>
      </c>
      <c r="E1995" s="798" t="s">
        <v>4224</v>
      </c>
      <c r="F1995" s="798" t="s">
        <v>4016</v>
      </c>
      <c r="G1995" s="423"/>
      <c r="H1995" s="18" t="str">
        <f>IF(A1995="","",VLOOKUP(A1995,[3]Crt!F:G,2,FALSE))</f>
        <v>සමාජ සේවා</v>
      </c>
      <c r="I1995" s="19" t="str">
        <f>IF(A1995="","",IF(LEN(B1995)=12,VLOOKUP(MID(B1995,8,2),[3]Crt!A:B,2),VLOOKUP(MID(B1995,7,2),[3]Crt!A:B,2)))</f>
        <v>29 - කැස්බෑව</v>
      </c>
      <c r="J1995" s="20" t="str">
        <f>IF(A1995="","",VLOOKUP(I1995,[3]Crt!B:C,2))</f>
        <v>කොළඹ</v>
      </c>
      <c r="K1995" s="186">
        <f>IF(B1995="","",VLOOKUP(MID(B1995,1,1),[3]Crt!D:E,2,FALSE))</f>
        <v>2102</v>
      </c>
    </row>
    <row r="1996" spans="1:11" ht="51" customHeight="1">
      <c r="A1996" s="702" t="s">
        <v>1308</v>
      </c>
      <c r="B1996" s="795" t="s">
        <v>4662</v>
      </c>
      <c r="C1996" s="796" t="s">
        <v>4663</v>
      </c>
      <c r="D1996" s="819">
        <v>150000</v>
      </c>
      <c r="E1996" s="798" t="s">
        <v>4224</v>
      </c>
      <c r="F1996" s="798" t="s">
        <v>4016</v>
      </c>
      <c r="G1996" s="423"/>
      <c r="H1996" s="18" t="str">
        <f>IF(A1996="","",VLOOKUP(A1996,[3]Crt!F:G,2,FALSE))</f>
        <v>සමාජ සේවා</v>
      </c>
      <c r="I1996" s="19" t="str">
        <f>IF(A1996="","",IF(LEN(B1996)=12,VLOOKUP(MID(B1996,8,2),[3]Crt!A:B,2),VLOOKUP(MID(B1996,7,2),[3]Crt!A:B,2)))</f>
        <v>44 - හොරණ</v>
      </c>
      <c r="J1996" s="20" t="str">
        <f>IF(A1996="","",VLOOKUP(I1996,[3]Crt!B:C,2))</f>
        <v>කළුතර</v>
      </c>
      <c r="K1996" s="186">
        <f>IF(B1996="","",VLOOKUP(MID(B1996,1,1),[3]Crt!D:E,2,FALSE))</f>
        <v>2401</v>
      </c>
    </row>
    <row r="1997" spans="1:11" ht="51" customHeight="1">
      <c r="A1997" s="702" t="s">
        <v>1308</v>
      </c>
      <c r="B1997" s="795" t="s">
        <v>4664</v>
      </c>
      <c r="C1997" s="796" t="s">
        <v>4665</v>
      </c>
      <c r="D1997" s="819">
        <v>573500</v>
      </c>
      <c r="E1997" s="798" t="s">
        <v>4224</v>
      </c>
      <c r="F1997" s="798" t="s">
        <v>4111</v>
      </c>
      <c r="G1997" s="423"/>
      <c r="H1997" s="18" t="str">
        <f>IF(A1997="","",VLOOKUP(A1997,[3]Crt!F:G,2,FALSE))</f>
        <v>සමාජ සේවා</v>
      </c>
      <c r="I1997" s="19" t="str">
        <f>IF(A1997="","",IF(LEN(B1997)=12,VLOOKUP(MID(B1997,8,2),[3]Crt!A:B,2),VLOOKUP(MID(B1997,7,2),[3]Crt!A:B,2)))</f>
        <v>27 - දෙහිවල</v>
      </c>
      <c r="J1997" s="20" t="str">
        <f>IF(A1997="","",VLOOKUP(I1997,[3]Crt!B:C,2))</f>
        <v>කොළඹ</v>
      </c>
      <c r="K1997" s="186">
        <f>IF(B1997="","",VLOOKUP(MID(B1997,1,1),[3]Crt!D:E,2,FALSE))</f>
        <v>2001</v>
      </c>
    </row>
    <row r="1998" spans="1:11" ht="51" customHeight="1">
      <c r="A1998" s="702" t="s">
        <v>1308</v>
      </c>
      <c r="B1998" s="795" t="s">
        <v>4666</v>
      </c>
      <c r="C1998" s="796" t="s">
        <v>4667</v>
      </c>
      <c r="D1998" s="819">
        <v>200000</v>
      </c>
      <c r="E1998" s="798" t="s">
        <v>4224</v>
      </c>
      <c r="F1998" s="798" t="s">
        <v>4655</v>
      </c>
      <c r="G1998" s="423"/>
      <c r="H1998" s="18" t="str">
        <f>IF(A1998="","",VLOOKUP(A1998,[3]Crt!F:G,2,FALSE))</f>
        <v>සමාජ සේවා</v>
      </c>
      <c r="I1998" s="19" t="str">
        <f>IF(A1998="","",IF(LEN(B1998)=12,VLOOKUP(MID(B1998,8,2),[3]Crt!A:B,2),VLOOKUP(MID(B1998,7,2),[3]Crt!A:B,2)))</f>
        <v>65 - කළුතර පොදු</v>
      </c>
      <c r="J1998" s="20" t="str">
        <f>IF(A1998="","",VLOOKUP(I1998,[3]Crt!B:C,2))</f>
        <v xml:space="preserve">කළුතර </v>
      </c>
      <c r="K1998" s="186">
        <f>IF(B1998="","",VLOOKUP(MID(B1998,1,1),[3]Crt!D:E,2,FALSE))</f>
        <v>2102</v>
      </c>
    </row>
    <row r="1999" spans="1:11" ht="51" customHeight="1">
      <c r="A1999" s="702" t="s">
        <v>1308</v>
      </c>
      <c r="B1999" s="795" t="s">
        <v>4668</v>
      </c>
      <c r="C1999" s="796" t="s">
        <v>4669</v>
      </c>
      <c r="D1999" s="819">
        <v>200000</v>
      </c>
      <c r="E1999" s="798" t="s">
        <v>4224</v>
      </c>
      <c r="F1999" s="798" t="s">
        <v>4655</v>
      </c>
      <c r="G1999" s="423"/>
      <c r="H1999" s="18" t="str">
        <f>IF(A1999="","",VLOOKUP(A1999,[3]Crt!F:G,2,FALSE))</f>
        <v>සමාජ සේවා</v>
      </c>
      <c r="I1999" s="19" t="str">
        <f>IF(A1999="","",IF(LEN(B1999)=12,VLOOKUP(MID(B1999,8,2),[3]Crt!A:B,2),VLOOKUP(MID(B1999,7,2),[3]Crt!A:B,2)))</f>
        <v>24 - කඩුවෙල</v>
      </c>
      <c r="J1999" s="20" t="str">
        <f>IF(A1999="","",VLOOKUP(I1999,[3]Crt!B:C,2))</f>
        <v>කොළඹ</v>
      </c>
      <c r="K1999" s="186">
        <f>IF(B1999="","",VLOOKUP(MID(B1999,1,1),[3]Crt!D:E,2,FALSE))</f>
        <v>2103</v>
      </c>
    </row>
    <row r="2000" spans="1:11" ht="51" customHeight="1">
      <c r="A2000" s="702" t="s">
        <v>1308</v>
      </c>
      <c r="B2000" s="795" t="s">
        <v>4670</v>
      </c>
      <c r="C2000" s="796" t="s">
        <v>4671</v>
      </c>
      <c r="D2000" s="819">
        <v>250000</v>
      </c>
      <c r="E2000" s="798" t="s">
        <v>4224</v>
      </c>
      <c r="F2000" s="798" t="s">
        <v>4655</v>
      </c>
      <c r="G2000" s="423"/>
      <c r="H2000" s="18" t="str">
        <f>IF(A2000="","",VLOOKUP(A2000,[3]Crt!F:G,2,FALSE))</f>
        <v>සමාජ සේවා</v>
      </c>
      <c r="I2000" s="19" t="str">
        <f>IF(A2000="","",IF(LEN(B2000)=12,VLOOKUP(MID(B2000,8,2),[3]Crt!A:B,2),VLOOKUP(MID(B2000,7,2),[3]Crt!A:B,2)))</f>
        <v>24 - කඩුවෙල</v>
      </c>
      <c r="J2000" s="20" t="str">
        <f>IF(A2000="","",VLOOKUP(I2000,[3]Crt!B:C,2))</f>
        <v>කොළඹ</v>
      </c>
      <c r="K2000" s="186">
        <f>IF(B2000="","",VLOOKUP(MID(B2000,1,1),[3]Crt!D:E,2,FALSE))</f>
        <v>2102</v>
      </c>
    </row>
    <row r="2001" spans="1:11" ht="51" customHeight="1">
      <c r="A2001" s="702" t="s">
        <v>1308</v>
      </c>
      <c r="B2001" s="795" t="s">
        <v>4672</v>
      </c>
      <c r="C2001" s="796" t="s">
        <v>4673</v>
      </c>
      <c r="D2001" s="819">
        <v>200000</v>
      </c>
      <c r="E2001" s="798" t="s">
        <v>4224</v>
      </c>
      <c r="F2001" s="798" t="s">
        <v>4016</v>
      </c>
      <c r="G2001" s="423"/>
      <c r="H2001" s="18" t="str">
        <f>IF(A2001="","",VLOOKUP(A2001,[3]Crt!F:G,2,FALSE))</f>
        <v>සමාජ සේවා</v>
      </c>
      <c r="I2001" s="19" t="str">
        <f>IF(A2001="","",IF(LEN(B2001)=12,VLOOKUP(MID(B2001,8,2),[3]Crt!A:B,2),VLOOKUP(MID(B2001,7,2),[3]Crt!A:B,2)))</f>
        <v>30 - හෝමාගම</v>
      </c>
      <c r="J2001" s="20" t="str">
        <f>IF(A2001="","",VLOOKUP(I2001,[3]Crt!B:C,2))</f>
        <v>කොළඹ</v>
      </c>
      <c r="K2001" s="186">
        <f>IF(B2001="","",VLOOKUP(MID(B2001,1,1),[3]Crt!D:E,2,FALSE))</f>
        <v>2401</v>
      </c>
    </row>
    <row r="2002" spans="1:11" ht="51" customHeight="1">
      <c r="A2002" s="702" t="s">
        <v>1308</v>
      </c>
      <c r="B2002" s="795" t="s">
        <v>4674</v>
      </c>
      <c r="C2002" s="796" t="s">
        <v>4675</v>
      </c>
      <c r="D2002" s="819">
        <v>510000</v>
      </c>
      <c r="E2002" s="798" t="s">
        <v>4224</v>
      </c>
      <c r="F2002" s="798" t="s">
        <v>4016</v>
      </c>
      <c r="G2002" s="423"/>
      <c r="H2002" s="18" t="str">
        <f>IF(A2002="","",VLOOKUP(A2002,[3]Crt!F:G,2,FALSE))</f>
        <v>සමාජ සේවා</v>
      </c>
      <c r="I2002" s="19" t="str">
        <f>IF(A2002="","",IF(LEN(B2002)=12,VLOOKUP(MID(B2002,8,2),[3]Crt!A:B,2),VLOOKUP(MID(B2002,7,2),[3]Crt!A:B,2)))</f>
        <v>24 - කඩුවෙල</v>
      </c>
      <c r="J2002" s="20" t="str">
        <f>IF(A2002="","",VLOOKUP(I2002,[3]Crt!B:C,2))</f>
        <v>කොළඹ</v>
      </c>
      <c r="K2002" s="186">
        <f>IF(B2002="","",VLOOKUP(MID(B2002,1,1),[3]Crt!D:E,2,FALSE))</f>
        <v>2401</v>
      </c>
    </row>
    <row r="2003" spans="1:11" ht="51" customHeight="1">
      <c r="A2003" s="702" t="s">
        <v>1308</v>
      </c>
      <c r="B2003" s="795" t="s">
        <v>4676</v>
      </c>
      <c r="C2003" s="796" t="s">
        <v>4677</v>
      </c>
      <c r="D2003" s="819">
        <v>100000</v>
      </c>
      <c r="E2003" s="798" t="s">
        <v>4224</v>
      </c>
      <c r="F2003" s="798" t="s">
        <v>4016</v>
      </c>
      <c r="G2003" s="423"/>
      <c r="H2003" s="18" t="str">
        <f>IF(A2003="","",VLOOKUP(A2003,[3]Crt!F:G,2,FALSE))</f>
        <v>සමාජ සේවා</v>
      </c>
      <c r="I2003" s="19" t="str">
        <f>IF(A2003="","",IF(LEN(B2003)=12,VLOOKUP(MID(B2003,8,2),[3]Crt!A:B,2),VLOOKUP(MID(B2003,7,2),[3]Crt!A:B,2)))</f>
        <v>31 - හංවැල්ල</v>
      </c>
      <c r="J2003" s="20" t="str">
        <f>IF(A2003="","",VLOOKUP(I2003,[3]Crt!B:C,2))</f>
        <v>කොළඹ</v>
      </c>
      <c r="K2003" s="186">
        <f>IF(B2003="","",VLOOKUP(MID(B2003,1,1),[3]Crt!D:E,2,FALSE))</f>
        <v>2401</v>
      </c>
    </row>
    <row r="2004" spans="1:11" ht="51" customHeight="1">
      <c r="A2004" s="736" t="s">
        <v>1325</v>
      </c>
      <c r="B2004" s="801" t="s">
        <v>4678</v>
      </c>
      <c r="C2004" s="802" t="s">
        <v>4679</v>
      </c>
      <c r="D2004" s="820">
        <v>100000</v>
      </c>
      <c r="E2004" s="804" t="s">
        <v>4224</v>
      </c>
      <c r="F2004" s="804" t="s">
        <v>4016</v>
      </c>
      <c r="G2004" s="423"/>
      <c r="H2004" s="18" t="str">
        <f>IF(A2004="","",VLOOKUP(A2004,[3]Crt!F:G,2,FALSE))</f>
        <v>සමාජ සේවා</v>
      </c>
      <c r="I2004" s="19" t="str">
        <f>IF(A2004="","",IF(LEN(B2004)=12,VLOOKUP(MID(B2004,8,2),[3]Crt!A:B,2),VLOOKUP(MID(B2004,7,2),[3]Crt!A:B,2)))</f>
        <v>33 - පාදුක්ක</v>
      </c>
      <c r="J2004" s="20" t="str">
        <f>IF(A2004="","",VLOOKUP(I2004,[3]Crt!B:C,2))</f>
        <v>කොළඹ</v>
      </c>
      <c r="K2004" s="186">
        <f>IF(B2004="","",VLOOKUP(MID(B2004,1,1),[3]Crt!D:E,2,FALSE))</f>
        <v>2401</v>
      </c>
    </row>
    <row r="2005" spans="1:11" ht="51" customHeight="1">
      <c r="A2005" s="702" t="s">
        <v>1308</v>
      </c>
      <c r="B2005" s="795" t="s">
        <v>4680</v>
      </c>
      <c r="C2005" s="796" t="s">
        <v>4681</v>
      </c>
      <c r="D2005" s="819">
        <v>100000</v>
      </c>
      <c r="E2005" s="798" t="s">
        <v>4224</v>
      </c>
      <c r="F2005" s="798" t="s">
        <v>4016</v>
      </c>
      <c r="G2005" s="423"/>
      <c r="H2005" s="18" t="str">
        <f>IF(A2005="","",VLOOKUP(A2005,[3]Crt!F:G,2,FALSE))</f>
        <v>සමාජ සේවා</v>
      </c>
      <c r="I2005" s="19" t="str">
        <f>IF(A2005="","",IF(LEN(B2005)=12,VLOOKUP(MID(B2005,8,2),[3]Crt!A:B,2),VLOOKUP(MID(B2005,7,2),[3]Crt!A:B,2)))</f>
        <v>07 - ගම්පහ</v>
      </c>
      <c r="J2005" s="20" t="str">
        <f>IF(A2005="","",VLOOKUP(I2005,[3]Crt!B:C,2))</f>
        <v>ගම්පහ</v>
      </c>
      <c r="K2005" s="186">
        <f>IF(B2005="","",VLOOKUP(MID(B2005,1,1),[3]Crt!D:E,2,FALSE))</f>
        <v>2102</v>
      </c>
    </row>
    <row r="2006" spans="1:11" ht="51" customHeight="1">
      <c r="A2006" s="702" t="s">
        <v>1228</v>
      </c>
      <c r="B2006" s="795" t="s">
        <v>4682</v>
      </c>
      <c r="C2006" s="796" t="s">
        <v>4683</v>
      </c>
      <c r="D2006" s="819">
        <v>100000</v>
      </c>
      <c r="E2006" s="798" t="s">
        <v>4224</v>
      </c>
      <c r="F2006" s="798" t="s">
        <v>4016</v>
      </c>
      <c r="G2006" s="423"/>
      <c r="H2006" s="18" t="str">
        <f>IF(A2006="","",VLOOKUP(A2006,[3]Crt!F:G,2,FALSE))</f>
        <v>කාන්තා කටයුතු</v>
      </c>
      <c r="I2006" s="19" t="str">
        <f>IF(A2006="","",IF(LEN(B2006)=12,VLOOKUP(MID(B2006,8,2),[3]Crt!A:B,2),VLOOKUP(MID(B2006,7,2),[3]Crt!A:B,2)))</f>
        <v>50 - අගලවත්ත</v>
      </c>
      <c r="J2006" s="20" t="str">
        <f>IF(A2006="","",VLOOKUP(I2006,[3]Crt!B:C,2))</f>
        <v>කළුතර</v>
      </c>
      <c r="K2006" s="186">
        <f>IF(B2006="","",VLOOKUP(MID(B2006,1,1),[3]Crt!D:E,2,FALSE))</f>
        <v>2401</v>
      </c>
    </row>
    <row r="2007" spans="1:11" ht="51" customHeight="1">
      <c r="A2007" s="702" t="s">
        <v>1228</v>
      </c>
      <c r="B2007" s="795" t="s">
        <v>4684</v>
      </c>
      <c r="C2007" s="796" t="s">
        <v>4685</v>
      </c>
      <c r="D2007" s="819">
        <v>50000</v>
      </c>
      <c r="E2007" s="798" t="s">
        <v>4224</v>
      </c>
      <c r="F2007" s="798" t="s">
        <v>4016</v>
      </c>
      <c r="G2007" s="423"/>
      <c r="H2007" s="18" t="str">
        <f>IF(A2007="","",VLOOKUP(A2007,[3]Crt!F:G,2,FALSE))</f>
        <v>කාන්තා කටයුතු</v>
      </c>
      <c r="I2007" s="19" t="str">
        <f>IF(A2007="","",IF(LEN(B2007)=12,VLOOKUP(MID(B2007,8,2),[3]Crt!A:B,2),VLOOKUP(MID(B2007,7,2),[3]Crt!A:B,2)))</f>
        <v>30 - හෝමාගම</v>
      </c>
      <c r="J2007" s="20" t="str">
        <f>IF(A2007="","",VLOOKUP(I2007,[3]Crt!B:C,2))</f>
        <v>කොළඹ</v>
      </c>
      <c r="K2007" s="186">
        <f>IF(B2007="","",VLOOKUP(MID(B2007,1,1),[3]Crt!D:E,2,FALSE))</f>
        <v>2401</v>
      </c>
    </row>
    <row r="2008" spans="1:11" ht="51" customHeight="1">
      <c r="A2008" s="38" t="s">
        <v>1228</v>
      </c>
      <c r="B2008" s="821" t="s">
        <v>4686</v>
      </c>
      <c r="C2008" s="822" t="s">
        <v>4687</v>
      </c>
      <c r="D2008" s="823">
        <v>10000</v>
      </c>
      <c r="E2008" s="824" t="s">
        <v>4224</v>
      </c>
      <c r="F2008" s="824" t="s">
        <v>4016</v>
      </c>
      <c r="G2008" s="423"/>
      <c r="H2008" s="18" t="str">
        <f>IF(A2008="","",VLOOKUP(A2008,[3]Crt!F:G,2,FALSE))</f>
        <v>කාන්තා කටයුතු</v>
      </c>
      <c r="I2008" s="19" t="str">
        <f>IF(A2008="","",IF(LEN(B2008)=12,VLOOKUP(MID(B2008,8,2),[3]Crt!A:B,2),VLOOKUP(MID(B2008,7,2),[3]Crt!A:B,2)))</f>
        <v>23 - ශ්‍රී ජයවර්ධනපුර</v>
      </c>
      <c r="J2008" s="20" t="str">
        <f>IF(A2008="","",VLOOKUP(I2008,[3]Crt!B:C,2))</f>
        <v>කොළඹ</v>
      </c>
      <c r="K2008" s="186">
        <f>IF(B2008="","",VLOOKUP(MID(B2008,1,1),[3]Crt!D:E,2,FALSE))</f>
        <v>2103</v>
      </c>
    </row>
    <row r="2009" spans="1:11" ht="51" customHeight="1">
      <c r="A2009" s="38" t="s">
        <v>1228</v>
      </c>
      <c r="B2009" s="821" t="s">
        <v>4688</v>
      </c>
      <c r="C2009" s="822" t="s">
        <v>4689</v>
      </c>
      <c r="D2009" s="823">
        <v>140000</v>
      </c>
      <c r="E2009" s="824" t="s">
        <v>4224</v>
      </c>
      <c r="F2009" s="824" t="s">
        <v>4016</v>
      </c>
      <c r="G2009" s="423"/>
      <c r="H2009" s="18" t="str">
        <f>IF(A2009="","",VLOOKUP(A2009,[3]Crt!F:G,2,FALSE))</f>
        <v>කාන්තා කටයුතු</v>
      </c>
      <c r="I2009" s="19" t="str">
        <f>IF(A2009="","",IF(LEN(B2009)=12,VLOOKUP(MID(B2009,8,2),[3]Crt!A:B,2),VLOOKUP(MID(B2009,7,2),[3]Crt!A:B,2)))</f>
        <v>25 - මහරගම</v>
      </c>
      <c r="J2009" s="20" t="str">
        <f>IF(A2009="","",VLOOKUP(I2009,[3]Crt!B:C,2))</f>
        <v>කොළඹ</v>
      </c>
      <c r="K2009" s="186">
        <f>IF(B2009="","",VLOOKUP(MID(B2009,1,1),[3]Crt!D:E,2,FALSE))</f>
        <v>2103</v>
      </c>
    </row>
    <row r="2010" spans="1:11" ht="51" customHeight="1">
      <c r="A2010" s="38" t="s">
        <v>1228</v>
      </c>
      <c r="B2010" s="821" t="s">
        <v>4690</v>
      </c>
      <c r="C2010" s="822" t="s">
        <v>4691</v>
      </c>
      <c r="D2010" s="823">
        <v>35000</v>
      </c>
      <c r="E2010" s="824" t="s">
        <v>4224</v>
      </c>
      <c r="F2010" s="824" t="s">
        <v>4016</v>
      </c>
      <c r="G2010" s="423"/>
      <c r="H2010" s="18" t="str">
        <f>IF(A2010="","",VLOOKUP(A2010,[3]Crt!F:G,2,FALSE))</f>
        <v>කාන්තා කටයුතු</v>
      </c>
      <c r="I2010" s="19" t="str">
        <f>IF(A2010="","",IF(LEN(B2010)=12,VLOOKUP(MID(B2010,8,2),[3]Crt!A:B,2),VLOOKUP(MID(B2010,7,2),[3]Crt!A:B,2)))</f>
        <v>29 - කැස්බෑව</v>
      </c>
      <c r="J2010" s="20" t="str">
        <f>IF(A2010="","",VLOOKUP(I2010,[3]Crt!B:C,2))</f>
        <v>කොළඹ</v>
      </c>
      <c r="K2010" s="186">
        <f>IF(B2010="","",VLOOKUP(MID(B2010,1,1),[3]Crt!D:E,2,FALSE))</f>
        <v>2103</v>
      </c>
    </row>
    <row r="2011" spans="1:11" ht="51" customHeight="1">
      <c r="A2011" s="38" t="s">
        <v>1228</v>
      </c>
      <c r="B2011" s="821" t="s">
        <v>4692</v>
      </c>
      <c r="C2011" s="822" t="s">
        <v>4693</v>
      </c>
      <c r="D2011" s="823">
        <v>35000</v>
      </c>
      <c r="E2011" s="824" t="s">
        <v>4224</v>
      </c>
      <c r="F2011" s="824" t="s">
        <v>4016</v>
      </c>
      <c r="G2011" s="423"/>
      <c r="H2011" s="18" t="str">
        <f>IF(A2011="","",VLOOKUP(A2011,[3]Crt!F:G,2,FALSE))</f>
        <v>කාන්තා කටයුතු</v>
      </c>
      <c r="I2011" s="19" t="str">
        <f>IF(A2011="","",IF(LEN(B2011)=12,VLOOKUP(MID(B2011,8,2),[3]Crt!A:B,2),VLOOKUP(MID(B2011,7,2),[3]Crt!A:B,2)))</f>
        <v>30 - හෝමාගම</v>
      </c>
      <c r="J2011" s="20" t="str">
        <f>IF(A2011="","",VLOOKUP(I2011,[3]Crt!B:C,2))</f>
        <v>කොළඹ</v>
      </c>
      <c r="K2011" s="186">
        <f>IF(B2011="","",VLOOKUP(MID(B2011,1,1),[3]Crt!D:E,2,FALSE))</f>
        <v>2103</v>
      </c>
    </row>
    <row r="2012" spans="1:11" ht="51" customHeight="1">
      <c r="A2012" s="38" t="s">
        <v>1228</v>
      </c>
      <c r="B2012" s="821" t="s">
        <v>4694</v>
      </c>
      <c r="C2012" s="822" t="s">
        <v>4695</v>
      </c>
      <c r="D2012" s="823">
        <v>35000</v>
      </c>
      <c r="E2012" s="824" t="s">
        <v>4224</v>
      </c>
      <c r="F2012" s="824" t="s">
        <v>4016</v>
      </c>
      <c r="G2012" s="423"/>
      <c r="H2012" s="18" t="str">
        <f>IF(A2012="","",VLOOKUP(A2012,[3]Crt!F:G,2,FALSE))</f>
        <v>කාන්තා කටයුතු</v>
      </c>
      <c r="I2012" s="19" t="str">
        <f>IF(A2012="","",IF(LEN(B2012)=12,VLOOKUP(MID(B2012,8,2),[3]Crt!A:B,2),VLOOKUP(MID(B2012,7,2),[3]Crt!A:B,2)))</f>
        <v>31 - හංවැල්ල</v>
      </c>
      <c r="J2012" s="20" t="str">
        <f>IF(A2012="","",VLOOKUP(I2012,[3]Crt!B:C,2))</f>
        <v>කොළඹ</v>
      </c>
      <c r="K2012" s="186">
        <f>IF(B2012="","",VLOOKUP(MID(B2012,1,1),[3]Crt!D:E,2,FALSE))</f>
        <v>2103</v>
      </c>
    </row>
    <row r="2013" spans="1:11" ht="51" customHeight="1">
      <c r="A2013" s="38" t="s">
        <v>1228</v>
      </c>
      <c r="B2013" s="821" t="s">
        <v>4696</v>
      </c>
      <c r="C2013" s="825" t="s">
        <v>4697</v>
      </c>
      <c r="D2013" s="823">
        <v>1250000</v>
      </c>
      <c r="E2013" s="824" t="s">
        <v>4224</v>
      </c>
      <c r="F2013" s="824" t="s">
        <v>4016</v>
      </c>
      <c r="G2013" s="423"/>
      <c r="H2013" s="18" t="str">
        <f>IF(A2013="","",VLOOKUP(A2013,[3]Crt!F:G,2,FALSE))</f>
        <v>කාන්තා කටයුතු</v>
      </c>
      <c r="I2013" s="19" t="str">
        <f>IF(A2013="","",IF(LEN(B2013)=12,VLOOKUP(MID(B2013,8,2),[3]Crt!A:B,2),VLOOKUP(MID(B2013,7,2),[3]Crt!A:B,2)))</f>
        <v>02 - කටාන</v>
      </c>
      <c r="J2013" s="20" t="str">
        <f>IF(A2013="","",VLOOKUP(I2013,[3]Crt!B:C,2))</f>
        <v>ගම්පහ</v>
      </c>
      <c r="K2013" s="186">
        <f>IF(B2013="","",VLOOKUP(MID(B2013,1,1),[3]Crt!D:E,2,FALSE))</f>
        <v>2103</v>
      </c>
    </row>
    <row r="2014" spans="1:11" ht="51" customHeight="1">
      <c r="A2014" s="38" t="s">
        <v>3669</v>
      </c>
      <c r="B2014" s="821" t="s">
        <v>4698</v>
      </c>
      <c r="C2014" s="825" t="s">
        <v>4699</v>
      </c>
      <c r="D2014" s="823">
        <v>250000</v>
      </c>
      <c r="E2014" s="824" t="s">
        <v>4224</v>
      </c>
      <c r="F2014" s="824" t="s">
        <v>4016</v>
      </c>
      <c r="G2014" s="423"/>
      <c r="H2014" s="18" t="str">
        <f>IF(A2014="","",VLOOKUP(A2014,[3]Crt!F:G,2,FALSE))</f>
        <v>සෞඛ්‍ය වෛද්‍ය සේවා</v>
      </c>
      <c r="I2014" s="19" t="str">
        <f>IF(A2014="","",IF(LEN(B2014)=12,VLOOKUP(MID(B2014,8,2),[3]Crt!A:B,2),VLOOKUP(MID(B2014,7,2),[3]Crt!A:B,2)))</f>
        <v>24 - කඩුවෙල</v>
      </c>
      <c r="J2014" s="20" t="str">
        <f>IF(A2014="","",VLOOKUP(I2014,[3]Crt!B:C,2))</f>
        <v>කොළඹ</v>
      </c>
      <c r="K2014" s="186">
        <f>IF(B2014="","",VLOOKUP(MID(B2014,1,1),[3]Crt!D:E,2,FALSE))</f>
        <v>2103</v>
      </c>
    </row>
    <row r="2015" spans="1:11" ht="51" customHeight="1">
      <c r="A2015" s="38" t="s">
        <v>1228</v>
      </c>
      <c r="B2015" s="821" t="s">
        <v>4700</v>
      </c>
      <c r="C2015" s="825" t="s">
        <v>4701</v>
      </c>
      <c r="D2015" s="823">
        <v>100000</v>
      </c>
      <c r="E2015" s="824" t="s">
        <v>4224</v>
      </c>
      <c r="F2015" s="824" t="s">
        <v>4016</v>
      </c>
      <c r="G2015" s="423"/>
      <c r="H2015" s="18" t="str">
        <f>IF(A2015="","",VLOOKUP(A2015,[3]Crt!F:G,2,FALSE))</f>
        <v>කාන්තා කටයුතු</v>
      </c>
      <c r="I2015" s="19" t="str">
        <f>IF(A2015="","",IF(LEN(B2015)=12,VLOOKUP(MID(B2015,8,2),[3]Crt!A:B,2),VLOOKUP(MID(B2015,7,2),[3]Crt!A:B,2)))</f>
        <v>32 - තිඹිරිගස්යාය</v>
      </c>
      <c r="J2015" s="20" t="str">
        <f>IF(A2015="","",VLOOKUP(I2015,[3]Crt!B:C,2))</f>
        <v>කොළඹ</v>
      </c>
      <c r="K2015" s="186">
        <f>IF(B2015="","",VLOOKUP(MID(B2015,1,1),[3]Crt!D:E,2,FALSE))</f>
        <v>2103</v>
      </c>
    </row>
    <row r="2016" spans="1:11" ht="51" customHeight="1">
      <c r="A2016" s="38" t="s">
        <v>1228</v>
      </c>
      <c r="B2016" s="821" t="s">
        <v>4702</v>
      </c>
      <c r="C2016" s="825" t="s">
        <v>4703</v>
      </c>
      <c r="D2016" s="823">
        <v>100000</v>
      </c>
      <c r="E2016" s="824" t="s">
        <v>4224</v>
      </c>
      <c r="F2016" s="824" t="s">
        <v>4016</v>
      </c>
      <c r="G2016" s="423"/>
      <c r="H2016" s="18" t="str">
        <f>IF(A2016="","",VLOOKUP(A2016,[3]Crt!F:G,2,FALSE))</f>
        <v>කාන්තා කටයුතු</v>
      </c>
      <c r="I2016" s="19" t="str">
        <f>IF(A2016="","",IF(LEN(B2016)=12,VLOOKUP(MID(B2016,8,2),[3]Crt!A:B,2),VLOOKUP(MID(B2016,7,2),[3]Crt!A:B,2)))</f>
        <v>22 -කොලොන්නාව</v>
      </c>
      <c r="J2016" s="20" t="str">
        <f>IF(A2016="","",VLOOKUP(I2016,[3]Crt!B:C,2))</f>
        <v>කොළඹ</v>
      </c>
      <c r="K2016" s="186">
        <f>IF(B2016="","",VLOOKUP(MID(B2016,1,1),[3]Crt!D:E,2,FALSE))</f>
        <v>2103</v>
      </c>
    </row>
    <row r="2017" spans="1:11" ht="51" customHeight="1">
      <c r="A2017" s="38" t="s">
        <v>1228</v>
      </c>
      <c r="B2017" s="821" t="s">
        <v>4704</v>
      </c>
      <c r="C2017" s="825" t="s">
        <v>4705</v>
      </c>
      <c r="D2017" s="823">
        <v>100000</v>
      </c>
      <c r="E2017" s="824" t="s">
        <v>4224</v>
      </c>
      <c r="F2017" s="824" t="s">
        <v>4016</v>
      </c>
      <c r="G2017" s="423"/>
      <c r="H2017" s="18" t="str">
        <f>IF(A2017="","",VLOOKUP(A2017,[3]Crt!F:G,2,FALSE))</f>
        <v>කාන්තා කටයුතු</v>
      </c>
      <c r="I2017" s="19" t="str">
        <f>IF(A2017="","",IF(LEN(B2017)=12,VLOOKUP(MID(B2017,8,2),[3]Crt!A:B,2),VLOOKUP(MID(B2017,7,2),[3]Crt!A:B,2)))</f>
        <v>28 - මොරටුව</v>
      </c>
      <c r="J2017" s="20" t="str">
        <f>IF(A2017="","",VLOOKUP(I2017,[3]Crt!B:C,2))</f>
        <v>කොළඹ</v>
      </c>
      <c r="K2017" s="186">
        <f>IF(B2017="","",VLOOKUP(MID(B2017,1,1),[3]Crt!D:E,2,FALSE))</f>
        <v>2103</v>
      </c>
    </row>
    <row r="2018" spans="1:11" ht="51" customHeight="1">
      <c r="A2018" s="38" t="s">
        <v>3645</v>
      </c>
      <c r="B2018" s="821" t="s">
        <v>4706</v>
      </c>
      <c r="C2018" s="825" t="s">
        <v>4707</v>
      </c>
      <c r="D2018" s="823">
        <v>200000</v>
      </c>
      <c r="E2018" s="826" t="s">
        <v>4224</v>
      </c>
      <c r="F2018" s="826" t="s">
        <v>4016</v>
      </c>
      <c r="G2018" s="423"/>
      <c r="H2018" s="18" t="str">
        <f>IF(A2018="","",VLOOKUP(A2018,[3]Crt!F:G,2,FALSE))</f>
        <v>සෞඛ්‍ය වෛද්‍ය සේවා</v>
      </c>
      <c r="I2018" s="19" t="str">
        <f>IF(A2018="","",IF(LEN(B2018)=12,VLOOKUP(MID(B2018,8,2),[3]Crt!A:B,2),VLOOKUP(MID(B2018,7,2),[3]Crt!A:B,2)))</f>
        <v>29 - කැස්බෑව</v>
      </c>
      <c r="J2018" s="20" t="str">
        <f>IF(A2018="","",VLOOKUP(I2018,[3]Crt!B:C,2))</f>
        <v>කොළඹ</v>
      </c>
      <c r="K2018" s="186">
        <f>IF(B2018="","",VLOOKUP(MID(B2018,1,1),[3]Crt!D:E,2,FALSE))</f>
        <v>2102</v>
      </c>
    </row>
    <row r="2019" spans="1:11" ht="51" customHeight="1">
      <c r="A2019" s="38" t="s">
        <v>3669</v>
      </c>
      <c r="B2019" s="821" t="s">
        <v>4708</v>
      </c>
      <c r="C2019" s="825" t="s">
        <v>4709</v>
      </c>
      <c r="D2019" s="823">
        <v>200000</v>
      </c>
      <c r="E2019" s="824" t="s">
        <v>4224</v>
      </c>
      <c r="F2019" s="824" t="s">
        <v>4016</v>
      </c>
      <c r="G2019" s="423"/>
      <c r="H2019" s="18" t="str">
        <f>IF(A2019="","",VLOOKUP(A2019,[3]Crt!F:G,2,FALSE))</f>
        <v>සෞඛ්‍ය වෛද්‍ය සේවා</v>
      </c>
      <c r="I2019" s="19" t="str">
        <f>IF(A2019="","",IF(LEN(B2019)=12,VLOOKUP(MID(B2019,8,2),[3]Crt!A:B,2),VLOOKUP(MID(B2019,7,2),[3]Crt!A:B,2)))</f>
        <v>28 - මොරටුව</v>
      </c>
      <c r="J2019" s="20" t="str">
        <f>IF(A2019="","",VLOOKUP(I2019,[3]Crt!B:C,2))</f>
        <v>කොළඹ</v>
      </c>
      <c r="K2019" s="186">
        <f>IF(B2019="","",VLOOKUP(MID(B2019,1,1),[3]Crt!D:E,2,FALSE))</f>
        <v>2102</v>
      </c>
    </row>
    <row r="2020" spans="1:11" ht="51" customHeight="1">
      <c r="A2020" s="38" t="s">
        <v>3669</v>
      </c>
      <c r="B2020" s="821" t="s">
        <v>4710</v>
      </c>
      <c r="C2020" s="825" t="s">
        <v>4711</v>
      </c>
      <c r="D2020" s="823">
        <v>160000</v>
      </c>
      <c r="E2020" s="824" t="s">
        <v>3672</v>
      </c>
      <c r="F2020" s="824" t="s">
        <v>3673</v>
      </c>
      <c r="G2020" s="423"/>
      <c r="H2020" s="18" t="str">
        <f>IF(A2020="","",VLOOKUP(A2020,[3]Crt!F:G,2,FALSE))</f>
        <v>සෞඛ්‍ය වෛද්‍ය සේවා</v>
      </c>
      <c r="I2020" s="19" t="str">
        <f>IF(A2020="","",IF(LEN(B2020)=12,VLOOKUP(MID(B2020,8,2),[3]Crt!A:B,2),VLOOKUP(MID(B2020,7,2),[3]Crt!A:B,2)))</f>
        <v>31 - හංවැල්ල</v>
      </c>
      <c r="J2020" s="20" t="str">
        <f>IF(A2020="","",VLOOKUP(I2020,[3]Crt!B:C,2))</f>
        <v>කොළඹ</v>
      </c>
      <c r="K2020" s="186">
        <f>IF(B2020="","",VLOOKUP(MID(B2020,1,1),[3]Crt!D:E,2,FALSE))</f>
        <v>2001</v>
      </c>
    </row>
    <row r="2021" spans="1:11" ht="51" customHeight="1">
      <c r="A2021" s="38" t="s">
        <v>3669</v>
      </c>
      <c r="B2021" s="821" t="s">
        <v>4712</v>
      </c>
      <c r="C2021" s="825" t="s">
        <v>4713</v>
      </c>
      <c r="D2021" s="823">
        <v>750000</v>
      </c>
      <c r="E2021" s="824" t="s">
        <v>3672</v>
      </c>
      <c r="F2021" s="824" t="s">
        <v>3673</v>
      </c>
      <c r="G2021" s="423"/>
      <c r="H2021" s="18" t="str">
        <f>IF(A2021="","",VLOOKUP(A2021,[3]Crt!F:G,2,FALSE))</f>
        <v>සෞඛ්‍ය වෛද්‍ය සේවා</v>
      </c>
      <c r="I2021" s="19" t="str">
        <f>IF(A2021="","",IF(LEN(B2021)=12,VLOOKUP(MID(B2021,8,2),[3]Crt!A:B,2),VLOOKUP(MID(B2021,7,2),[3]Crt!A:B,2)))</f>
        <v>31 - හංවැල්ල</v>
      </c>
      <c r="J2021" s="20" t="str">
        <f>IF(A2021="","",VLOOKUP(I2021,[3]Crt!B:C,2))</f>
        <v>කොළඹ</v>
      </c>
      <c r="K2021" s="186">
        <f>IF(B2021="","",VLOOKUP(MID(B2021,1,1),[3]Crt!D:E,2,FALSE))</f>
        <v>2001</v>
      </c>
    </row>
    <row r="2022" spans="1:11" ht="51" customHeight="1">
      <c r="A2022" s="38" t="s">
        <v>3645</v>
      </c>
      <c r="B2022" s="821" t="s">
        <v>4714</v>
      </c>
      <c r="C2022" s="825" t="s">
        <v>4715</v>
      </c>
      <c r="D2022" s="827">
        <v>771723.24</v>
      </c>
      <c r="E2022" s="824" t="s">
        <v>3672</v>
      </c>
      <c r="F2022" s="824" t="s">
        <v>3673</v>
      </c>
      <c r="G2022" s="423"/>
      <c r="H2022" s="18" t="str">
        <f>IF(A2022="","",VLOOKUP(A2022,[3]Crt!F:G,2,FALSE))</f>
        <v>සෞඛ්‍ය වෛද්‍ය සේවා</v>
      </c>
      <c r="I2022" s="19" t="str">
        <f>IF(A2022="","",IF(LEN(B2022)=12,VLOOKUP(MID(B2022,8,2),[3]Crt!A:B,2),VLOOKUP(MID(B2022,7,2),[3]Crt!A:B,2)))</f>
        <v>22 -කොලොන්නාව</v>
      </c>
      <c r="J2022" s="20" t="str">
        <f>IF(A2022="","",VLOOKUP(I2022,[3]Crt!B:C,2))</f>
        <v>කොළඹ</v>
      </c>
      <c r="K2022" s="186">
        <f>IF(B2022="","",VLOOKUP(MID(B2022,1,1),[3]Crt!D:E,2,FALSE))</f>
        <v>2001</v>
      </c>
    </row>
    <row r="2023" spans="1:11" ht="51" customHeight="1">
      <c r="A2023" s="38" t="s">
        <v>3669</v>
      </c>
      <c r="B2023" s="821" t="s">
        <v>4716</v>
      </c>
      <c r="C2023" s="825" t="s">
        <v>4717</v>
      </c>
      <c r="D2023" s="823">
        <v>200000</v>
      </c>
      <c r="E2023" s="824" t="s">
        <v>3672</v>
      </c>
      <c r="F2023" s="824" t="s">
        <v>3673</v>
      </c>
      <c r="G2023" s="423"/>
      <c r="H2023" s="18" t="str">
        <f>IF(A2023="","",VLOOKUP(A2023,[3]Crt!F:G,2,FALSE))</f>
        <v>සෞඛ්‍ය වෛද්‍ය සේවා</v>
      </c>
      <c r="I2023" s="19" t="str">
        <f>IF(A2023="","",IF(LEN(B2023)=12,VLOOKUP(MID(B2023,8,2),[3]Crt!A:B,2),VLOOKUP(MID(B2023,7,2),[3]Crt!A:B,2)))</f>
        <v>64 - කොළඹ පොදු</v>
      </c>
      <c r="J2023" s="20" t="str">
        <f>IF(A2023="","",VLOOKUP(I2023,[3]Crt!B:C,2))</f>
        <v xml:space="preserve">කොළඹ </v>
      </c>
      <c r="K2023" s="186">
        <f>IF(B2023="","",VLOOKUP(MID(B2023,1,1),[3]Crt!D:E,2,FALSE))</f>
        <v>2001</v>
      </c>
    </row>
    <row r="2024" spans="1:11" ht="51" customHeight="1">
      <c r="A2024" s="38" t="s">
        <v>1308</v>
      </c>
      <c r="B2024" s="821" t="s">
        <v>4718</v>
      </c>
      <c r="C2024" s="825" t="s">
        <v>4719</v>
      </c>
      <c r="D2024" s="823">
        <v>90250</v>
      </c>
      <c r="E2024" s="824" t="s">
        <v>4224</v>
      </c>
      <c r="F2024" s="824" t="s">
        <v>4016</v>
      </c>
      <c r="G2024" s="423"/>
      <c r="H2024" s="18" t="str">
        <f>IF(A2024="","",VLOOKUP(A2024,[3]Crt!F:G,2,FALSE))</f>
        <v>සමාජ සේවා</v>
      </c>
      <c r="I2024" s="19" t="str">
        <f>IF(A2024="","",IF(LEN(B2024)=12,VLOOKUP(MID(B2024,8,2),[3]Crt!A:B,2),VLOOKUP(MID(B2024,7,2),[3]Crt!A:B,2)))</f>
        <v>09 - වත්තල</v>
      </c>
      <c r="J2024" s="20" t="str">
        <f>IF(A2024="","",VLOOKUP(I2024,[3]Crt!B:C,2))</f>
        <v>ගම්පහ</v>
      </c>
      <c r="K2024" s="186">
        <f>IF(B2024="","",VLOOKUP(MID(B2024,1,1),[3]Crt!D:E,2,FALSE))</f>
        <v>2102</v>
      </c>
    </row>
    <row r="2025" spans="1:11" ht="51" customHeight="1">
      <c r="A2025" s="38" t="s">
        <v>1308</v>
      </c>
      <c r="B2025" s="821" t="s">
        <v>4720</v>
      </c>
      <c r="C2025" s="825" t="s">
        <v>4721</v>
      </c>
      <c r="D2025" s="823">
        <v>350000</v>
      </c>
      <c r="E2025" s="824" t="s">
        <v>4224</v>
      </c>
      <c r="F2025" s="824" t="s">
        <v>4016</v>
      </c>
      <c r="G2025" s="423"/>
      <c r="H2025" s="18" t="str">
        <f>IF(A2025="","",VLOOKUP(A2025,[3]Crt!F:G,2,FALSE))</f>
        <v>සමාජ සේවා</v>
      </c>
      <c r="I2025" s="19" t="str">
        <f>IF(A2025="","",IF(LEN(B2025)=12,VLOOKUP(MID(B2025,8,2),[3]Crt!A:B,2),VLOOKUP(MID(B2025,7,2),[3]Crt!A:B,2)))</f>
        <v>09 - වත්තල</v>
      </c>
      <c r="J2025" s="20" t="str">
        <f>IF(A2025="","",VLOOKUP(I2025,[3]Crt!B:C,2))</f>
        <v>ගම්පහ</v>
      </c>
      <c r="K2025" s="186">
        <f>IF(B2025="","",VLOOKUP(MID(B2025,1,1),[3]Crt!D:E,2,FALSE))</f>
        <v>2102</v>
      </c>
    </row>
    <row r="2026" spans="1:11" ht="51" customHeight="1">
      <c r="A2026" s="38" t="s">
        <v>1308</v>
      </c>
      <c r="B2026" s="821" t="s">
        <v>4722</v>
      </c>
      <c r="C2026" s="825" t="s">
        <v>4723</v>
      </c>
      <c r="D2026" s="828">
        <v>262500</v>
      </c>
      <c r="E2026" s="824" t="s">
        <v>4224</v>
      </c>
      <c r="F2026" s="824" t="s">
        <v>4016</v>
      </c>
      <c r="G2026" s="423"/>
      <c r="H2026" s="18" t="str">
        <f>IF(A2026="","",VLOOKUP(A2026,[3]Crt!F:G,2,FALSE))</f>
        <v>සමාජ සේවා</v>
      </c>
      <c r="I2026" s="19" t="str">
        <f>IF(A2026="","",IF(LEN(B2026)=12,VLOOKUP(MID(B2026,8,2),[3]Crt!A:B,2),VLOOKUP(MID(B2026,7,2),[3]Crt!A:B,2)))</f>
        <v>29 - කැස්බෑව</v>
      </c>
      <c r="J2026" s="20" t="str">
        <f>IF(A2026="","",VLOOKUP(I2026,[3]Crt!B:C,2))</f>
        <v>කොළඹ</v>
      </c>
      <c r="K2026" s="186">
        <f>IF(B2026="","",VLOOKUP(MID(B2026,1,1),[3]Crt!D:E,2,FALSE))</f>
        <v>2102</v>
      </c>
    </row>
    <row r="2027" spans="1:11" ht="51" customHeight="1">
      <c r="A2027" s="38" t="s">
        <v>1308</v>
      </c>
      <c r="B2027" s="821" t="s">
        <v>4724</v>
      </c>
      <c r="C2027" s="825" t="s">
        <v>4725</v>
      </c>
      <c r="D2027" s="828">
        <v>157500</v>
      </c>
      <c r="E2027" s="824" t="s">
        <v>4224</v>
      </c>
      <c r="F2027" s="824" t="s">
        <v>4016</v>
      </c>
      <c r="G2027" s="423"/>
      <c r="H2027" s="18" t="str">
        <f>IF(A2027="","",VLOOKUP(A2027,[3]Crt!F:G,2,FALSE))</f>
        <v>සමාජ සේවා</v>
      </c>
      <c r="I2027" s="19" t="str">
        <f>IF(A2027="","",IF(LEN(B2027)=12,VLOOKUP(MID(B2027,8,2),[3]Crt!A:B,2),VLOOKUP(MID(B2027,7,2),[3]Crt!A:B,2)))</f>
        <v>31 - හංවැල්ල</v>
      </c>
      <c r="J2027" s="20" t="str">
        <f>IF(A2027="","",VLOOKUP(I2027,[3]Crt!B:C,2))</f>
        <v>කොළඹ</v>
      </c>
      <c r="K2027" s="186">
        <f>IF(B2027="","",VLOOKUP(MID(B2027,1,1),[3]Crt!D:E,2,FALSE))</f>
        <v>2102</v>
      </c>
    </row>
    <row r="2028" spans="1:11" ht="51" customHeight="1">
      <c r="A2028" s="38" t="s">
        <v>1308</v>
      </c>
      <c r="B2028" s="821" t="s">
        <v>4726</v>
      </c>
      <c r="C2028" s="825" t="s">
        <v>4727</v>
      </c>
      <c r="D2028" s="828">
        <v>183750</v>
      </c>
      <c r="E2028" s="824" t="s">
        <v>4224</v>
      </c>
      <c r="F2028" s="824" t="s">
        <v>4016</v>
      </c>
      <c r="G2028" s="423"/>
      <c r="H2028" s="18" t="str">
        <f>IF(A2028="","",VLOOKUP(A2028,[3]Crt!F:G,2,FALSE))</f>
        <v>සමාජ සේවා</v>
      </c>
      <c r="I2028" s="19" t="str">
        <f>IF(A2028="","",IF(LEN(B2028)=12,VLOOKUP(MID(B2028,8,2),[3]Crt!A:B,2),VLOOKUP(MID(B2028,7,2),[3]Crt!A:B,2)))</f>
        <v>24 - කඩුවෙල</v>
      </c>
      <c r="J2028" s="20" t="str">
        <f>IF(A2028="","",VLOOKUP(I2028,[3]Crt!B:C,2))</f>
        <v>කොළඹ</v>
      </c>
      <c r="K2028" s="186">
        <f>IF(B2028="","",VLOOKUP(MID(B2028,1,1),[3]Crt!D:E,2,FALSE))</f>
        <v>2102</v>
      </c>
    </row>
    <row r="2029" spans="1:11" ht="51" customHeight="1">
      <c r="A2029" s="632" t="s">
        <v>1325</v>
      </c>
      <c r="B2029" s="829" t="s">
        <v>4728</v>
      </c>
      <c r="C2029" s="830" t="s">
        <v>4729</v>
      </c>
      <c r="D2029" s="831">
        <v>26250</v>
      </c>
      <c r="E2029" s="832" t="s">
        <v>4224</v>
      </c>
      <c r="F2029" s="832" t="s">
        <v>4016</v>
      </c>
      <c r="G2029" s="816"/>
      <c r="H2029" s="638" t="str">
        <f>IF(A2029="","",VLOOKUP(A2029,[3]Crt!F:G,2,FALSE))</f>
        <v>සමාජ සේවා</v>
      </c>
      <c r="I2029" s="639" t="str">
        <f>IF(A2029="","",IF(LEN(B2029)=12,VLOOKUP(MID(B2029,8,2),[3]Crt!A:B,2),VLOOKUP(MID(B2029,7,2),[3]Crt!A:B,2)))</f>
        <v>28 - මොරටුව</v>
      </c>
      <c r="J2029" s="640" t="str">
        <f>IF(A2029="","",VLOOKUP(I2029,[3]Crt!B:C,2))</f>
        <v>කොළඹ</v>
      </c>
      <c r="K2029" s="632">
        <f>IF(B2029="","",VLOOKUP(MID(B2029,1,1),[3]Crt!D:E,2,FALSE))</f>
        <v>2102</v>
      </c>
    </row>
    <row r="2030" spans="1:11" ht="51" customHeight="1">
      <c r="A2030" s="38" t="s">
        <v>1308</v>
      </c>
      <c r="B2030" s="821" t="s">
        <v>4730</v>
      </c>
      <c r="C2030" s="825" t="s">
        <v>4731</v>
      </c>
      <c r="D2030" s="828">
        <v>105000</v>
      </c>
      <c r="E2030" s="824" t="s">
        <v>4224</v>
      </c>
      <c r="F2030" s="824" t="s">
        <v>4016</v>
      </c>
      <c r="G2030" s="423"/>
      <c r="H2030" s="18" t="str">
        <f>IF(A2030="","",VLOOKUP(A2030,[3]Crt!F:G,2,FALSE))</f>
        <v>සමාජ සේවා</v>
      </c>
      <c r="I2030" s="19" t="str">
        <f>IF(A2030="","",IF(LEN(B2030)=12,VLOOKUP(MID(B2030,8,2),[3]Crt!A:B,2),VLOOKUP(MID(B2030,7,2),[3]Crt!A:B,2)))</f>
        <v>33 - පාදුක්ක</v>
      </c>
      <c r="J2030" s="20" t="str">
        <f>IF(A2030="","",VLOOKUP(I2030,[3]Crt!B:C,2))</f>
        <v>කොළඹ</v>
      </c>
      <c r="K2030" s="186">
        <f>IF(B2030="","",VLOOKUP(MID(B2030,1,1),[3]Crt!D:E,2,FALSE))</f>
        <v>2102</v>
      </c>
    </row>
    <row r="2031" spans="1:11" ht="51" customHeight="1">
      <c r="A2031" s="38" t="s">
        <v>1308</v>
      </c>
      <c r="B2031" s="821" t="s">
        <v>4732</v>
      </c>
      <c r="C2031" s="825" t="s">
        <v>4733</v>
      </c>
      <c r="D2031" s="828">
        <v>157500</v>
      </c>
      <c r="E2031" s="824" t="s">
        <v>4224</v>
      </c>
      <c r="F2031" s="824" t="s">
        <v>4016</v>
      </c>
      <c r="G2031" s="423"/>
      <c r="H2031" s="18" t="str">
        <f>IF(A2031="","",VLOOKUP(A2031,[3]Crt!F:G,2,FALSE))</f>
        <v>සමාජ සේවා</v>
      </c>
      <c r="I2031" s="19" t="str">
        <f>IF(A2031="","",IF(LEN(B2031)=12,VLOOKUP(MID(B2031,8,2),[3]Crt!A:B,2),VLOOKUP(MID(B2031,7,2),[3]Crt!A:B,2)))</f>
        <v>22 -කොලොන්නාව</v>
      </c>
      <c r="J2031" s="20" t="str">
        <f>IF(A2031="","",VLOOKUP(I2031,[3]Crt!B:C,2))</f>
        <v>කොළඹ</v>
      </c>
      <c r="K2031" s="186">
        <f>IF(B2031="","",VLOOKUP(MID(B2031,1,1),[3]Crt!D:E,2,FALSE))</f>
        <v>2102</v>
      </c>
    </row>
    <row r="2032" spans="1:11" ht="51" customHeight="1">
      <c r="A2032" s="38" t="s">
        <v>1308</v>
      </c>
      <c r="B2032" s="821" t="s">
        <v>4734</v>
      </c>
      <c r="C2032" s="825" t="s">
        <v>4735</v>
      </c>
      <c r="D2032" s="828">
        <v>175000</v>
      </c>
      <c r="E2032" s="824" t="s">
        <v>4224</v>
      </c>
      <c r="F2032" s="824" t="s">
        <v>4016</v>
      </c>
      <c r="G2032" s="423"/>
      <c r="H2032" s="18" t="str">
        <f>IF(A2032="","",VLOOKUP(A2032,[3]Crt!F:G,2,FALSE))</f>
        <v>සමාජ සේවා</v>
      </c>
      <c r="I2032" s="19" t="str">
        <f>IF(A2032="","",IF(LEN(B2032)=12,VLOOKUP(MID(B2032,8,2),[3]Crt!A:B,2),VLOOKUP(MID(B2032,7,2),[3]Crt!A:B,2)))</f>
        <v>43 - බණ්ඩාරගම</v>
      </c>
      <c r="J2032" s="20" t="str">
        <f>IF(A2032="","",VLOOKUP(I2032,[3]Crt!B:C,2))</f>
        <v>කළුතර</v>
      </c>
      <c r="K2032" s="186">
        <f>IF(B2032="","",VLOOKUP(MID(B2032,1,1),[3]Crt!D:E,2,FALSE))</f>
        <v>2102</v>
      </c>
    </row>
    <row r="2033" spans="1:11" ht="51" customHeight="1">
      <c r="A2033" s="38" t="s">
        <v>1308</v>
      </c>
      <c r="B2033" s="821" t="s">
        <v>4736</v>
      </c>
      <c r="C2033" s="825" t="s">
        <v>4737</v>
      </c>
      <c r="D2033" s="828">
        <v>25000</v>
      </c>
      <c r="E2033" s="824" t="s">
        <v>4224</v>
      </c>
      <c r="F2033" s="824" t="s">
        <v>4016</v>
      </c>
      <c r="G2033" s="423"/>
      <c r="H2033" s="18" t="str">
        <f>IF(A2033="","",VLOOKUP(A2033,[3]Crt!F:G,2,FALSE))</f>
        <v>සමාජ සේවා</v>
      </c>
      <c r="I2033" s="19" t="str">
        <f>IF(A2033="","",IF(LEN(B2033)=12,VLOOKUP(MID(B2033,8,2),[3]Crt!A:B,2),VLOOKUP(MID(B2033,7,2),[3]Crt!A:B,2)))</f>
        <v>53 - මිල්ලනිය</v>
      </c>
      <c r="J2033" s="20" t="str">
        <f>IF(A2033="","",VLOOKUP(I2033,[3]Crt!B:C,2))</f>
        <v>කළුතර</v>
      </c>
      <c r="K2033" s="186">
        <f>IF(B2033="","",VLOOKUP(MID(B2033,1,1),[3]Crt!D:E,2,FALSE))</f>
        <v>2102</v>
      </c>
    </row>
    <row r="2034" spans="1:11" ht="51" customHeight="1">
      <c r="A2034" s="38" t="s">
        <v>1308</v>
      </c>
      <c r="B2034" s="821" t="s">
        <v>4738</v>
      </c>
      <c r="C2034" s="825" t="s">
        <v>4739</v>
      </c>
      <c r="D2034" s="828">
        <v>50000</v>
      </c>
      <c r="E2034" s="824" t="s">
        <v>4224</v>
      </c>
      <c r="F2034" s="824" t="s">
        <v>4016</v>
      </c>
      <c r="G2034" s="423"/>
      <c r="H2034" s="18" t="str">
        <f>IF(A2034="","",VLOOKUP(A2034,[3]Crt!F:G,2,FALSE))</f>
        <v>සමාජ සේවා</v>
      </c>
      <c r="I2034" s="19" t="str">
        <f>IF(A2034="","",IF(LEN(B2034)=12,VLOOKUP(MID(B2034,8,2),[3]Crt!A:B,2),VLOOKUP(MID(B2034,7,2),[3]Crt!A:B,2)))</f>
        <v>41 - පානදුර</v>
      </c>
      <c r="J2034" s="20" t="str">
        <f>IF(A2034="","",VLOOKUP(I2034,[3]Crt!B:C,2))</f>
        <v>කළුතර</v>
      </c>
      <c r="K2034" s="186">
        <f>IF(B2034="","",VLOOKUP(MID(B2034,1,1),[3]Crt!D:E,2,FALSE))</f>
        <v>2102</v>
      </c>
    </row>
    <row r="2035" spans="1:11" ht="51" customHeight="1">
      <c r="A2035" s="38" t="s">
        <v>1308</v>
      </c>
      <c r="B2035" s="821" t="s">
        <v>4740</v>
      </c>
      <c r="C2035" s="825" t="s">
        <v>4741</v>
      </c>
      <c r="D2035" s="828">
        <v>25000</v>
      </c>
      <c r="E2035" s="824" t="s">
        <v>4224</v>
      </c>
      <c r="F2035" s="824" t="s">
        <v>4016</v>
      </c>
      <c r="G2035" s="423"/>
      <c r="H2035" s="18" t="str">
        <f>IF(A2035="","",VLOOKUP(A2035,[3]Crt!F:G,2,FALSE))</f>
        <v>සමාජ සේවා</v>
      </c>
      <c r="I2035" s="19" t="str">
        <f>IF(A2035="","",IF(LEN(B2035)=12,VLOOKUP(MID(B2035,8,2),[3]Crt!A:B,2),VLOOKUP(MID(B2035,7,2),[3]Crt!A:B,2)))</f>
        <v>46 - බුලත්සිංහල</v>
      </c>
      <c r="J2035" s="20" t="str">
        <f>IF(A2035="","",VLOOKUP(I2035,[3]Crt!B:C,2))</f>
        <v>කළුතර</v>
      </c>
      <c r="K2035" s="186">
        <f>IF(B2035="","",VLOOKUP(MID(B2035,1,1),[3]Crt!D:E,2,FALSE))</f>
        <v>2102</v>
      </c>
    </row>
    <row r="2036" spans="1:11" ht="51" customHeight="1">
      <c r="A2036" s="38" t="s">
        <v>1308</v>
      </c>
      <c r="B2036" s="821" t="s">
        <v>4742</v>
      </c>
      <c r="C2036" s="825" t="s">
        <v>4743</v>
      </c>
      <c r="D2036" s="828">
        <v>500000</v>
      </c>
      <c r="E2036" s="824" t="s">
        <v>4224</v>
      </c>
      <c r="F2036" s="824" t="s">
        <v>4016</v>
      </c>
      <c r="G2036" s="423"/>
      <c r="H2036" s="18" t="str">
        <f>IF(A2036="","",VLOOKUP(A2036,[3]Crt!F:G,2,FALSE))</f>
        <v>සමාජ සේවා</v>
      </c>
      <c r="I2036" s="19" t="str">
        <f>IF(A2036="","",IF(LEN(B2036)=12,VLOOKUP(MID(B2036,8,2),[3]Crt!A:B,2),VLOOKUP(MID(B2036,7,2),[3]Crt!A:B,2)))</f>
        <v>43 - බණ්ඩාරගම</v>
      </c>
      <c r="J2036" s="20" t="str">
        <f>IF(A2036="","",VLOOKUP(I2036,[3]Crt!B:C,2))</f>
        <v>කළුතර</v>
      </c>
      <c r="K2036" s="186">
        <f>IF(B2036="","",VLOOKUP(MID(B2036,1,1),[3]Crt!D:E,2,FALSE))</f>
        <v>2102</v>
      </c>
    </row>
    <row r="2037" spans="1:11" ht="51" customHeight="1">
      <c r="A2037" s="38" t="s">
        <v>1308</v>
      </c>
      <c r="B2037" s="821" t="s">
        <v>4744</v>
      </c>
      <c r="C2037" s="825" t="s">
        <v>4745</v>
      </c>
      <c r="D2037" s="828">
        <v>250000</v>
      </c>
      <c r="E2037" s="824" t="s">
        <v>4224</v>
      </c>
      <c r="F2037" s="824" t="s">
        <v>4016</v>
      </c>
      <c r="G2037" s="423"/>
      <c r="H2037" s="18" t="str">
        <f>IF(A2037="","",VLOOKUP(A2037,[3]Crt!F:G,2,FALSE))</f>
        <v>සමාජ සේවා</v>
      </c>
      <c r="I2037" s="19" t="str">
        <f>IF(A2037="","",IF(LEN(B2037)=12,VLOOKUP(MID(B2037,8,2),[3]Crt!A:B,2),VLOOKUP(MID(B2037,7,2),[3]Crt!A:B,2)))</f>
        <v>53 - මිල්ලනිය</v>
      </c>
      <c r="J2037" s="20" t="str">
        <f>IF(A2037="","",VLOOKUP(I2037,[3]Crt!B:C,2))</f>
        <v>කළුතර</v>
      </c>
      <c r="K2037" s="186">
        <f>IF(B2037="","",VLOOKUP(MID(B2037,1,1),[3]Crt!D:E,2,FALSE))</f>
        <v>2102</v>
      </c>
    </row>
    <row r="2038" spans="1:11" ht="51" customHeight="1">
      <c r="A2038" s="38" t="s">
        <v>1308</v>
      </c>
      <c r="B2038" s="821" t="s">
        <v>4746</v>
      </c>
      <c r="C2038" s="825" t="s">
        <v>4747</v>
      </c>
      <c r="D2038" s="828">
        <v>100000</v>
      </c>
      <c r="E2038" s="824" t="s">
        <v>4224</v>
      </c>
      <c r="F2038" s="824" t="s">
        <v>4016</v>
      </c>
      <c r="G2038" s="423"/>
      <c r="H2038" s="18" t="str">
        <f>IF(A2038="","",VLOOKUP(A2038,[3]Crt!F:G,2,FALSE))</f>
        <v>සමාජ සේවා</v>
      </c>
      <c r="I2038" s="19" t="str">
        <f>IF(A2038="","",IF(LEN(B2038)=12,VLOOKUP(MID(B2038,8,2),[3]Crt!A:B,2),VLOOKUP(MID(B2038,7,2),[3]Crt!A:B,2)))</f>
        <v>41 - පානදුර</v>
      </c>
      <c r="J2038" s="20" t="str">
        <f>IF(A2038="","",VLOOKUP(I2038,[3]Crt!B:C,2))</f>
        <v>කළුතර</v>
      </c>
      <c r="K2038" s="186">
        <f>IF(B2038="","",VLOOKUP(MID(B2038,1,1),[3]Crt!D:E,2,FALSE))</f>
        <v>2102</v>
      </c>
    </row>
    <row r="2039" spans="1:11" ht="51" customHeight="1">
      <c r="A2039" s="38" t="s">
        <v>1308</v>
      </c>
      <c r="B2039" s="821" t="s">
        <v>4748</v>
      </c>
      <c r="C2039" s="825" t="s">
        <v>4749</v>
      </c>
      <c r="D2039" s="828">
        <v>25000</v>
      </c>
      <c r="E2039" s="824" t="s">
        <v>4224</v>
      </c>
      <c r="F2039" s="824" t="s">
        <v>4016</v>
      </c>
      <c r="G2039" s="423"/>
      <c r="H2039" s="18" t="str">
        <f>IF(A2039="","",VLOOKUP(A2039,[3]Crt!F:G,2,FALSE))</f>
        <v>සමාජ සේවා</v>
      </c>
      <c r="I2039" s="19" t="str">
        <f>IF(A2039="","",IF(LEN(B2039)=12,VLOOKUP(MID(B2039,8,2),[3]Crt!A:B,2),VLOOKUP(MID(B2039,7,2),[3]Crt!A:B,2)))</f>
        <v>42 - කළුතර</v>
      </c>
      <c r="J2039" s="20" t="str">
        <f>IF(A2039="","",VLOOKUP(I2039,[3]Crt!B:C,2))</f>
        <v>කළුතර</v>
      </c>
      <c r="K2039" s="186">
        <f>IF(B2039="","",VLOOKUP(MID(B2039,1,1),[3]Crt!D:E,2,FALSE))</f>
        <v>2102</v>
      </c>
    </row>
    <row r="2040" spans="1:11" ht="51" customHeight="1">
      <c r="A2040" s="38" t="s">
        <v>1308</v>
      </c>
      <c r="B2040" s="821" t="s">
        <v>4750</v>
      </c>
      <c r="C2040" s="825" t="s">
        <v>4751</v>
      </c>
      <c r="D2040" s="828">
        <v>25000</v>
      </c>
      <c r="E2040" s="824" t="s">
        <v>4224</v>
      </c>
      <c r="F2040" s="824" t="s">
        <v>4016</v>
      </c>
      <c r="G2040" s="423"/>
      <c r="H2040" s="18" t="str">
        <f>IF(A2040="","",VLOOKUP(A2040,[3]Crt!F:G,2,FALSE))</f>
        <v>සමාජ සේවා</v>
      </c>
      <c r="I2040" s="19" t="str">
        <f>IF(A2040="","",IF(LEN(B2040)=12,VLOOKUP(MID(B2040,8,2),[3]Crt!A:B,2),VLOOKUP(MID(B2040,7,2),[3]Crt!A:B,2)))</f>
        <v>45 - මදුරාවල</v>
      </c>
      <c r="J2040" s="20" t="str">
        <f>IF(A2040="","",VLOOKUP(I2040,[3]Crt!B:C,2))</f>
        <v>කළුතර</v>
      </c>
      <c r="K2040" s="186">
        <f>IF(B2040="","",VLOOKUP(MID(B2040,1,1),[3]Crt!D:E,2,FALSE))</f>
        <v>2102</v>
      </c>
    </row>
    <row r="2041" spans="1:11" ht="51" customHeight="1">
      <c r="A2041" s="38" t="s">
        <v>1308</v>
      </c>
      <c r="B2041" s="821" t="s">
        <v>4752</v>
      </c>
      <c r="C2041" s="825" t="s">
        <v>4753</v>
      </c>
      <c r="D2041" s="828">
        <v>25000</v>
      </c>
      <c r="E2041" s="824" t="s">
        <v>4224</v>
      </c>
      <c r="F2041" s="824" t="s">
        <v>4016</v>
      </c>
      <c r="G2041" s="423"/>
      <c r="H2041" s="18" t="str">
        <f>IF(A2041="","",VLOOKUP(A2041,[3]Crt!F:G,2,FALSE))</f>
        <v>සමාජ සේවා</v>
      </c>
      <c r="I2041" s="19" t="str">
        <f>IF(A2041="","",IF(LEN(B2041)=12,VLOOKUP(MID(B2041,8,2),[3]Crt!A:B,2),VLOOKUP(MID(B2041,7,2),[3]Crt!A:B,2)))</f>
        <v>54 - ඉංගිරිය</v>
      </c>
      <c r="J2041" s="20" t="str">
        <f>IF(A2041="","",VLOOKUP(I2041,[3]Crt!B:C,2))</f>
        <v>කළුතර</v>
      </c>
      <c r="K2041" s="186">
        <f>IF(B2041="","",VLOOKUP(MID(B2041,1,1),[3]Crt!D:E,2,FALSE))</f>
        <v>2102</v>
      </c>
    </row>
    <row r="2042" spans="1:11" ht="51" customHeight="1">
      <c r="A2042" s="38" t="s">
        <v>1308</v>
      </c>
      <c r="B2042" s="821" t="s">
        <v>4754</v>
      </c>
      <c r="C2042" s="825" t="s">
        <v>4755</v>
      </c>
      <c r="D2042" s="828">
        <v>25000</v>
      </c>
      <c r="E2042" s="824" t="s">
        <v>4224</v>
      </c>
      <c r="F2042" s="824" t="s">
        <v>4016</v>
      </c>
      <c r="G2042" s="423"/>
      <c r="H2042" s="18" t="str">
        <f>IF(A2042="","",VLOOKUP(A2042,[3]Crt!F:G,2,FALSE))</f>
        <v>සමාජ සේවා</v>
      </c>
      <c r="I2042" s="19" t="str">
        <f>IF(A2042="","",IF(LEN(B2042)=12,VLOOKUP(MID(B2042,8,2),[3]Crt!A:B,2),VLOOKUP(MID(B2042,7,2),[3]Crt!A:B,2)))</f>
        <v>44 - හොරණ</v>
      </c>
      <c r="J2042" s="20" t="str">
        <f>IF(A2042="","",VLOOKUP(I2042,[3]Crt!B:C,2))</f>
        <v>කළුතර</v>
      </c>
      <c r="K2042" s="186">
        <f>IF(B2042="","",VLOOKUP(MID(B2042,1,1),[3]Crt!D:E,2,FALSE))</f>
        <v>2102</v>
      </c>
    </row>
    <row r="2043" spans="1:11" ht="51" customHeight="1">
      <c r="A2043" s="38" t="s">
        <v>1325</v>
      </c>
      <c r="B2043" s="829" t="s">
        <v>4756</v>
      </c>
      <c r="C2043" s="830" t="s">
        <v>4757</v>
      </c>
      <c r="D2043" s="831">
        <v>25000</v>
      </c>
      <c r="E2043" s="832" t="s">
        <v>4224</v>
      </c>
      <c r="F2043" s="832" t="s">
        <v>4016</v>
      </c>
      <c r="G2043" s="423"/>
      <c r="H2043" s="18" t="str">
        <f>IF(A2043="","",VLOOKUP(A2043,[3]Crt!F:G,2,FALSE))</f>
        <v>සමාජ සේවා</v>
      </c>
      <c r="I2043" s="19" t="str">
        <f>IF(A2043="","",IF(LEN(B2043)=12,VLOOKUP(MID(B2043,8,2),[3]Crt!A:B,2),VLOOKUP(MID(B2043,7,2),[3]Crt!A:B,2)))</f>
        <v>49 - මතුගම</v>
      </c>
      <c r="J2043" s="20" t="str">
        <f>IF(A2043="","",VLOOKUP(I2043,[3]Crt!B:C,2))</f>
        <v>කළුතර</v>
      </c>
      <c r="K2043" s="186">
        <f>IF(B2043="","",VLOOKUP(MID(B2043,1,1),[3]Crt!D:E,2,FALSE))</f>
        <v>2102</v>
      </c>
    </row>
    <row r="2044" spans="1:11" ht="51" customHeight="1">
      <c r="A2044" s="38" t="s">
        <v>1308</v>
      </c>
      <c r="B2044" s="821" t="s">
        <v>4758</v>
      </c>
      <c r="C2044" s="825" t="s">
        <v>4759</v>
      </c>
      <c r="D2044" s="828">
        <v>100000</v>
      </c>
      <c r="E2044" s="824" t="s">
        <v>4224</v>
      </c>
      <c r="F2044" s="824" t="s">
        <v>4016</v>
      </c>
      <c r="G2044" s="423"/>
      <c r="H2044" s="18" t="str">
        <f>IF(A2044="","",VLOOKUP(A2044,[3]Crt!F:G,2,FALSE))</f>
        <v>සමාජ සේවා</v>
      </c>
      <c r="I2044" s="19" t="str">
        <f>IF(A2044="","",IF(LEN(B2044)=12,VLOOKUP(MID(B2044,8,2),[3]Crt!A:B,2),VLOOKUP(MID(B2044,7,2),[3]Crt!A:B,2)))</f>
        <v>52 - පාලින්දනුවර</v>
      </c>
      <c r="J2044" s="20" t="str">
        <f>IF(A2044="","",VLOOKUP(I2044,[3]Crt!B:C,2))</f>
        <v>කළුතර</v>
      </c>
      <c r="K2044" s="186">
        <f>IF(B2044="","",VLOOKUP(MID(B2044,1,1),[3]Crt!D:E,2,FALSE))</f>
        <v>2102</v>
      </c>
    </row>
    <row r="2045" spans="1:11" ht="51" customHeight="1">
      <c r="A2045" s="38" t="s">
        <v>1308</v>
      </c>
      <c r="B2045" s="821" t="s">
        <v>4760</v>
      </c>
      <c r="C2045" s="825" t="s">
        <v>4761</v>
      </c>
      <c r="D2045" s="828">
        <v>500000</v>
      </c>
      <c r="E2045" s="798" t="s">
        <v>4224</v>
      </c>
      <c r="F2045" s="798" t="s">
        <v>4655</v>
      </c>
      <c r="G2045" s="423"/>
      <c r="H2045" s="18" t="str">
        <f>IF(A2045="","",VLOOKUP(A2045,[3]Crt!F:G,2,FALSE))</f>
        <v>සමාජ සේවා</v>
      </c>
      <c r="I2045" s="19" t="str">
        <f>IF(A2045="","",IF(LEN(B2045)=12,VLOOKUP(MID(B2045,8,2),[3]Crt!A:B,2),VLOOKUP(MID(B2045,7,2),[3]Crt!A:B,2)))</f>
        <v>63 - ගම්පහ පොදු</v>
      </c>
      <c r="J2045" s="20" t="str">
        <f>IF(A2045="","",VLOOKUP(I2045,[3]Crt!B:C,2))</f>
        <v xml:space="preserve">ගම්පහ </v>
      </c>
      <c r="K2045" s="186">
        <f>IF(B2045="","",VLOOKUP(MID(B2045,1,1),[3]Crt!D:E,2,FALSE))</f>
        <v>2103</v>
      </c>
    </row>
    <row r="2046" spans="1:11" ht="51" customHeight="1">
      <c r="A2046" s="38" t="s">
        <v>1228</v>
      </c>
      <c r="B2046" s="821" t="s">
        <v>4762</v>
      </c>
      <c r="C2046" s="822" t="s">
        <v>4763</v>
      </c>
      <c r="D2046" s="828">
        <v>35000</v>
      </c>
      <c r="E2046" s="824" t="s">
        <v>4224</v>
      </c>
      <c r="F2046" s="824" t="s">
        <v>4016</v>
      </c>
      <c r="G2046" s="423"/>
      <c r="H2046" s="18" t="str">
        <f>IF(A2046="","",VLOOKUP(A2046,[3]Crt!F:G,2,FALSE))</f>
        <v>කාන්තා කටයුතු</v>
      </c>
      <c r="I2046" s="19" t="str">
        <f>IF(A2046="","",IF(LEN(B2046)=12,VLOOKUP(MID(B2046,8,2),[3]Crt!A:B,2),VLOOKUP(MID(B2046,7,2),[3]Crt!A:B,2)))</f>
        <v>29 - කැස්බෑව</v>
      </c>
      <c r="J2046" s="20" t="str">
        <f>IF(A2046="","",VLOOKUP(I2046,[3]Crt!B:C,2))</f>
        <v>කොළඹ</v>
      </c>
      <c r="K2046" s="186">
        <f>IF(B2046="","",VLOOKUP(MID(B2046,1,1),[3]Crt!D:E,2,FALSE))</f>
        <v>2103</v>
      </c>
    </row>
    <row r="2047" spans="1:11" ht="51" customHeight="1">
      <c r="A2047" s="38" t="s">
        <v>1308</v>
      </c>
      <c r="B2047" s="821" t="s">
        <v>4764</v>
      </c>
      <c r="C2047" s="825" t="s">
        <v>4765</v>
      </c>
      <c r="D2047" s="828">
        <v>150000</v>
      </c>
      <c r="E2047" s="824" t="s">
        <v>4224</v>
      </c>
      <c r="F2047" s="824" t="s">
        <v>4016</v>
      </c>
      <c r="G2047" s="423"/>
      <c r="H2047" s="18" t="str">
        <f>IF(A2047="","",VLOOKUP(A2047,[3]Crt!F:G,2,FALSE))</f>
        <v>සමාජ සේවා</v>
      </c>
      <c r="I2047" s="19" t="str">
        <f>IF(A2047="","",IF(LEN(B2047)=12,VLOOKUP(MID(B2047,8,2),[3]Crt!A:B,2),VLOOKUP(MID(B2047,7,2),[3]Crt!A:B,2)))</f>
        <v>50 - අගලවත්ත</v>
      </c>
      <c r="J2047" s="20" t="str">
        <f>IF(A2047="","",VLOOKUP(I2047,[3]Crt!B:C,2))</f>
        <v>කළුතර</v>
      </c>
      <c r="K2047" s="186">
        <f>IF(B2047="","",VLOOKUP(MID(B2047,1,1),[3]Crt!D:E,2,FALSE))</f>
        <v>2401</v>
      </c>
    </row>
    <row r="2048" spans="1:11" ht="51" customHeight="1">
      <c r="A2048" s="689" t="s">
        <v>1319</v>
      </c>
      <c r="B2048" s="821" t="s">
        <v>4766</v>
      </c>
      <c r="C2048" s="825" t="s">
        <v>4767</v>
      </c>
      <c r="D2048" s="833">
        <v>5850000</v>
      </c>
      <c r="E2048" s="798" t="s">
        <v>4224</v>
      </c>
      <c r="F2048" s="798" t="s">
        <v>4655</v>
      </c>
      <c r="G2048" s="423"/>
      <c r="H2048" s="18" t="str">
        <f>IF(A2048="","",VLOOKUP(A2048,[3]Crt!F:G,2,FALSE))</f>
        <v>සමාජ සේවා</v>
      </c>
      <c r="I2048" s="19" t="str">
        <f>IF(A2048="","",IF(LEN(B2048)=12,VLOOKUP(MID(B2048,8,2),[3]Crt!A:B,2),VLOOKUP(MID(B2048,7,2),[3]Crt!A:B,2)))</f>
        <v>62 - පළාත් පොදු</v>
      </c>
      <c r="J2048" s="20" t="str">
        <f>IF(A2048="","",VLOOKUP(I2048,[3]Crt!B:C,2))</f>
        <v>පළාත් පොදු</v>
      </c>
      <c r="K2048" s="186">
        <f>IF(B2048="","",VLOOKUP(MID(B2048,1,1),[3]Crt!D:E,2,FALSE))</f>
        <v>2103</v>
      </c>
    </row>
    <row r="2049" spans="1:11" ht="51" customHeight="1">
      <c r="A2049" s="38" t="s">
        <v>3874</v>
      </c>
      <c r="B2049" s="821" t="s">
        <v>4768</v>
      </c>
      <c r="C2049" s="825" t="s">
        <v>4769</v>
      </c>
      <c r="D2049" s="833">
        <v>200000</v>
      </c>
      <c r="E2049" s="824" t="s">
        <v>4224</v>
      </c>
      <c r="F2049" s="824" t="s">
        <v>4016</v>
      </c>
      <c r="G2049" s="423"/>
      <c r="H2049" s="18" t="str">
        <f>IF(A2049="","",VLOOKUP(A2049,[3]Crt!F:G,2,FALSE))</f>
        <v>පරිවාස හා ළමාරක්ෂක සේවා</v>
      </c>
      <c r="I2049" s="19" t="str">
        <f>IF(A2049="","",IF(LEN(B2049)=12,VLOOKUP(MID(B2049,8,2),[3]Crt!A:B,2),VLOOKUP(MID(B2049,7,2),[3]Crt!A:B,2)))</f>
        <v>05 - මීරිගම</v>
      </c>
      <c r="J2049" s="20" t="str">
        <f>IF(A2049="","",VLOOKUP(I2049,[3]Crt!B:C,2))</f>
        <v>ගම්පහ</v>
      </c>
      <c r="K2049" s="186">
        <f>IF(B2049="","",VLOOKUP(MID(B2049,1,1),[3]Crt!D:E,2,FALSE))</f>
        <v>2401</v>
      </c>
    </row>
    <row r="2050" spans="1:11" ht="51" customHeight="1">
      <c r="A2050" s="38" t="s">
        <v>3934</v>
      </c>
      <c r="B2050" s="821" t="s">
        <v>4770</v>
      </c>
      <c r="C2050" s="825" t="s">
        <v>4771</v>
      </c>
      <c r="D2050" s="828">
        <v>500000</v>
      </c>
      <c r="E2050" s="824" t="s">
        <v>4224</v>
      </c>
      <c r="F2050" s="824" t="s">
        <v>4016</v>
      </c>
      <c r="G2050" s="423"/>
      <c r="H2050" s="18" t="str">
        <f>IF(A2050="","",VLOOKUP(A2050,[3]Crt!F:G,2,FALSE))</f>
        <v>පරිවාස හා ළමාරක්ෂක සේවා</v>
      </c>
      <c r="I2050" s="19" t="str">
        <f>IF(A2050="","",IF(LEN(B2050)=12,VLOOKUP(MID(B2050,8,2),[3]Crt!A:B,2),VLOOKUP(MID(B2050,7,2),[3]Crt!A:B,2)))</f>
        <v>01 - දිවුලපිටිය</v>
      </c>
      <c r="J2050" s="20" t="str">
        <f>IF(A2050="","",VLOOKUP(I2050,[3]Crt!B:C,2))</f>
        <v>ගම්පහ</v>
      </c>
      <c r="K2050" s="186">
        <f>IF(B2050="","",VLOOKUP(MID(B2050,1,1),[3]Crt!D:E,2,FALSE))</f>
        <v>2401</v>
      </c>
    </row>
    <row r="2051" spans="1:11" ht="51" customHeight="1">
      <c r="A2051" s="38" t="s">
        <v>3934</v>
      </c>
      <c r="B2051" s="821" t="s">
        <v>4772</v>
      </c>
      <c r="C2051" s="825" t="s">
        <v>4773</v>
      </c>
      <c r="D2051" s="828">
        <v>299000</v>
      </c>
      <c r="E2051" s="824" t="s">
        <v>4224</v>
      </c>
      <c r="F2051" s="824" t="s">
        <v>4016</v>
      </c>
      <c r="G2051" s="423"/>
      <c r="H2051" s="18" t="str">
        <f>IF(A2051="","",VLOOKUP(A2051,[3]Crt!F:G,2,FALSE))</f>
        <v>පරිවාස හා ළමාරක්ෂක සේවා</v>
      </c>
      <c r="I2051" s="19" t="str">
        <f>IF(A2051="","",IF(LEN(B2051)=12,VLOOKUP(MID(B2051,8,2),[3]Crt!A:B,2),VLOOKUP(MID(B2051,7,2),[3]Crt!A:B,2)))</f>
        <v>30 - හෝමාගම</v>
      </c>
      <c r="J2051" s="20" t="str">
        <f>IF(A2051="","",VLOOKUP(I2051,[3]Crt!B:C,2))</f>
        <v>කොළඹ</v>
      </c>
      <c r="K2051" s="186">
        <f>IF(B2051="","",VLOOKUP(MID(B2051,1,1),[3]Crt!D:E,2,FALSE))</f>
        <v>2401</v>
      </c>
    </row>
    <row r="2052" spans="1:11" ht="51" customHeight="1">
      <c r="A2052" s="38" t="s">
        <v>3914</v>
      </c>
      <c r="B2052" s="821" t="s">
        <v>4774</v>
      </c>
      <c r="C2052" s="822" t="s">
        <v>4775</v>
      </c>
      <c r="D2052" s="828">
        <v>50000</v>
      </c>
      <c r="E2052" s="824" t="s">
        <v>4224</v>
      </c>
      <c r="F2052" s="824" t="s">
        <v>3917</v>
      </c>
      <c r="G2052" s="423"/>
      <c r="H2052" s="18" t="str">
        <f>IF(A2052="","",VLOOKUP(A2052,[3]Crt!F:G,2,FALSE))</f>
        <v>ආයුර්වේද වෛද්‍ය සේවා</v>
      </c>
      <c r="I2052" s="19" t="str">
        <f>IF(A2052="","",IF(LEN(B2052)=12,VLOOKUP(MID(B2052,8,2),[3]Crt!A:B,2),VLOOKUP(MID(B2052,7,2),[3]Crt!A:B,2)))</f>
        <v>44 - හොරණ</v>
      </c>
      <c r="J2052" s="20" t="str">
        <f>IF(A2052="","",VLOOKUP(I2052,[3]Crt!B:C,2))</f>
        <v>කළුතර</v>
      </c>
      <c r="K2052" s="186">
        <f>IF(B2052="","",VLOOKUP(MID(B2052,1,1),[3]Crt!D:E,2,FALSE))</f>
        <v>2103</v>
      </c>
    </row>
    <row r="2053" spans="1:11" ht="51" customHeight="1">
      <c r="A2053" s="38" t="s">
        <v>3669</v>
      </c>
      <c r="B2053" s="821" t="s">
        <v>4776</v>
      </c>
      <c r="C2053" s="825" t="s">
        <v>4777</v>
      </c>
      <c r="D2053" s="828">
        <v>500000</v>
      </c>
      <c r="E2053" s="798" t="s">
        <v>4627</v>
      </c>
      <c r="F2053" s="798" t="s">
        <v>3985</v>
      </c>
      <c r="G2053" s="423"/>
      <c r="H2053" s="18" t="str">
        <f>IF(A2053="","",VLOOKUP(A2053,[3]Crt!F:G,2,FALSE))</f>
        <v>සෞඛ්‍ය වෛද්‍ය සේවා</v>
      </c>
      <c r="I2053" s="19" t="str">
        <f>IF(A2053="","",IF(LEN(B2053)=12,VLOOKUP(MID(B2053,8,2),[3]Crt!A:B,2),VLOOKUP(MID(B2053,7,2),[3]Crt!A:B,2)))</f>
        <v>64 - කොළඹ පොදු</v>
      </c>
      <c r="J2053" s="20" t="str">
        <f>IF(A2053="","",VLOOKUP(I2053,[3]Crt!B:C,2))</f>
        <v xml:space="preserve">කොළඹ </v>
      </c>
      <c r="K2053" s="186">
        <f>IF(B2053="","",VLOOKUP(MID(B2053,1,1),[3]Crt!D:E,2,FALSE))</f>
        <v>2103</v>
      </c>
    </row>
    <row r="2054" spans="1:11" ht="51" customHeight="1">
      <c r="A2054" s="38" t="s">
        <v>3669</v>
      </c>
      <c r="B2054" s="821" t="s">
        <v>4778</v>
      </c>
      <c r="C2054" s="825" t="s">
        <v>4779</v>
      </c>
      <c r="D2054" s="828">
        <v>100000</v>
      </c>
      <c r="E2054" s="798" t="s">
        <v>4627</v>
      </c>
      <c r="F2054" s="798" t="s">
        <v>3985</v>
      </c>
      <c r="G2054" s="423"/>
      <c r="H2054" s="18" t="str">
        <f>IF(A2054="","",VLOOKUP(A2054,[3]Crt!F:G,2,FALSE))</f>
        <v>සෞඛ්‍ය වෛද්‍ය සේවා</v>
      </c>
      <c r="I2054" s="19" t="str">
        <f>IF(A2054="","",IF(LEN(B2054)=12,VLOOKUP(MID(B2054,8,2),[3]Crt!A:B,2),VLOOKUP(MID(B2054,7,2),[3]Crt!A:B,2)))</f>
        <v>29 - කැස්බෑව</v>
      </c>
      <c r="J2054" s="20" t="str">
        <f>IF(A2054="","",VLOOKUP(I2054,[3]Crt!B:C,2))</f>
        <v>කොළඹ</v>
      </c>
      <c r="K2054" s="186">
        <f>IF(B2054="","",VLOOKUP(MID(B2054,1,1),[3]Crt!D:E,2,FALSE))</f>
        <v>2401</v>
      </c>
    </row>
    <row r="2055" spans="1:11" ht="51" customHeight="1">
      <c r="A2055" s="38" t="s">
        <v>3669</v>
      </c>
      <c r="B2055" s="821" t="s">
        <v>4780</v>
      </c>
      <c r="C2055" s="825" t="s">
        <v>4781</v>
      </c>
      <c r="D2055" s="828">
        <v>100000</v>
      </c>
      <c r="E2055" s="798" t="s">
        <v>4627</v>
      </c>
      <c r="F2055" s="798" t="s">
        <v>3985</v>
      </c>
      <c r="G2055" s="423"/>
      <c r="H2055" s="18" t="str">
        <f>IF(A2055="","",VLOOKUP(A2055,[3]Crt!F:G,2,FALSE))</f>
        <v>සෞඛ්‍ය වෛද්‍ය සේවා</v>
      </c>
      <c r="I2055" s="19" t="str">
        <f>IF(A2055="","",IF(LEN(B2055)=12,VLOOKUP(MID(B2055,8,2),[3]Crt!A:B,2),VLOOKUP(MID(B2055,7,2),[3]Crt!A:B,2)))</f>
        <v>25 - මහරගම</v>
      </c>
      <c r="J2055" s="20" t="str">
        <f>IF(A2055="","",VLOOKUP(I2055,[3]Crt!B:C,2))</f>
        <v>කොළඹ</v>
      </c>
      <c r="K2055" s="186">
        <f>IF(B2055="","",VLOOKUP(MID(B2055,1,1),[3]Crt!D:E,2,FALSE))</f>
        <v>2401</v>
      </c>
    </row>
    <row r="2056" spans="1:11" ht="51" customHeight="1">
      <c r="A2056" s="632" t="s">
        <v>3695</v>
      </c>
      <c r="B2056" s="829" t="s">
        <v>4782</v>
      </c>
      <c r="C2056" s="830" t="s">
        <v>4783</v>
      </c>
      <c r="D2056" s="831">
        <v>200000</v>
      </c>
      <c r="E2056" s="832" t="s">
        <v>4224</v>
      </c>
      <c r="F2056" s="832" t="s">
        <v>4016</v>
      </c>
      <c r="G2056" s="816"/>
      <c r="H2056" s="638" t="str">
        <f>IF(A2056="","",VLOOKUP(A2056,[3]Crt!F:G,2,FALSE))</f>
        <v>සෞඛ්‍ය වෛද්‍ය සේවා</v>
      </c>
      <c r="I2056" s="639" t="str">
        <f>IF(A2056="","",IF(LEN(B2056)=12,VLOOKUP(MID(B2056,8,2),[3]Crt!A:B,2),VLOOKUP(MID(B2056,7,2),[3]Crt!A:B,2)))</f>
        <v>21 - කොළඹ</v>
      </c>
      <c r="J2056" s="640" t="str">
        <f>IF(A2056="","",VLOOKUP(I2056,[3]Crt!B:C,2))</f>
        <v>කොළඹ</v>
      </c>
      <c r="K2056" s="632">
        <f>IF(B2056="","",VLOOKUP(MID(B2056,1,1),[3]Crt!D:E,2,FALSE))</f>
        <v>2401</v>
      </c>
    </row>
    <row r="2057" spans="1:11" ht="51" customHeight="1">
      <c r="A2057" s="632" t="s">
        <v>3695</v>
      </c>
      <c r="B2057" s="829" t="s">
        <v>4784</v>
      </c>
      <c r="C2057" s="830" t="s">
        <v>4785</v>
      </c>
      <c r="D2057" s="831">
        <v>100000</v>
      </c>
      <c r="E2057" s="832" t="s">
        <v>4224</v>
      </c>
      <c r="F2057" s="832" t="s">
        <v>4016</v>
      </c>
      <c r="G2057" s="816"/>
      <c r="H2057" s="638" t="str">
        <f>IF(A2057="","",VLOOKUP(A2057,[3]Crt!F:G,2,FALSE))</f>
        <v>සෞඛ්‍ය වෛද්‍ය සේවා</v>
      </c>
      <c r="I2057" s="639" t="str">
        <f>IF(A2057="","",IF(LEN(B2057)=12,VLOOKUP(MID(B2057,8,2),[3]Crt!A:B,2),VLOOKUP(MID(B2057,7,2),[3]Crt!A:B,2)))</f>
        <v>21 - කොළඹ</v>
      </c>
      <c r="J2057" s="640" t="str">
        <f>IF(A2057="","",VLOOKUP(I2057,[3]Crt!B:C,2))</f>
        <v>කොළඹ</v>
      </c>
      <c r="K2057" s="632">
        <f>IF(B2057="","",VLOOKUP(MID(B2057,1,1),[3]Crt!D:E,2,FALSE))</f>
        <v>2401</v>
      </c>
    </row>
    <row r="2058" spans="1:11" ht="51" customHeight="1">
      <c r="A2058" s="38" t="s">
        <v>3669</v>
      </c>
      <c r="B2058" s="821" t="s">
        <v>4786</v>
      </c>
      <c r="C2058" s="825" t="s">
        <v>4787</v>
      </c>
      <c r="D2058" s="828">
        <v>75000</v>
      </c>
      <c r="E2058" s="824" t="s">
        <v>4224</v>
      </c>
      <c r="F2058" s="824" t="s">
        <v>4016</v>
      </c>
      <c r="G2058" s="423"/>
      <c r="H2058" s="18" t="str">
        <f>IF(A2058="","",VLOOKUP(A2058,[3]Crt!F:G,2,FALSE))</f>
        <v>සෞඛ්‍ය වෛද්‍ය සේවා</v>
      </c>
      <c r="I2058" s="19" t="str">
        <f>IF(A2058="","",IF(LEN(B2058)=12,VLOOKUP(MID(B2058,8,2),[3]Crt!A:B,2),VLOOKUP(MID(B2058,7,2),[3]Crt!A:B,2)))</f>
        <v>33 - පාදුක්ක</v>
      </c>
      <c r="J2058" s="20" t="str">
        <f>IF(A2058="","",VLOOKUP(I2058,[3]Crt!B:C,2))</f>
        <v>කොළඹ</v>
      </c>
      <c r="K2058" s="186">
        <f>IF(B2058="","",VLOOKUP(MID(B2058,1,1),[3]Crt!D:E,2,FALSE))</f>
        <v>2103</v>
      </c>
    </row>
    <row r="2059" spans="1:11" ht="51" customHeight="1">
      <c r="A2059" s="38" t="s">
        <v>3669</v>
      </c>
      <c r="B2059" s="821" t="s">
        <v>4788</v>
      </c>
      <c r="C2059" s="825" t="s">
        <v>4789</v>
      </c>
      <c r="D2059" s="828">
        <v>150000</v>
      </c>
      <c r="E2059" s="824" t="s">
        <v>4224</v>
      </c>
      <c r="F2059" s="824" t="s">
        <v>4016</v>
      </c>
      <c r="G2059" s="423"/>
      <c r="H2059" s="18" t="str">
        <f>IF(A2059="","",VLOOKUP(A2059,[3]Crt!F:G,2,FALSE))</f>
        <v>සෞඛ්‍ය වෛද්‍ය සේවා</v>
      </c>
      <c r="I2059" s="19" t="str">
        <f>IF(A2059="","",IF(LEN(B2059)=12,VLOOKUP(MID(B2059,8,2),[3]Crt!A:B,2),VLOOKUP(MID(B2059,7,2),[3]Crt!A:B,2)))</f>
        <v>29 - කැස්බෑව</v>
      </c>
      <c r="J2059" s="20" t="str">
        <f>IF(A2059="","",VLOOKUP(I2059,[3]Crt!B:C,2))</f>
        <v>කොළඹ</v>
      </c>
      <c r="K2059" s="186">
        <f>IF(B2059="","",VLOOKUP(MID(B2059,1,1),[3]Crt!D:E,2,FALSE))</f>
        <v>2103</v>
      </c>
    </row>
    <row r="2060" spans="1:11" ht="51" customHeight="1">
      <c r="A2060" s="38" t="s">
        <v>1308</v>
      </c>
      <c r="B2060" s="821" t="s">
        <v>4790</v>
      </c>
      <c r="C2060" s="825" t="s">
        <v>4791</v>
      </c>
      <c r="D2060" s="828">
        <v>200000</v>
      </c>
      <c r="E2060" s="826" t="s">
        <v>4224</v>
      </c>
      <c r="F2060" s="826" t="s">
        <v>4016</v>
      </c>
      <c r="G2060" s="423"/>
      <c r="H2060" s="18" t="str">
        <f>IF(A2060="","",VLOOKUP(A2060,[3]Crt!F:G,2,FALSE))</f>
        <v>සමාජ සේවා</v>
      </c>
      <c r="I2060" s="19" t="str">
        <f>IF(A2060="","",IF(LEN(B2060)=12,VLOOKUP(MID(B2060,8,2),[3]Crt!A:B,2),VLOOKUP(MID(B2060,7,2),[3]Crt!A:B,2)))</f>
        <v>26 - රත්මලාන</v>
      </c>
      <c r="J2060" s="20" t="str">
        <f>IF(A2060="","",VLOOKUP(I2060,[3]Crt!B:C,2))</f>
        <v>කොළඹ</v>
      </c>
      <c r="K2060" s="186">
        <f>IF(B2060="","",VLOOKUP(MID(B2060,1,1),[3]Crt!D:E,2,FALSE))</f>
        <v>2401</v>
      </c>
    </row>
    <row r="2061" spans="1:11" ht="51" customHeight="1">
      <c r="A2061" s="38" t="s">
        <v>1308</v>
      </c>
      <c r="B2061" s="821" t="s">
        <v>4792</v>
      </c>
      <c r="C2061" s="825" t="s">
        <v>4793</v>
      </c>
      <c r="D2061" s="828">
        <v>11700</v>
      </c>
      <c r="E2061" s="824" t="s">
        <v>4224</v>
      </c>
      <c r="F2061" s="798" t="s">
        <v>4111</v>
      </c>
      <c r="G2061" s="423"/>
      <c r="H2061" s="18" t="str">
        <f>IF(A2061="","",VLOOKUP(A2061,[3]Crt!F:G,2,FALSE))</f>
        <v>සමාජ සේවා</v>
      </c>
      <c r="I2061" s="19" t="str">
        <f>IF(A2061="","",IF(LEN(B2061)=12,VLOOKUP(MID(B2061,8,2),[3]Crt!A:B,2),VLOOKUP(MID(B2061,7,2),[3]Crt!A:B,2)))</f>
        <v>42 - කළුතර</v>
      </c>
      <c r="J2061" s="20" t="str">
        <f>IF(A2061="","",VLOOKUP(I2061,[3]Crt!B:C,2))</f>
        <v>කළුතර</v>
      </c>
      <c r="K2061" s="186">
        <f>IF(B2061="","",VLOOKUP(MID(B2061,1,1),[3]Crt!D:E,2,FALSE))</f>
        <v>2401</v>
      </c>
    </row>
    <row r="2062" spans="1:11" ht="51" customHeight="1">
      <c r="A2062" s="38" t="s">
        <v>1308</v>
      </c>
      <c r="B2062" s="821" t="s">
        <v>4794</v>
      </c>
      <c r="C2062" s="825" t="s">
        <v>4795</v>
      </c>
      <c r="D2062" s="828">
        <v>300000</v>
      </c>
      <c r="E2062" s="824" t="s">
        <v>4224</v>
      </c>
      <c r="F2062" s="824" t="s">
        <v>4016</v>
      </c>
      <c r="G2062" s="423"/>
      <c r="H2062" s="18" t="str">
        <f>IF(A2062="","",VLOOKUP(A2062,[3]Crt!F:G,2,FALSE))</f>
        <v>සමාජ සේවා</v>
      </c>
      <c r="I2062" s="19" t="str">
        <f>IF(A2062="","",IF(LEN(B2062)=12,VLOOKUP(MID(B2062,8,2),[3]Crt!A:B,2),VLOOKUP(MID(B2062,7,2),[3]Crt!A:B,2)))</f>
        <v>44 - හොරණ</v>
      </c>
      <c r="J2062" s="20" t="str">
        <f>IF(A2062="","",VLOOKUP(I2062,[3]Crt!B:C,2))</f>
        <v>කළුතර</v>
      </c>
      <c r="K2062" s="186">
        <f>IF(B2062="","",VLOOKUP(MID(B2062,1,1),[3]Crt!D:E,2,FALSE))</f>
        <v>2103</v>
      </c>
    </row>
    <row r="2063" spans="1:11" ht="51" customHeight="1">
      <c r="A2063" s="38" t="s">
        <v>1308</v>
      </c>
      <c r="B2063" s="821" t="s">
        <v>4796</v>
      </c>
      <c r="C2063" s="825" t="s">
        <v>4797</v>
      </c>
      <c r="D2063" s="828">
        <v>200000</v>
      </c>
      <c r="E2063" s="824" t="s">
        <v>4224</v>
      </c>
      <c r="F2063" s="824" t="s">
        <v>4016</v>
      </c>
      <c r="G2063" s="423"/>
      <c r="H2063" s="18" t="str">
        <f>IF(A2063="","",VLOOKUP(A2063,[3]Crt!F:G,2,FALSE))</f>
        <v>සමාජ සේවා</v>
      </c>
      <c r="I2063" s="19" t="str">
        <f>IF(A2063="","",IF(LEN(B2063)=12,VLOOKUP(MID(B2063,8,2),[3]Crt!A:B,2),VLOOKUP(MID(B2063,7,2),[3]Crt!A:B,2)))</f>
        <v>54 - ඉංගිරිය</v>
      </c>
      <c r="J2063" s="20" t="str">
        <f>IF(A2063="","",VLOOKUP(I2063,[3]Crt!B:C,2))</f>
        <v>කළුතර</v>
      </c>
      <c r="K2063" s="186">
        <f>IF(B2063="","",VLOOKUP(MID(B2063,1,1),[3]Crt!D:E,2,FALSE))</f>
        <v>2103</v>
      </c>
    </row>
    <row r="2064" spans="1:11" ht="51" customHeight="1">
      <c r="A2064" s="38" t="s">
        <v>1308</v>
      </c>
      <c r="B2064" s="821" t="s">
        <v>4798</v>
      </c>
      <c r="C2064" s="825" t="s">
        <v>4799</v>
      </c>
      <c r="D2064" s="828">
        <v>300000</v>
      </c>
      <c r="E2064" s="824" t="s">
        <v>4224</v>
      </c>
      <c r="F2064" s="824" t="s">
        <v>4016</v>
      </c>
      <c r="G2064" s="423"/>
      <c r="H2064" s="18" t="str">
        <f>IF(A2064="","",VLOOKUP(A2064,[3]Crt!F:G,2,FALSE))</f>
        <v>සමාජ සේවා</v>
      </c>
      <c r="I2064" s="19" t="str">
        <f>IF(A2064="","",IF(LEN(B2064)=12,VLOOKUP(MID(B2064,8,2),[3]Crt!A:B,2),VLOOKUP(MID(B2064,7,2),[3]Crt!A:B,2)))</f>
        <v>48 - බේරුවල</v>
      </c>
      <c r="J2064" s="20" t="str">
        <f>IF(A2064="","",VLOOKUP(I2064,[3]Crt!B:C,2))</f>
        <v>කළුතර</v>
      </c>
      <c r="K2064" s="186">
        <f>IF(B2064="","",VLOOKUP(MID(B2064,1,1),[3]Crt!D:E,2,FALSE))</f>
        <v>2103</v>
      </c>
    </row>
    <row r="2065" spans="1:11" ht="51" customHeight="1">
      <c r="A2065" s="38" t="s">
        <v>1308</v>
      </c>
      <c r="B2065" s="821" t="s">
        <v>4800</v>
      </c>
      <c r="C2065" s="825" t="s">
        <v>4801</v>
      </c>
      <c r="D2065" s="828">
        <v>250000</v>
      </c>
      <c r="E2065" s="824" t="s">
        <v>4224</v>
      </c>
      <c r="F2065" s="824" t="s">
        <v>4016</v>
      </c>
      <c r="G2065" s="423"/>
      <c r="H2065" s="18" t="str">
        <f>IF(A2065="","",VLOOKUP(A2065,[3]Crt!F:G,2,FALSE))</f>
        <v>සමාජ සේවා</v>
      </c>
      <c r="I2065" s="19" t="str">
        <f>IF(A2065="","",IF(LEN(B2065)=12,VLOOKUP(MID(B2065,8,2),[3]Crt!A:B,2),VLOOKUP(MID(B2065,7,2),[3]Crt!A:B,2)))</f>
        <v>49 - මතුගම</v>
      </c>
      <c r="J2065" s="20" t="str">
        <f>IF(A2065="","",VLOOKUP(I2065,[3]Crt!B:C,2))</f>
        <v>කළුතර</v>
      </c>
      <c r="K2065" s="186">
        <f>IF(B2065="","",VLOOKUP(MID(B2065,1,1),[3]Crt!D:E,2,FALSE))</f>
        <v>2103</v>
      </c>
    </row>
    <row r="2066" spans="1:11" ht="51" customHeight="1">
      <c r="A2066" s="38" t="s">
        <v>1308</v>
      </c>
      <c r="B2066" s="821" t="s">
        <v>4802</v>
      </c>
      <c r="C2066" s="825" t="s">
        <v>4803</v>
      </c>
      <c r="D2066" s="828">
        <v>200000</v>
      </c>
      <c r="E2066" s="824" t="s">
        <v>4224</v>
      </c>
      <c r="F2066" s="824" t="s">
        <v>4016</v>
      </c>
      <c r="G2066" s="423"/>
      <c r="H2066" s="18" t="str">
        <f>IF(A2066="","",VLOOKUP(A2066,[3]Crt!F:G,2,FALSE))</f>
        <v>සමාජ සේවා</v>
      </c>
      <c r="I2066" s="19" t="str">
        <f>IF(A2066="","",IF(LEN(B2066)=12,VLOOKUP(MID(B2066,8,2),[3]Crt!A:B,2),VLOOKUP(MID(B2066,7,2),[3]Crt!A:B,2)))</f>
        <v>47 - දොඩන්ගොඩ</v>
      </c>
      <c r="J2066" s="20" t="str">
        <f>IF(A2066="","",VLOOKUP(I2066,[3]Crt!B:C,2))</f>
        <v>කළුතර</v>
      </c>
      <c r="K2066" s="186">
        <f>IF(B2066="","",VLOOKUP(MID(B2066,1,1),[3]Crt!D:E,2,FALSE))</f>
        <v>2103</v>
      </c>
    </row>
    <row r="2067" spans="1:11" ht="51" customHeight="1">
      <c r="A2067" s="38" t="s">
        <v>1308</v>
      </c>
      <c r="B2067" s="821" t="s">
        <v>4804</v>
      </c>
      <c r="C2067" s="825" t="s">
        <v>4805</v>
      </c>
      <c r="D2067" s="828">
        <v>200000</v>
      </c>
      <c r="E2067" s="824" t="s">
        <v>4224</v>
      </c>
      <c r="F2067" s="824" t="s">
        <v>4016</v>
      </c>
      <c r="G2067" s="423"/>
      <c r="H2067" s="18" t="str">
        <f>IF(A2067="","",VLOOKUP(A2067,[3]Crt!F:G,2,FALSE))</f>
        <v>සමාජ සේවා</v>
      </c>
      <c r="I2067" s="19" t="str">
        <f>IF(A2067="","",IF(LEN(B2067)=12,VLOOKUP(MID(B2067,8,2),[3]Crt!A:B,2),VLOOKUP(MID(B2067,7,2),[3]Crt!A:B,2)))</f>
        <v>01 - දිවුලපිටිය</v>
      </c>
      <c r="J2067" s="20" t="str">
        <f>IF(A2067="","",VLOOKUP(I2067,[3]Crt!B:C,2))</f>
        <v>ගම්පහ</v>
      </c>
      <c r="K2067" s="186">
        <f>IF(B2067="","",VLOOKUP(MID(B2067,1,1),[3]Crt!D:E,2,FALSE))</f>
        <v>2103</v>
      </c>
    </row>
    <row r="2068" spans="1:11" ht="51" customHeight="1">
      <c r="A2068" s="38" t="s">
        <v>1308</v>
      </c>
      <c r="B2068" s="821" t="s">
        <v>4806</v>
      </c>
      <c r="C2068" s="825" t="s">
        <v>4807</v>
      </c>
      <c r="D2068" s="828">
        <v>200000</v>
      </c>
      <c r="E2068" s="824" t="s">
        <v>4224</v>
      </c>
      <c r="F2068" s="824" t="s">
        <v>4016</v>
      </c>
      <c r="G2068" s="423"/>
      <c r="H2068" s="18" t="str">
        <f>IF(A2068="","",VLOOKUP(A2068,[3]Crt!F:G,2,FALSE))</f>
        <v>සමාජ සේවා</v>
      </c>
      <c r="I2068" s="19" t="str">
        <f>IF(A2068="","",IF(LEN(B2068)=12,VLOOKUP(MID(B2068,8,2),[3]Crt!A:B,2),VLOOKUP(MID(B2068,7,2),[3]Crt!A:B,2)))</f>
        <v>05 - මීරිගම</v>
      </c>
      <c r="J2068" s="20" t="str">
        <f>IF(A2068="","",VLOOKUP(I2068,[3]Crt!B:C,2))</f>
        <v>ගම්පහ</v>
      </c>
      <c r="K2068" s="186">
        <f>IF(B2068="","",VLOOKUP(MID(B2068,1,1),[3]Crt!D:E,2,FALSE))</f>
        <v>2103</v>
      </c>
    </row>
    <row r="2069" spans="1:11" ht="51" customHeight="1">
      <c r="A2069" s="38" t="s">
        <v>1308</v>
      </c>
      <c r="B2069" s="821" t="s">
        <v>4808</v>
      </c>
      <c r="C2069" s="825" t="s">
        <v>4809</v>
      </c>
      <c r="D2069" s="828">
        <v>1000000</v>
      </c>
      <c r="E2069" s="824" t="s">
        <v>4224</v>
      </c>
      <c r="F2069" s="798" t="s">
        <v>4111</v>
      </c>
      <c r="G2069" s="423"/>
      <c r="H2069" s="18" t="str">
        <f>IF(A2069="","",VLOOKUP(A2069,[3]Crt!F:G,2,FALSE))</f>
        <v>සමාජ සේවා</v>
      </c>
      <c r="I2069" s="19" t="str">
        <f>IF(A2069="","",IF(LEN(B2069)=12,VLOOKUP(MID(B2069,8,2),[3]Crt!A:B,2),VLOOKUP(MID(B2069,7,2),[3]Crt!A:B,2)))</f>
        <v>62 - පළාත් පොදු</v>
      </c>
      <c r="J2069" s="20" t="str">
        <f>IF(A2069="","",VLOOKUP(I2069,[3]Crt!B:C,2))</f>
        <v>පළාත් පොදු</v>
      </c>
      <c r="K2069" s="186">
        <f>IF(B2069="","",VLOOKUP(MID(B2069,1,1),[3]Crt!D:E,2,FALSE))</f>
        <v>2401</v>
      </c>
    </row>
    <row r="2070" spans="1:11" ht="51" customHeight="1">
      <c r="A2070" s="38" t="s">
        <v>1308</v>
      </c>
      <c r="B2070" s="821" t="s">
        <v>4810</v>
      </c>
      <c r="C2070" s="825" t="s">
        <v>4811</v>
      </c>
      <c r="D2070" s="828">
        <v>100000</v>
      </c>
      <c r="E2070" s="824" t="s">
        <v>4224</v>
      </c>
      <c r="F2070" s="824" t="s">
        <v>4016</v>
      </c>
      <c r="G2070" s="423"/>
      <c r="H2070" s="18" t="str">
        <f>IF(A2070="","",VLOOKUP(A2070,[3]Crt!F:G,2,FALSE))</f>
        <v>සමාජ සේවා</v>
      </c>
      <c r="I2070" s="19" t="str">
        <f>IF(A2070="","",IF(LEN(B2070)=12,VLOOKUP(MID(B2070,8,2),[3]Crt!A:B,2),VLOOKUP(MID(B2070,7,2),[3]Crt!A:B,2)))</f>
        <v>03 - මීගමුව</v>
      </c>
      <c r="J2070" s="20" t="str">
        <f>IF(A2070="","",VLOOKUP(I2070,[3]Crt!B:C,2))</f>
        <v>ගම්පහ</v>
      </c>
      <c r="K2070" s="186">
        <f>IF(B2070="","",VLOOKUP(MID(B2070,1,1),[3]Crt!D:E,2,FALSE))</f>
        <v>2103</v>
      </c>
    </row>
    <row r="2071" spans="1:11" ht="51" customHeight="1">
      <c r="A2071" s="38" t="s">
        <v>1308</v>
      </c>
      <c r="B2071" s="821" t="s">
        <v>4812</v>
      </c>
      <c r="C2071" s="825" t="s">
        <v>4813</v>
      </c>
      <c r="D2071" s="828">
        <v>54000</v>
      </c>
      <c r="E2071" s="824" t="s">
        <v>4224</v>
      </c>
      <c r="F2071" s="824" t="s">
        <v>4016</v>
      </c>
      <c r="G2071" s="423"/>
      <c r="H2071" s="18" t="str">
        <f>IF(A2071="","",VLOOKUP(A2071,[3]Crt!F:G,2,FALSE))</f>
        <v>සමාජ සේවා</v>
      </c>
      <c r="I2071" s="19" t="str">
        <f>IF(A2071="","",IF(LEN(B2071)=12,VLOOKUP(MID(B2071,8,2),[3]Crt!A:B,2),VLOOKUP(MID(B2071,7,2),[3]Crt!A:B,2)))</f>
        <v>12 - බියගම</v>
      </c>
      <c r="J2071" s="20" t="str">
        <f>IF(A2071="","",VLOOKUP(I2071,[3]Crt!B:C,2))</f>
        <v>ගම්පහ</v>
      </c>
      <c r="K2071" s="186">
        <f>IF(B2071="","",VLOOKUP(MID(B2071,1,1),[3]Crt!D:E,2,FALSE))</f>
        <v>2103</v>
      </c>
    </row>
    <row r="2072" spans="1:11" ht="51" customHeight="1">
      <c r="A2072" s="38" t="s">
        <v>1319</v>
      </c>
      <c r="B2072" s="821" t="s">
        <v>4814</v>
      </c>
      <c r="C2072" s="825" t="s">
        <v>4815</v>
      </c>
      <c r="D2072" s="828">
        <v>6000</v>
      </c>
      <c r="E2072" s="824" t="s">
        <v>4224</v>
      </c>
      <c r="F2072" s="826" t="s">
        <v>4655</v>
      </c>
      <c r="G2072" s="423"/>
      <c r="H2072" s="18" t="str">
        <f>IF(A2072="","",VLOOKUP(A2072,[3]Crt!F:G,2,FALSE))</f>
        <v>සමාජ සේවා</v>
      </c>
      <c r="I2072" s="19" t="str">
        <f>IF(A2072="","",IF(LEN(B2072)=12,VLOOKUP(MID(B2072,8,2),[3]Crt!A:B,2),VLOOKUP(MID(B2072,7,2),[3]Crt!A:B,2)))</f>
        <v>10 - මහර</v>
      </c>
      <c r="J2072" s="20" t="str">
        <f>IF(A2072="","",VLOOKUP(I2072,[3]Crt!B:C,2))</f>
        <v>ගම්පහ</v>
      </c>
      <c r="K2072" s="186">
        <f>IF(B2072="","",VLOOKUP(MID(B2072,1,1),[3]Crt!D:E,2,FALSE))</f>
        <v>2103</v>
      </c>
    </row>
    <row r="2073" spans="1:11" ht="51" customHeight="1">
      <c r="A2073" s="38" t="s">
        <v>1308</v>
      </c>
      <c r="B2073" s="821" t="s">
        <v>4816</v>
      </c>
      <c r="C2073" s="825" t="s">
        <v>4817</v>
      </c>
      <c r="D2073" s="828">
        <v>25000</v>
      </c>
      <c r="E2073" s="824" t="s">
        <v>4224</v>
      </c>
      <c r="F2073" s="824" t="s">
        <v>4016</v>
      </c>
      <c r="G2073" s="423"/>
      <c r="H2073" s="18" t="str">
        <f>IF(A2073="","",VLOOKUP(A2073,[3]Crt!F:G,2,FALSE))</f>
        <v>සමාජ සේවා</v>
      </c>
      <c r="I2073" s="19" t="str">
        <f>IF(A2073="","",IF(LEN(B2073)=12,VLOOKUP(MID(B2073,8,2),[3]Crt!A:B,2),VLOOKUP(MID(B2073,7,2),[3]Crt!A:B,2)))</f>
        <v>33 - පාදුක්ක</v>
      </c>
      <c r="J2073" s="20" t="str">
        <f>IF(A2073="","",VLOOKUP(I2073,[3]Crt!B:C,2))</f>
        <v>කොළඹ</v>
      </c>
      <c r="K2073" s="186">
        <f>IF(B2073="","",VLOOKUP(MID(B2073,1,1),[3]Crt!D:E,2,FALSE))</f>
        <v>2401</v>
      </c>
    </row>
    <row r="2074" spans="1:11" ht="51" customHeight="1">
      <c r="A2074" s="38" t="s">
        <v>1308</v>
      </c>
      <c r="B2074" s="821" t="s">
        <v>4818</v>
      </c>
      <c r="C2074" s="825" t="s">
        <v>4819</v>
      </c>
      <c r="D2074" s="828">
        <v>20000</v>
      </c>
      <c r="E2074" s="824" t="s">
        <v>4224</v>
      </c>
      <c r="F2074" s="798" t="s">
        <v>4111</v>
      </c>
      <c r="G2074" s="423"/>
      <c r="H2074" s="18" t="str">
        <f>IF(A2074="","",VLOOKUP(A2074,[3]Crt!F:G,2,FALSE))</f>
        <v>සමාජ සේවා</v>
      </c>
      <c r="I2074" s="19" t="str">
        <f>IF(A2074="","",IF(LEN(B2074)=12,VLOOKUP(MID(B2074,8,2),[3]Crt!A:B,2),VLOOKUP(MID(B2074,7,2),[3]Crt!A:B,2)))</f>
        <v>42 - කළුතර</v>
      </c>
      <c r="J2074" s="20" t="str">
        <f>IF(A2074="","",VLOOKUP(I2074,[3]Crt!B:C,2))</f>
        <v>කළුතර</v>
      </c>
      <c r="K2074" s="186">
        <f>IF(B2074="","",VLOOKUP(MID(B2074,1,1),[3]Crt!D:E,2,FALSE))</f>
        <v>2401</v>
      </c>
    </row>
    <row r="2075" spans="1:11" ht="51" customHeight="1">
      <c r="A2075" s="38" t="s">
        <v>1228</v>
      </c>
      <c r="B2075" s="821" t="s">
        <v>4820</v>
      </c>
      <c r="C2075" s="825" t="s">
        <v>4821</v>
      </c>
      <c r="D2075" s="828">
        <v>300000</v>
      </c>
      <c r="E2075" s="824" t="s">
        <v>4224</v>
      </c>
      <c r="F2075" s="824" t="s">
        <v>4016</v>
      </c>
      <c r="G2075" s="423"/>
      <c r="H2075" s="18" t="str">
        <f>IF(A2075="","",VLOOKUP(A2075,[3]Crt!F:G,2,FALSE))</f>
        <v>කාන්තා කටයුතු</v>
      </c>
      <c r="I2075" s="19" t="str">
        <f>IF(A2075="","",IF(LEN(B2075)=12,VLOOKUP(MID(B2075,8,2),[3]Crt!A:B,2),VLOOKUP(MID(B2075,7,2),[3]Crt!A:B,2)))</f>
        <v>48 - බේරුවල</v>
      </c>
      <c r="J2075" s="20" t="str">
        <f>IF(A2075="","",VLOOKUP(I2075,[3]Crt!B:C,2))</f>
        <v>කළුතර</v>
      </c>
      <c r="K2075" s="186">
        <f>IF(B2075="","",VLOOKUP(MID(B2075,1,1),[3]Crt!D:E,2,FALSE))</f>
        <v>2103</v>
      </c>
    </row>
    <row r="2076" spans="1:11" ht="51" customHeight="1">
      <c r="A2076" s="38" t="s">
        <v>1237</v>
      </c>
      <c r="B2076" s="829" t="s">
        <v>4822</v>
      </c>
      <c r="C2076" s="830" t="s">
        <v>4823</v>
      </c>
      <c r="D2076" s="831">
        <v>300000</v>
      </c>
      <c r="E2076" s="832" t="s">
        <v>4224</v>
      </c>
      <c r="F2076" s="832" t="s">
        <v>4016</v>
      </c>
      <c r="G2076" s="423"/>
      <c r="H2076" s="18" t="str">
        <f>IF(A2076="","",VLOOKUP(A2076,[3]Crt!F:G,2,FALSE))</f>
        <v>කාන්තා කටයුතු</v>
      </c>
      <c r="I2076" s="19" t="str">
        <f>IF(A2076="","",IF(LEN(B2076)=12,VLOOKUP(MID(B2076,8,2),[3]Crt!A:B,2),VLOOKUP(MID(B2076,7,2),[3]Crt!A:B,2)))</f>
        <v>41 - පානදුර</v>
      </c>
      <c r="J2076" s="20" t="str">
        <f>IF(A2076="","",VLOOKUP(I2076,[3]Crt!B:C,2))</f>
        <v>කළුතර</v>
      </c>
      <c r="K2076" s="186">
        <f>IF(B2076="","",VLOOKUP(MID(B2076,1,1),[3]Crt!D:E,2,FALSE))</f>
        <v>2103</v>
      </c>
    </row>
    <row r="2077" spans="1:11" ht="51" customHeight="1">
      <c r="A2077" s="38" t="s">
        <v>1228</v>
      </c>
      <c r="B2077" s="821" t="s">
        <v>4824</v>
      </c>
      <c r="C2077" s="825" t="s">
        <v>4825</v>
      </c>
      <c r="D2077" s="828">
        <v>75000</v>
      </c>
      <c r="E2077" s="824" t="s">
        <v>4224</v>
      </c>
      <c r="F2077" s="824" t="s">
        <v>4016</v>
      </c>
      <c r="G2077" s="423"/>
      <c r="H2077" s="18" t="str">
        <f>IF(A2077="","",VLOOKUP(A2077,[3]Crt!F:G,2,FALSE))</f>
        <v>කාන්තා කටයුතු</v>
      </c>
      <c r="I2077" s="19" t="str">
        <f>IF(A2077="","",IF(LEN(B2077)=12,VLOOKUP(MID(B2077,8,2),[3]Crt!A:B,2),VLOOKUP(MID(B2077,7,2),[3]Crt!A:B,2)))</f>
        <v>42 - කළුතර</v>
      </c>
      <c r="J2077" s="20" t="str">
        <f>IF(A2077="","",VLOOKUP(I2077,[3]Crt!B:C,2))</f>
        <v>කළුතර</v>
      </c>
      <c r="K2077" s="186">
        <f>IF(B2077="","",VLOOKUP(MID(B2077,1,1),[3]Crt!D:E,2,FALSE))</f>
        <v>2103</v>
      </c>
    </row>
    <row r="2078" spans="1:11" ht="51" customHeight="1">
      <c r="A2078" s="38" t="s">
        <v>1228</v>
      </c>
      <c r="B2078" s="821" t="s">
        <v>4826</v>
      </c>
      <c r="C2078" s="825" t="s">
        <v>4827</v>
      </c>
      <c r="D2078" s="828">
        <v>50000</v>
      </c>
      <c r="E2078" s="824" t="s">
        <v>4224</v>
      </c>
      <c r="F2078" s="824" t="s">
        <v>4016</v>
      </c>
      <c r="G2078" s="423"/>
      <c r="H2078" s="18" t="str">
        <f>IF(A2078="","",VLOOKUP(A2078,[3]Crt!F:G,2,FALSE))</f>
        <v>කාන්තා කටයුතු</v>
      </c>
      <c r="I2078" s="19" t="str">
        <f>IF(A2078="","",IF(LEN(B2078)=12,VLOOKUP(MID(B2078,8,2),[3]Crt!A:B,2),VLOOKUP(MID(B2078,7,2),[3]Crt!A:B,2)))</f>
        <v>49 - මතුගම</v>
      </c>
      <c r="J2078" s="20" t="str">
        <f>IF(A2078="","",VLOOKUP(I2078,[3]Crt!B:C,2))</f>
        <v>කළුතර</v>
      </c>
      <c r="K2078" s="186">
        <f>IF(B2078="","",VLOOKUP(MID(B2078,1,1),[3]Crt!D:E,2,FALSE))</f>
        <v>2103</v>
      </c>
    </row>
    <row r="2079" spans="1:11" ht="51" customHeight="1" thickBot="1">
      <c r="A2079" s="38" t="s">
        <v>1228</v>
      </c>
      <c r="B2079" s="821" t="s">
        <v>4828</v>
      </c>
      <c r="C2079" s="825" t="s">
        <v>4829</v>
      </c>
      <c r="D2079" s="828">
        <v>50000</v>
      </c>
      <c r="E2079" s="824" t="s">
        <v>4224</v>
      </c>
      <c r="F2079" s="824" t="s">
        <v>4016</v>
      </c>
      <c r="G2079" s="423"/>
      <c r="H2079" s="18" t="str">
        <f>IF(A2079="","",VLOOKUP(A2079,[3]Crt!F:G,2,FALSE))</f>
        <v>කාන්තා කටයුතු</v>
      </c>
      <c r="I2079" s="19" t="str">
        <f>IF(A2079="","",IF(LEN(B2079)=12,VLOOKUP(MID(B2079,8,2),[3]Crt!A:B,2),VLOOKUP(MID(B2079,7,2),[3]Crt!A:B,2)))</f>
        <v>43 - බණ්ඩාරගම</v>
      </c>
      <c r="J2079" s="20" t="str">
        <f>IF(A2079="","",VLOOKUP(I2079,[3]Crt!B:C,2))</f>
        <v>කළුතර</v>
      </c>
      <c r="K2079" s="186">
        <f>IF(B2079="","",VLOOKUP(MID(B2079,1,1),[3]Crt!D:E,2,FALSE))</f>
        <v>2103</v>
      </c>
    </row>
    <row r="2080" spans="1:11" ht="51" customHeight="1" thickBot="1">
      <c r="A2080" s="38" t="s">
        <v>1261</v>
      </c>
      <c r="B2080" s="834" t="s">
        <v>4830</v>
      </c>
      <c r="C2080" s="835" t="s">
        <v>4831</v>
      </c>
      <c r="D2080" s="823">
        <v>580000</v>
      </c>
      <c r="E2080" s="824" t="s">
        <v>4224</v>
      </c>
      <c r="F2080" s="824" t="s">
        <v>4016</v>
      </c>
      <c r="G2080" s="423"/>
      <c r="H2080" s="18" t="str">
        <f>IF(A2080="","",VLOOKUP(A2080,[3]Crt!F:G,2,FALSE))</f>
        <v>කාන්තා කටයුතු</v>
      </c>
      <c r="I2080" s="19" t="str">
        <f>IF(A2080="","",IF(LEN(B2080)=12,VLOOKUP(MID(B2080,8,2),[3]Crt!A:B,2),VLOOKUP(MID(B2080,7,2),[3]Crt!A:B,2)))</f>
        <v>10 - මහර</v>
      </c>
      <c r="J2080" s="20" t="str">
        <f>IF(A2080="","",VLOOKUP(I2080,[3]Crt!B:C,2))</f>
        <v>ගම්පහ</v>
      </c>
      <c r="K2080" s="186">
        <f>IF(B2080="","",VLOOKUP(MID(B2080,1,1),[3]Crt!D:E,2,FALSE))</f>
        <v>2103</v>
      </c>
    </row>
    <row r="2081" spans="1:11" ht="51" customHeight="1" thickBot="1">
      <c r="A2081" s="38" t="s">
        <v>1261</v>
      </c>
      <c r="B2081" s="834" t="s">
        <v>4832</v>
      </c>
      <c r="C2081" s="835" t="s">
        <v>4833</v>
      </c>
      <c r="D2081" s="823">
        <v>40000</v>
      </c>
      <c r="E2081" s="824" t="s">
        <v>4224</v>
      </c>
      <c r="F2081" s="824" t="s">
        <v>4016</v>
      </c>
      <c r="G2081" s="423"/>
      <c r="H2081" s="18" t="str">
        <f>IF(A2081="","",VLOOKUP(A2081,[3]Crt!F:G,2,FALSE))</f>
        <v>කාන්තා කටයුතු</v>
      </c>
      <c r="I2081" s="19" t="str">
        <f>IF(A2081="","",IF(LEN(B2081)=12,VLOOKUP(MID(B2081,8,2),[3]Crt!A:B,2),VLOOKUP(MID(B2081,7,2),[3]Crt!A:B,2)))</f>
        <v>07 - ගම්පහ</v>
      </c>
      <c r="J2081" s="20" t="str">
        <f>IF(A2081="","",VLOOKUP(I2081,[3]Crt!B:C,2))</f>
        <v>ගම්පහ</v>
      </c>
      <c r="K2081" s="186">
        <f>IF(B2081="","",VLOOKUP(MID(B2081,1,1),[3]Crt!D:E,2,FALSE))</f>
        <v>2103</v>
      </c>
    </row>
    <row r="2082" spans="1:11" ht="51" customHeight="1" thickBot="1">
      <c r="A2082" s="38" t="s">
        <v>1261</v>
      </c>
      <c r="B2082" s="821" t="s">
        <v>4834</v>
      </c>
      <c r="C2082" s="835" t="s">
        <v>4835</v>
      </c>
      <c r="D2082" s="823">
        <v>40000</v>
      </c>
      <c r="E2082" s="824" t="s">
        <v>4224</v>
      </c>
      <c r="F2082" s="824" t="s">
        <v>4016</v>
      </c>
      <c r="G2082" s="423"/>
      <c r="H2082" s="18" t="str">
        <f>IF(A2082="","",VLOOKUP(A2082,[3]Crt!F:G,2,FALSE))</f>
        <v>කාන්තා කටයුතු</v>
      </c>
      <c r="I2082" s="19" t="str">
        <f>IF(A2082="","",IF(LEN(B2082)=12,VLOOKUP(MID(B2082,8,2),[3]Crt!A:B,2),VLOOKUP(MID(B2082,7,2),[3]Crt!A:B,2)))</f>
        <v>12 - බියගම</v>
      </c>
      <c r="J2082" s="20" t="str">
        <f>IF(A2082="","",VLOOKUP(I2082,[3]Crt!B:C,2))</f>
        <v>ගම්පහ</v>
      </c>
      <c r="K2082" s="186">
        <f>IF(B2082="","",VLOOKUP(MID(B2082,1,1),[3]Crt!D:E,2,FALSE))</f>
        <v>2103</v>
      </c>
    </row>
    <row r="2083" spans="1:11" ht="51" customHeight="1">
      <c r="A2083" s="38" t="s">
        <v>1261</v>
      </c>
      <c r="B2083" s="821" t="s">
        <v>4836</v>
      </c>
      <c r="C2083" s="822" t="s">
        <v>4837</v>
      </c>
      <c r="D2083" s="823">
        <v>20000</v>
      </c>
      <c r="E2083" s="824" t="s">
        <v>4224</v>
      </c>
      <c r="F2083" s="824" t="s">
        <v>4016</v>
      </c>
      <c r="G2083" s="423"/>
      <c r="H2083" s="18" t="str">
        <f>IF(A2083="","",VLOOKUP(A2083,[3]Crt!F:G,2,FALSE))</f>
        <v>කාන්තා කටයුතු</v>
      </c>
      <c r="I2083" s="19" t="str">
        <f>IF(A2083="","",IF(LEN(B2083)=12,VLOOKUP(MID(B2083,8,2),[3]Crt!A:B,2),VLOOKUP(MID(B2083,7,2),[3]Crt!A:B,2)))</f>
        <v>13 - කැළණිය</v>
      </c>
      <c r="J2083" s="20" t="str">
        <f>IF(A2083="","",VLOOKUP(I2083,[3]Crt!B:C,2))</f>
        <v>ගම්පහ</v>
      </c>
      <c r="K2083" s="186">
        <f>IF(B2083="","",VLOOKUP(MID(B2083,1,1),[3]Crt!D:E,2,FALSE))</f>
        <v>2103</v>
      </c>
    </row>
    <row r="2084" spans="1:11" ht="51" customHeight="1">
      <c r="A2084" s="38" t="s">
        <v>1261</v>
      </c>
      <c r="B2084" s="821" t="s">
        <v>4838</v>
      </c>
      <c r="C2084" s="822" t="s">
        <v>4839</v>
      </c>
      <c r="D2084" s="823">
        <v>150000</v>
      </c>
      <c r="E2084" s="824" t="s">
        <v>4224</v>
      </c>
      <c r="F2084" s="824" t="s">
        <v>4016</v>
      </c>
      <c r="G2084" s="423"/>
      <c r="H2084" s="18" t="str">
        <f>IF(A2084="","",VLOOKUP(A2084,[3]Crt!F:G,2,FALSE))</f>
        <v>කාන්තා කටයුතු</v>
      </c>
      <c r="I2084" s="19" t="str">
        <f>IF(A2084="","",IF(LEN(B2084)=12,VLOOKUP(MID(B2084,8,2),[3]Crt!A:B,2),VLOOKUP(MID(B2084,7,2),[3]Crt!A:B,2)))</f>
        <v>10 - මහර</v>
      </c>
      <c r="J2084" s="20" t="str">
        <f>IF(A2084="","",VLOOKUP(I2084,[3]Crt!B:C,2))</f>
        <v>ගම්පහ</v>
      </c>
      <c r="K2084" s="186">
        <f>IF(B2084="","",VLOOKUP(MID(B2084,1,1),[3]Crt!D:E,2,FALSE))</f>
        <v>2401</v>
      </c>
    </row>
    <row r="2085" spans="1:11" ht="51" customHeight="1">
      <c r="A2085" s="38" t="s">
        <v>1228</v>
      </c>
      <c r="B2085" s="821" t="s">
        <v>4840</v>
      </c>
      <c r="C2085" s="825" t="s">
        <v>4841</v>
      </c>
      <c r="D2085" s="823">
        <v>50000</v>
      </c>
      <c r="E2085" s="824" t="s">
        <v>4224</v>
      </c>
      <c r="F2085" s="824" t="s">
        <v>4016</v>
      </c>
      <c r="G2085" s="423"/>
      <c r="H2085" s="18" t="str">
        <f>IF(A2085="","",VLOOKUP(A2085,[3]Crt!F:G,2,FALSE))</f>
        <v>කාන්තා කටයුතු</v>
      </c>
      <c r="I2085" s="19" t="str">
        <f>IF(A2085="","",IF(LEN(B2085)=12,VLOOKUP(MID(B2085,8,2),[3]Crt!A:B,2),VLOOKUP(MID(B2085,7,2),[3]Crt!A:B,2)))</f>
        <v>33 - පාදුක්ක</v>
      </c>
      <c r="J2085" s="20" t="str">
        <f>IF(A2085="","",VLOOKUP(I2085,[3]Crt!B:C,2))</f>
        <v>කොළඹ</v>
      </c>
      <c r="K2085" s="186">
        <f>IF(B2085="","",VLOOKUP(MID(B2085,1,1),[3]Crt!D:E,2,FALSE))</f>
        <v>2401</v>
      </c>
    </row>
    <row r="2086" spans="1:11" ht="51" customHeight="1">
      <c r="A2086" s="38" t="s">
        <v>1228</v>
      </c>
      <c r="B2086" s="821" t="s">
        <v>4842</v>
      </c>
      <c r="C2086" s="825" t="s">
        <v>4843</v>
      </c>
      <c r="D2086" s="823">
        <v>50000</v>
      </c>
      <c r="E2086" s="824" t="s">
        <v>4224</v>
      </c>
      <c r="F2086" s="824" t="s">
        <v>4016</v>
      </c>
      <c r="G2086" s="423"/>
      <c r="H2086" s="18" t="str">
        <f>IF(A2086="","",VLOOKUP(A2086,[3]Crt!F:G,2,FALSE))</f>
        <v>කාන්තා කටයුතු</v>
      </c>
      <c r="I2086" s="19" t="str">
        <f>IF(A2086="","",IF(LEN(B2086)=12,VLOOKUP(MID(B2086,8,2),[3]Crt!A:B,2),VLOOKUP(MID(B2086,7,2),[3]Crt!A:B,2)))</f>
        <v>23 - ශ්‍රී ජයවර්ධනපුර</v>
      </c>
      <c r="J2086" s="20" t="str">
        <f>IF(A2086="","",VLOOKUP(I2086,[3]Crt!B:C,2))</f>
        <v>කොළඹ</v>
      </c>
      <c r="K2086" s="186">
        <f>IF(B2086="","",VLOOKUP(MID(B2086,1,1),[3]Crt!D:E,2,FALSE))</f>
        <v>2401</v>
      </c>
    </row>
    <row r="2087" spans="1:11" ht="51" customHeight="1">
      <c r="A2087" s="38" t="s">
        <v>1228</v>
      </c>
      <c r="B2087" s="821" t="s">
        <v>4844</v>
      </c>
      <c r="C2087" s="825" t="s">
        <v>4845</v>
      </c>
      <c r="D2087" s="823">
        <v>50000</v>
      </c>
      <c r="E2087" s="824" t="s">
        <v>4224</v>
      </c>
      <c r="F2087" s="824" t="s">
        <v>4016</v>
      </c>
      <c r="G2087" s="423"/>
      <c r="H2087" s="18" t="str">
        <f>IF(A2087="","",VLOOKUP(A2087,[3]Crt!F:G,2,FALSE))</f>
        <v>කාන්තා කටයුතු</v>
      </c>
      <c r="I2087" s="19" t="str">
        <f>IF(A2087="","",IF(LEN(B2087)=12,VLOOKUP(MID(B2087,8,2),[3]Crt!A:B,2),VLOOKUP(MID(B2087,7,2),[3]Crt!A:B,2)))</f>
        <v>25 - මහරගම</v>
      </c>
      <c r="J2087" s="20" t="str">
        <f>IF(A2087="","",VLOOKUP(I2087,[3]Crt!B:C,2))</f>
        <v>කොළඹ</v>
      </c>
      <c r="K2087" s="186">
        <f>IF(B2087="","",VLOOKUP(MID(B2087,1,1),[3]Crt!D:E,2,FALSE))</f>
        <v>2401</v>
      </c>
    </row>
    <row r="2088" spans="1:11" ht="51" customHeight="1">
      <c r="A2088" s="38" t="s">
        <v>1228</v>
      </c>
      <c r="B2088" s="821" t="s">
        <v>4846</v>
      </c>
      <c r="C2088" s="825" t="s">
        <v>4847</v>
      </c>
      <c r="D2088" s="823">
        <v>50000</v>
      </c>
      <c r="E2088" s="824" t="s">
        <v>4224</v>
      </c>
      <c r="F2088" s="824" t="s">
        <v>4016</v>
      </c>
      <c r="G2088" s="423"/>
      <c r="H2088" s="18" t="str">
        <f>IF(A2088="","",VLOOKUP(A2088,[3]Crt!F:G,2,FALSE))</f>
        <v>කාන්තා කටයුතු</v>
      </c>
      <c r="I2088" s="19" t="str">
        <f>IF(A2088="","",IF(LEN(B2088)=12,VLOOKUP(MID(B2088,8,2),[3]Crt!A:B,2),VLOOKUP(MID(B2088,7,2),[3]Crt!A:B,2)))</f>
        <v>30 - හෝමාගම</v>
      </c>
      <c r="J2088" s="20" t="str">
        <f>IF(A2088="","",VLOOKUP(I2088,[3]Crt!B:C,2))</f>
        <v>කොළඹ</v>
      </c>
      <c r="K2088" s="186">
        <f>IF(B2088="","",VLOOKUP(MID(B2088,1,1),[3]Crt!D:E,2,FALSE))</f>
        <v>2401</v>
      </c>
    </row>
    <row r="2089" spans="1:11" ht="51" customHeight="1">
      <c r="A2089" s="38" t="s">
        <v>1261</v>
      </c>
      <c r="B2089" s="821" t="s">
        <v>4848</v>
      </c>
      <c r="C2089" s="822" t="s">
        <v>4849</v>
      </c>
      <c r="D2089" s="823">
        <v>50000</v>
      </c>
      <c r="E2089" s="824" t="s">
        <v>4224</v>
      </c>
      <c r="F2089" s="824" t="s">
        <v>4016</v>
      </c>
      <c r="G2089" s="423"/>
      <c r="H2089" s="18" t="str">
        <f>IF(A2089="","",VLOOKUP(A2089,[3]Crt!F:G,2,FALSE))</f>
        <v>කාන්තා කටයුතු</v>
      </c>
      <c r="I2089" s="19" t="str">
        <f>IF(A2089="","",IF(LEN(B2089)=12,VLOOKUP(MID(B2089,8,2),[3]Crt!A:B,2),VLOOKUP(MID(B2089,7,2),[3]Crt!A:B,2)))</f>
        <v>29 - කැස්බෑව</v>
      </c>
      <c r="J2089" s="20" t="str">
        <f>IF(A2089="","",VLOOKUP(I2089,[3]Crt!B:C,2))</f>
        <v>කොළඹ</v>
      </c>
      <c r="K2089" s="186">
        <f>IF(B2089="","",VLOOKUP(MID(B2089,1,1),[3]Crt!D:E,2,FALSE))</f>
        <v>2401</v>
      </c>
    </row>
    <row r="2090" spans="1:11" ht="51" customHeight="1">
      <c r="A2090" s="38" t="s">
        <v>1308</v>
      </c>
      <c r="B2090" s="836" t="s">
        <v>4850</v>
      </c>
      <c r="C2090" s="825" t="s">
        <v>4851</v>
      </c>
      <c r="D2090" s="823">
        <v>62500</v>
      </c>
      <c r="E2090" s="824" t="s">
        <v>4224</v>
      </c>
      <c r="F2090" s="798" t="s">
        <v>4111</v>
      </c>
      <c r="G2090" s="423"/>
      <c r="H2090" s="18" t="str">
        <f>IF(A2090="","",VLOOKUP(A2090,[3]Crt!F:G,2,FALSE))</f>
        <v>සමාජ සේවා</v>
      </c>
      <c r="I2090" s="19" t="str">
        <f>IF(A2090="","",IF(LEN(B2090)=12,VLOOKUP(MID(B2090,8,2),[3]Crt!A:B,2),VLOOKUP(MID(B2090,7,2),[3]Crt!A:B,2)))</f>
        <v>27 - දෙහිවල</v>
      </c>
      <c r="J2090" s="20" t="str">
        <f>IF(A2090="","",VLOOKUP(I2090,[3]Crt!B:C,2))</f>
        <v>කොළඹ</v>
      </c>
      <c r="K2090" s="186">
        <f>IF(B2090="","",VLOOKUP(MID(B2090,1,1),[3]Crt!D:E,2,FALSE))</f>
        <v>2001</v>
      </c>
    </row>
    <row r="2091" spans="1:11" ht="51" customHeight="1">
      <c r="A2091" s="38" t="s">
        <v>1308</v>
      </c>
      <c r="B2091" s="836" t="s">
        <v>4852</v>
      </c>
      <c r="C2091" s="825" t="s">
        <v>4853</v>
      </c>
      <c r="D2091" s="823">
        <v>82350</v>
      </c>
      <c r="E2091" s="824" t="s">
        <v>4224</v>
      </c>
      <c r="F2091" s="798" t="s">
        <v>4111</v>
      </c>
      <c r="G2091" s="423"/>
      <c r="H2091" s="18" t="str">
        <f>IF(A2091="","",VLOOKUP(A2091,[3]Crt!F:G,2,FALSE))</f>
        <v>සමාජ සේවා</v>
      </c>
      <c r="I2091" s="19" t="str">
        <f>IF(A2091="","",IF(LEN(B2091)=12,VLOOKUP(MID(B2091,8,2),[3]Crt!A:B,2),VLOOKUP(MID(B2091,7,2),[3]Crt!A:B,2)))</f>
        <v>27 - දෙහිවල</v>
      </c>
      <c r="J2091" s="20" t="str">
        <f>IF(A2091="","",VLOOKUP(I2091,[3]Crt!B:C,2))</f>
        <v>කොළඹ</v>
      </c>
      <c r="K2091" s="186">
        <f>IF(B2091="","",VLOOKUP(MID(B2091,1,1),[3]Crt!D:E,2,FALSE))</f>
        <v>2001</v>
      </c>
    </row>
    <row r="2092" spans="1:11" ht="51" customHeight="1">
      <c r="A2092" s="38" t="s">
        <v>1308</v>
      </c>
      <c r="B2092" s="836" t="s">
        <v>4854</v>
      </c>
      <c r="C2092" s="825" t="s">
        <v>4855</v>
      </c>
      <c r="D2092" s="823">
        <v>70700</v>
      </c>
      <c r="E2092" s="824" t="s">
        <v>4224</v>
      </c>
      <c r="F2092" s="798" t="s">
        <v>4111</v>
      </c>
      <c r="G2092" s="423"/>
      <c r="H2092" s="18" t="str">
        <f>IF(A2092="","",VLOOKUP(A2092,[3]Crt!F:G,2,FALSE))</f>
        <v>සමාජ සේවා</v>
      </c>
      <c r="I2092" s="19" t="str">
        <f>IF(A2092="","",IF(LEN(B2092)=12,VLOOKUP(MID(B2092,8,2),[3]Crt!A:B,2),VLOOKUP(MID(B2092,7,2),[3]Crt!A:B,2)))</f>
        <v>27 - දෙහිවල</v>
      </c>
      <c r="J2092" s="20" t="str">
        <f>IF(A2092="","",VLOOKUP(I2092,[3]Crt!B:C,2))</f>
        <v>කොළඹ</v>
      </c>
      <c r="K2092" s="186">
        <f>IF(B2092="","",VLOOKUP(MID(B2092,1,1),[3]Crt!D:E,2,FALSE))</f>
        <v>2001</v>
      </c>
    </row>
    <row r="2093" spans="1:11" ht="51" customHeight="1">
      <c r="A2093" s="38" t="s">
        <v>1308</v>
      </c>
      <c r="B2093" s="836" t="s">
        <v>4856</v>
      </c>
      <c r="C2093" s="825" t="s">
        <v>4857</v>
      </c>
      <c r="D2093" s="823">
        <v>400000</v>
      </c>
      <c r="E2093" s="824" t="s">
        <v>4224</v>
      </c>
      <c r="F2093" s="824" t="s">
        <v>4016</v>
      </c>
      <c r="G2093" s="423"/>
      <c r="H2093" s="18" t="str">
        <f>IF(A2093="","",VLOOKUP(A2093,[3]Crt!F:G,2,FALSE))</f>
        <v>සමාජ සේවා</v>
      </c>
      <c r="I2093" s="19" t="str">
        <f>IF(A2093="","",IF(LEN(B2093)=12,VLOOKUP(MID(B2093,8,2),[3]Crt!A:B,2),VLOOKUP(MID(B2093,7,2),[3]Crt!A:B,2)))</f>
        <v>06 - අත්තනගල්ල</v>
      </c>
      <c r="J2093" s="20" t="str">
        <f>IF(A2093="","",VLOOKUP(I2093,[3]Crt!B:C,2))</f>
        <v>ගම්පහ</v>
      </c>
      <c r="K2093" s="186">
        <f>IF(B2093="","",VLOOKUP(MID(B2093,1,1),[3]Crt!D:E,2,FALSE))</f>
        <v>2103</v>
      </c>
    </row>
    <row r="2094" spans="1:11" ht="51" customHeight="1">
      <c r="A2094" s="38" t="s">
        <v>3669</v>
      </c>
      <c r="B2094" s="836" t="s">
        <v>4858</v>
      </c>
      <c r="C2094" s="825" t="s">
        <v>4859</v>
      </c>
      <c r="D2094" s="837">
        <v>2000000</v>
      </c>
      <c r="E2094" s="798" t="s">
        <v>4627</v>
      </c>
      <c r="F2094" s="798" t="s">
        <v>3985</v>
      </c>
      <c r="G2094" s="423"/>
      <c r="H2094" s="18" t="str">
        <f>IF(A2094="","",VLOOKUP(A2094,[3]Crt!F:G,2,FALSE))</f>
        <v>සෞඛ්‍ය වෛද්‍ය සේවා</v>
      </c>
      <c r="I2094" s="19" t="str">
        <f>IF(A2094="","",IF(LEN(B2094)=12,VLOOKUP(MID(B2094,8,2),[3]Crt!A:B,2),VLOOKUP(MID(B2094,7,2),[3]Crt!A:B,2)))</f>
        <v>04 - මිනුවන්ගොඩ</v>
      </c>
      <c r="J2094" s="20" t="str">
        <f>IF(A2094="","",VLOOKUP(I2094,[3]Crt!B:C,2))</f>
        <v>ගම්පහ</v>
      </c>
      <c r="K2094" s="186">
        <f>IF(B2094="","",VLOOKUP(MID(B2094,1,1),[3]Crt!D:E,2,FALSE))</f>
        <v>2001</v>
      </c>
    </row>
    <row r="2095" spans="1:11" ht="51" customHeight="1">
      <c r="A2095" s="38" t="s">
        <v>1308</v>
      </c>
      <c r="B2095" s="836" t="s">
        <v>4860</v>
      </c>
      <c r="C2095" s="825" t="s">
        <v>4861</v>
      </c>
      <c r="D2095" s="837">
        <v>200000</v>
      </c>
      <c r="E2095" s="824" t="s">
        <v>4224</v>
      </c>
      <c r="F2095" s="824" t="s">
        <v>4016</v>
      </c>
      <c r="G2095" s="423"/>
      <c r="H2095" s="18" t="str">
        <f>IF(A2095="","",VLOOKUP(A2095,[3]Crt!F:G,2,FALSE))</f>
        <v>සමාජ සේවා</v>
      </c>
      <c r="I2095" s="19" t="str">
        <f>IF(A2095="","",IF(LEN(B2095)=12,VLOOKUP(MID(B2095,8,2),[3]Crt!A:B,2),VLOOKUP(MID(B2095,7,2),[3]Crt!A:B,2)))</f>
        <v>04 - මිනුවන්ගොඩ</v>
      </c>
      <c r="J2095" s="20" t="str">
        <f>IF(A2095="","",VLOOKUP(I2095,[3]Crt!B:C,2))</f>
        <v>ගම්පහ</v>
      </c>
      <c r="K2095" s="186">
        <f>IF(B2095="","",VLOOKUP(MID(B2095,1,1),[3]Crt!D:E,2,FALSE))</f>
        <v>2401</v>
      </c>
    </row>
    <row r="2096" spans="1:11" ht="51" customHeight="1">
      <c r="A2096" s="38" t="s">
        <v>1308</v>
      </c>
      <c r="B2096" s="836" t="s">
        <v>4862</v>
      </c>
      <c r="C2096" s="825" t="s">
        <v>4863</v>
      </c>
      <c r="D2096" s="837">
        <v>215000</v>
      </c>
      <c r="E2096" s="824" t="s">
        <v>4224</v>
      </c>
      <c r="F2096" s="824" t="s">
        <v>4016</v>
      </c>
      <c r="G2096" s="423"/>
      <c r="H2096" s="18" t="str">
        <f>IF(A2096="","",VLOOKUP(A2096,[3]Crt!F:G,2,FALSE))</f>
        <v>සමාජ සේවා</v>
      </c>
      <c r="I2096" s="19" t="str">
        <f>IF(A2096="","",IF(LEN(B2096)=12,VLOOKUP(MID(B2096,8,2),[3]Crt!A:B,2),VLOOKUP(MID(B2096,7,2),[3]Crt!A:B,2)))</f>
        <v>30 - හෝමාගම</v>
      </c>
      <c r="J2096" s="20" t="str">
        <f>IF(A2096="","",VLOOKUP(I2096,[3]Crt!B:C,2))</f>
        <v>කොළඹ</v>
      </c>
      <c r="K2096" s="186">
        <f>IF(B2096="","",VLOOKUP(MID(B2096,1,1),[3]Crt!D:E,2,FALSE))</f>
        <v>2401</v>
      </c>
    </row>
    <row r="2097" spans="1:11" ht="51" customHeight="1">
      <c r="A2097" s="38" t="s">
        <v>4252</v>
      </c>
      <c r="B2097" s="838" t="s">
        <v>4864</v>
      </c>
      <c r="C2097" s="839" t="s">
        <v>4865</v>
      </c>
      <c r="D2097" s="840">
        <v>925000</v>
      </c>
      <c r="E2097" s="832" t="s">
        <v>4224</v>
      </c>
      <c r="F2097" s="832" t="s">
        <v>3917</v>
      </c>
      <c r="G2097" s="423"/>
      <c r="H2097" s="18" t="str">
        <f>IF(A2097="","",VLOOKUP(A2097,[3]Crt!F:G,2,FALSE))</f>
        <v>ආයුර්වේද වෛද්‍ය සේවා</v>
      </c>
      <c r="I2097" s="19" t="str">
        <f>IF(A2097="","",IF(LEN(B2097)=12,VLOOKUP(MID(B2097,8,2),[3]Crt!A:B,2),VLOOKUP(MID(B2097,7,2),[3]Crt!A:B,2)))</f>
        <v>06 - අත්තනගල්ල</v>
      </c>
      <c r="J2097" s="20" t="str">
        <f>IF(A2097="","",VLOOKUP(I2097,[3]Crt!B:C,2))</f>
        <v>ගම්පහ</v>
      </c>
      <c r="K2097" s="186">
        <f>IF(B2097="","",VLOOKUP(MID(B2097,1,1),[3]Crt!D:E,2,FALSE))</f>
        <v>2104</v>
      </c>
    </row>
    <row r="2098" spans="1:11" ht="51" customHeight="1">
      <c r="A2098" s="38" t="s">
        <v>4252</v>
      </c>
      <c r="B2098" s="838" t="s">
        <v>4866</v>
      </c>
      <c r="C2098" s="839" t="s">
        <v>4867</v>
      </c>
      <c r="D2098" s="840">
        <v>1250000</v>
      </c>
      <c r="E2098" s="832" t="s">
        <v>4224</v>
      </c>
      <c r="F2098" s="832" t="s">
        <v>3917</v>
      </c>
      <c r="G2098" s="423"/>
      <c r="H2098" s="18" t="str">
        <f>IF(A2098="","",VLOOKUP(A2098,[3]Crt!F:G,2,FALSE))</f>
        <v>ආයුර්වේද වෛද්‍ය සේවා</v>
      </c>
      <c r="I2098" s="19" t="str">
        <f>IF(A2098="","",IF(LEN(B2098)=12,VLOOKUP(MID(B2098,8,2),[3]Crt!A:B,2),VLOOKUP(MID(B2098,7,2),[3]Crt!A:B,2)))</f>
        <v>05 - මීරිගම</v>
      </c>
      <c r="J2098" s="20" t="str">
        <f>IF(A2098="","",VLOOKUP(I2098,[3]Crt!B:C,2))</f>
        <v>ගම්පහ</v>
      </c>
      <c r="K2098" s="186">
        <f>IF(B2098="","",VLOOKUP(MID(B2098,1,1),[3]Crt!D:E,2,FALSE))</f>
        <v>2001</v>
      </c>
    </row>
    <row r="2099" spans="1:11" ht="51" customHeight="1">
      <c r="A2099" s="38" t="s">
        <v>4252</v>
      </c>
      <c r="B2099" s="838" t="s">
        <v>4868</v>
      </c>
      <c r="C2099" s="839" t="s">
        <v>4869</v>
      </c>
      <c r="D2099" s="840">
        <v>247000</v>
      </c>
      <c r="E2099" s="832" t="s">
        <v>4224</v>
      </c>
      <c r="F2099" s="832" t="s">
        <v>3917</v>
      </c>
      <c r="G2099" s="423"/>
      <c r="H2099" s="18" t="str">
        <f>IF(A2099="","",VLOOKUP(A2099,[3]Crt!F:G,2,FALSE))</f>
        <v>ආයුර්වේද වෛද්‍ය සේවා</v>
      </c>
      <c r="I2099" s="19" t="str">
        <f>IF(A2099="","",IF(LEN(B2099)=12,VLOOKUP(MID(B2099,8,2),[3]Crt!A:B,2),VLOOKUP(MID(B2099,7,2),[3]Crt!A:B,2)))</f>
        <v>48 - බේරුවල</v>
      </c>
      <c r="J2099" s="20" t="str">
        <f>IF(A2099="","",VLOOKUP(I2099,[3]Crt!B:C,2))</f>
        <v>කළුතර</v>
      </c>
      <c r="K2099" s="186">
        <f>IF(B2099="","",VLOOKUP(MID(B2099,1,1),[3]Crt!D:E,2,FALSE))</f>
        <v>2001</v>
      </c>
    </row>
    <row r="2100" spans="1:11" ht="51" customHeight="1">
      <c r="A2100" s="38" t="s">
        <v>1228</v>
      </c>
      <c r="B2100" s="836" t="s">
        <v>4870</v>
      </c>
      <c r="C2100" s="825" t="s">
        <v>4871</v>
      </c>
      <c r="D2100" s="837">
        <v>42000</v>
      </c>
      <c r="E2100" s="824" t="s">
        <v>4224</v>
      </c>
      <c r="F2100" s="824" t="s">
        <v>4016</v>
      </c>
      <c r="G2100" s="423"/>
      <c r="H2100" s="18" t="str">
        <f>IF(A2100="","",VLOOKUP(A2100,[3]Crt!F:G,2,FALSE))</f>
        <v>කාන්තා කටයුතු</v>
      </c>
      <c r="I2100" s="19" t="str">
        <f>IF(A2100="","",IF(LEN(B2100)=12,VLOOKUP(MID(B2100,8,2),[3]Crt!A:B,2),VLOOKUP(MID(B2100,7,2),[3]Crt!A:B,2)))</f>
        <v>09 - වත්තල</v>
      </c>
      <c r="J2100" s="20" t="str">
        <f>IF(A2100="","",VLOOKUP(I2100,[3]Crt!B:C,2))</f>
        <v>ගම්පහ</v>
      </c>
      <c r="K2100" s="186">
        <f>IF(B2100="","",VLOOKUP(MID(B2100,1,1),[3]Crt!D:E,2,FALSE))</f>
        <v>2103</v>
      </c>
    </row>
    <row r="2101" spans="1:11" ht="51" customHeight="1">
      <c r="A2101" s="38" t="s">
        <v>1308</v>
      </c>
      <c r="B2101" s="836" t="s">
        <v>4872</v>
      </c>
      <c r="C2101" s="825" t="s">
        <v>4873</v>
      </c>
      <c r="D2101" s="837">
        <v>30000</v>
      </c>
      <c r="E2101" s="824" t="s">
        <v>4224</v>
      </c>
      <c r="F2101" s="824" t="s">
        <v>4016</v>
      </c>
      <c r="G2101" s="423"/>
      <c r="H2101" s="18" t="str">
        <f>IF(A2101="","",VLOOKUP(A2101,[3]Crt!F:G,2,FALSE))</f>
        <v>සමාජ සේවා</v>
      </c>
      <c r="I2101" s="19" t="str">
        <f>IF(A2101="","",IF(LEN(B2101)=12,VLOOKUP(MID(B2101,8,2),[3]Crt!A:B,2),VLOOKUP(MID(B2101,7,2),[3]Crt!A:B,2)))</f>
        <v>53 - මිල්ලනිය</v>
      </c>
      <c r="J2101" s="20" t="str">
        <f>IF(A2101="","",VLOOKUP(I2101,[3]Crt!B:C,2))</f>
        <v>කළුතර</v>
      </c>
      <c r="K2101" s="186">
        <f>IF(B2101="","",VLOOKUP(MID(B2101,1,1),[3]Crt!D:E,2,FALSE))</f>
        <v>2102</v>
      </c>
    </row>
    <row r="2102" spans="1:11" ht="51" customHeight="1">
      <c r="A2102" s="38" t="s">
        <v>1261</v>
      </c>
      <c r="B2102" s="836" t="s">
        <v>4874</v>
      </c>
      <c r="C2102" s="822" t="s">
        <v>4875</v>
      </c>
      <c r="D2102" s="837">
        <v>500000</v>
      </c>
      <c r="E2102" s="824" t="s">
        <v>4224</v>
      </c>
      <c r="F2102" s="824" t="s">
        <v>4016</v>
      </c>
      <c r="G2102" s="423"/>
      <c r="H2102" s="18" t="str">
        <f>IF(A2102="","",VLOOKUP(A2102,[3]Crt!F:G,2,FALSE))</f>
        <v>කාන්තා කටයුතු</v>
      </c>
      <c r="I2102" s="19" t="str">
        <f>IF(A2102="","",IF(LEN(B2102)=12,VLOOKUP(MID(B2102,8,2),[3]Crt!A:B,2),VLOOKUP(MID(B2102,7,2),[3]Crt!A:B,2)))</f>
        <v>41 - පානදුර</v>
      </c>
      <c r="J2102" s="20" t="str">
        <f>IF(A2102="","",VLOOKUP(I2102,[3]Crt!B:C,2))</f>
        <v>කළුතර</v>
      </c>
      <c r="K2102" s="186">
        <f>IF(B2102="","",VLOOKUP(MID(B2102,1,1),[3]Crt!D:E,2,FALSE))</f>
        <v>2104</v>
      </c>
    </row>
    <row r="2103" spans="1:11" ht="51" customHeight="1">
      <c r="A2103" s="38" t="s">
        <v>1308</v>
      </c>
      <c r="B2103" s="836" t="s">
        <v>4876</v>
      </c>
      <c r="C2103" s="825" t="s">
        <v>4877</v>
      </c>
      <c r="D2103" s="837">
        <v>500000</v>
      </c>
      <c r="E2103" s="824" t="s">
        <v>4224</v>
      </c>
      <c r="F2103" s="824" t="s">
        <v>4016</v>
      </c>
      <c r="G2103" s="423"/>
      <c r="H2103" s="18" t="str">
        <f>IF(A2103="","",VLOOKUP(A2103,[3]Crt!F:G,2,FALSE))</f>
        <v>සමාජ සේවා</v>
      </c>
      <c r="I2103" s="19" t="str">
        <f>IF(A2103="","",IF(LEN(B2103)=12,VLOOKUP(MID(B2103,8,2),[3]Crt!A:B,2),VLOOKUP(MID(B2103,7,2),[3]Crt!A:B,2)))</f>
        <v>30 - හෝමාගම</v>
      </c>
      <c r="J2103" s="20" t="str">
        <f>IF(A2103="","",VLOOKUP(I2103,[3]Crt!B:C,2))</f>
        <v>කොළඹ</v>
      </c>
      <c r="K2103" s="186">
        <f>IF(B2103="","",VLOOKUP(MID(B2103,1,1),[3]Crt!D:E,2,FALSE))</f>
        <v>2401</v>
      </c>
    </row>
    <row r="2104" spans="1:11" ht="51" customHeight="1">
      <c r="A2104" s="38" t="s">
        <v>1308</v>
      </c>
      <c r="B2104" s="821" t="s">
        <v>4878</v>
      </c>
      <c r="C2104" s="825" t="s">
        <v>4879</v>
      </c>
      <c r="D2104" s="828">
        <v>52500</v>
      </c>
      <c r="E2104" s="824" t="s">
        <v>4224</v>
      </c>
      <c r="F2104" s="824" t="s">
        <v>4016</v>
      </c>
      <c r="G2104" s="423"/>
      <c r="H2104" s="18" t="str">
        <f>IF(A2104="","",VLOOKUP(A2104,[3]Crt!F:G,2,FALSE))</f>
        <v>සමාජ සේවා</v>
      </c>
      <c r="I2104" s="19" t="str">
        <f>IF(A2104="","",IF(LEN(B2104)=12,VLOOKUP(MID(B2104,8,2),[3]Crt!A:B,2),VLOOKUP(MID(B2104,7,2),[3]Crt!A:B,2)))</f>
        <v>29 - කැස්බෑව</v>
      </c>
      <c r="J2104" s="20" t="str">
        <f>IF(A2104="","",VLOOKUP(I2104,[3]Crt!B:C,2))</f>
        <v>කොළඹ</v>
      </c>
      <c r="K2104" s="186">
        <f>IF(B2104="","",VLOOKUP(MID(B2104,1,1),[3]Crt!D:E,2,FALSE))</f>
        <v>2102</v>
      </c>
    </row>
    <row r="2105" spans="1:11" ht="51" customHeight="1">
      <c r="A2105" s="38" t="s">
        <v>1308</v>
      </c>
      <c r="B2105" s="821" t="s">
        <v>4880</v>
      </c>
      <c r="C2105" s="825" t="s">
        <v>4881</v>
      </c>
      <c r="D2105" s="828">
        <v>26250</v>
      </c>
      <c r="E2105" s="824" t="s">
        <v>4224</v>
      </c>
      <c r="F2105" s="824" t="s">
        <v>4016</v>
      </c>
      <c r="G2105" s="423"/>
      <c r="H2105" s="18" t="str">
        <f>H2104</f>
        <v>සමාජ සේවා</v>
      </c>
      <c r="I2105" s="19" t="str">
        <f>IF(A2105="","",IF(LEN(B2105)=12,VLOOKUP(MID(B2105,8,2),[3]Crt!A:B,2),VLOOKUP(MID(B2105,7,2),[3]Crt!A:B,2)))</f>
        <v>31 - හංවැල්ල</v>
      </c>
      <c r="J2105" s="20" t="str">
        <f>IF(A2105="","",VLOOKUP(I2105,[3]Crt!B:C,2))</f>
        <v>කොළඹ</v>
      </c>
      <c r="K2105" s="186">
        <f>IF(B2105="","",VLOOKUP(MID(B2105,1,1),[3]Crt!D:E,2,FALSE))</f>
        <v>2102</v>
      </c>
    </row>
    <row r="2106" spans="1:11" ht="51" customHeight="1">
      <c r="A2106" s="38" t="s">
        <v>1308</v>
      </c>
      <c r="B2106" s="821" t="s">
        <v>4882</v>
      </c>
      <c r="C2106" s="825" t="s">
        <v>4883</v>
      </c>
      <c r="D2106" s="828">
        <v>26250</v>
      </c>
      <c r="E2106" s="824" t="s">
        <v>4224</v>
      </c>
      <c r="F2106" s="824" t="s">
        <v>4016</v>
      </c>
      <c r="G2106" s="423"/>
      <c r="H2106" s="18" t="str">
        <f>IF(A2106="","",VLOOKUP(A2106,[3]Crt!F:G,2,FALSE))</f>
        <v>සමාජ සේවා</v>
      </c>
      <c r="I2106" s="19" t="s">
        <v>4884</v>
      </c>
      <c r="J2106" s="20" t="str">
        <f>IF(A2106="","",VLOOKUP(I2106,[3]Crt!B:C,2))</f>
        <v>කොළඹ</v>
      </c>
      <c r="K2106" s="186">
        <f>IF(B2106="","",VLOOKUP(MID(B2106,1,1),[3]Crt!D:E,2,FALSE))</f>
        <v>2102</v>
      </c>
    </row>
    <row r="2107" spans="1:11" ht="51" customHeight="1">
      <c r="A2107" s="38" t="s">
        <v>1308</v>
      </c>
      <c r="B2107" s="821" t="s">
        <v>4885</v>
      </c>
      <c r="C2107" s="825" t="s">
        <v>4886</v>
      </c>
      <c r="D2107" s="828">
        <v>52500</v>
      </c>
      <c r="E2107" s="824" t="s">
        <v>4224</v>
      </c>
      <c r="F2107" s="824" t="s">
        <v>4016</v>
      </c>
      <c r="G2107" s="423"/>
      <c r="H2107" s="18" t="str">
        <f>IF(A2107="","",VLOOKUP(A2107,[3]Crt!F:G,2,FALSE))</f>
        <v>සමාජ සේවා</v>
      </c>
      <c r="I2107" s="19" t="str">
        <f>IF(A2107="","",IF(LEN(B2107)=12,VLOOKUP(MID(B2107,8,2),[3]Crt!A:B,2),VLOOKUP(MID(B2107,7,2),[3]Crt!A:B,2)))</f>
        <v>22 -කොලොන්නාව</v>
      </c>
      <c r="J2107" s="20" t="str">
        <f>IF(A2107="","",VLOOKUP(I2107,[3]Crt!B:C,2))</f>
        <v>කොළඹ</v>
      </c>
      <c r="K2107" s="186">
        <f>IF(B2107="","",VLOOKUP(MID(B2107,1,1),[3]Crt!D:E,2,FALSE))</f>
        <v>2102</v>
      </c>
    </row>
    <row r="2108" spans="1:11" ht="51" customHeight="1">
      <c r="A2108" s="38" t="s">
        <v>1308</v>
      </c>
      <c r="B2108" s="821" t="s">
        <v>4887</v>
      </c>
      <c r="C2108" s="825" t="s">
        <v>4888</v>
      </c>
      <c r="D2108" s="828">
        <v>121250</v>
      </c>
      <c r="E2108" s="824" t="s">
        <v>4224</v>
      </c>
      <c r="F2108" s="824" t="s">
        <v>4016</v>
      </c>
      <c r="G2108" s="423"/>
      <c r="H2108" s="18" t="str">
        <f>IF(A2108="","",VLOOKUP(A2108,[3]Crt!F:G,2,FALSE))</f>
        <v>සමාජ සේවා</v>
      </c>
      <c r="I2108" s="19" t="s">
        <v>4889</v>
      </c>
      <c r="J2108" s="20" t="str">
        <f>IF(A2108="","",VLOOKUP(I2108,[3]Crt!B:C,2))</f>
        <v>කොළඹ</v>
      </c>
      <c r="K2108" s="186">
        <f>IF(B2108="","",VLOOKUP(MID(B2108,1,1),[3]Crt!D:E,2,FALSE))</f>
        <v>2102</v>
      </c>
    </row>
    <row r="2109" spans="1:11" ht="51" customHeight="1">
      <c r="A2109" s="38" t="s">
        <v>1308</v>
      </c>
      <c r="B2109" s="841" t="s">
        <v>4890</v>
      </c>
      <c r="C2109" s="842" t="s">
        <v>4891</v>
      </c>
      <c r="D2109" s="843">
        <v>300000</v>
      </c>
      <c r="E2109" s="844" t="s">
        <v>4224</v>
      </c>
      <c r="F2109" s="844" t="s">
        <v>4016</v>
      </c>
      <c r="G2109" s="423"/>
      <c r="H2109" s="18" t="str">
        <f>IF(A2109="","",VLOOKUP(A2109,[3]Crt!F:G,2,FALSE))</f>
        <v>සමාජ සේවා</v>
      </c>
      <c r="I2109" s="19" t="str">
        <f>IF(A2109="","",IF(LEN(B2109)=12,VLOOKUP(MID(B2109,8,2),[3]Crt!A:B,2),VLOOKUP(MID(B2109,7,2),[3]Crt!A:B,2)))</f>
        <v>46 - බුලත්සිංහල</v>
      </c>
      <c r="J2109" s="20" t="str">
        <f>IF(A2109="","",VLOOKUP(I2109,[3]Crt!B:C,2))</f>
        <v>කළුතර</v>
      </c>
      <c r="K2109" s="186">
        <f>IF(B2109="","",VLOOKUP(MID(B2109,1,1),[3]Crt!D:E,2,FALSE))</f>
        <v>2103</v>
      </c>
    </row>
    <row r="2110" spans="1:11" ht="51" customHeight="1">
      <c r="A2110" s="845" t="s">
        <v>1308</v>
      </c>
      <c r="B2110" s="841" t="s">
        <v>4892</v>
      </c>
      <c r="C2110" s="846" t="s">
        <v>4893</v>
      </c>
      <c r="D2110" s="843">
        <v>52500</v>
      </c>
      <c r="E2110" s="844" t="s">
        <v>4224</v>
      </c>
      <c r="F2110" s="844" t="s">
        <v>4016</v>
      </c>
      <c r="G2110" s="847"/>
      <c r="H2110" s="18" t="str">
        <f>IF(A2110="","",VLOOKUP(A2110,[3]Crt!F:G,2,FALSE))</f>
        <v>සමාජ සේවා</v>
      </c>
      <c r="I2110" s="848" t="s">
        <v>4894</v>
      </c>
      <c r="J2110" s="849" t="s">
        <v>4895</v>
      </c>
      <c r="K2110" s="186">
        <f>IF(B2110="","",VLOOKUP(MID(B2110,1,1),[3]Crt!D:E,2,FALSE))</f>
        <v>2102</v>
      </c>
    </row>
    <row r="2111" spans="1:11" ht="51" customHeight="1">
      <c r="A2111" s="845" t="s">
        <v>1308</v>
      </c>
      <c r="B2111" s="850" t="s">
        <v>4896</v>
      </c>
      <c r="C2111" s="846" t="s">
        <v>4897</v>
      </c>
      <c r="D2111" s="843">
        <v>26250</v>
      </c>
      <c r="E2111" s="844" t="s">
        <v>4224</v>
      </c>
      <c r="F2111" s="844" t="s">
        <v>4016</v>
      </c>
      <c r="G2111" s="847"/>
      <c r="H2111" s="18" t="str">
        <f>IF(A2111="","",VLOOKUP(A2111,[3]Crt!F:G,2,FALSE))</f>
        <v>සමාජ සේවා</v>
      </c>
      <c r="I2111" s="851" t="s">
        <v>4898</v>
      </c>
      <c r="J2111" s="849" t="s">
        <v>4895</v>
      </c>
      <c r="K2111" s="186">
        <v>2102</v>
      </c>
    </row>
    <row r="2112" spans="1:11" ht="51" customHeight="1">
      <c r="A2112" s="38" t="s">
        <v>1228</v>
      </c>
      <c r="B2112" s="850" t="s">
        <v>4899</v>
      </c>
      <c r="C2112" s="846" t="s">
        <v>4900</v>
      </c>
      <c r="D2112" s="843">
        <v>50000</v>
      </c>
      <c r="E2112" s="844" t="s">
        <v>4224</v>
      </c>
      <c r="F2112" s="844" t="s">
        <v>4016</v>
      </c>
      <c r="G2112" s="847"/>
      <c r="H2112" s="18" t="str">
        <f>IF(A2112="","",VLOOKUP(A2112,[3]Crt!F:G,2,FALSE))</f>
        <v>කාන්තා කටයුතු</v>
      </c>
      <c r="I2112" s="851" t="s">
        <v>4901</v>
      </c>
      <c r="J2112" s="849" t="s">
        <v>4895</v>
      </c>
      <c r="K2112" s="186">
        <f>IF(B2112="","",VLOOKUP(MID(B2112,1,1),[3]Crt!D:E,2,FALSE))</f>
        <v>2401</v>
      </c>
    </row>
    <row r="2113" spans="1:11" ht="51" customHeight="1">
      <c r="A2113" s="174" t="s">
        <v>1308</v>
      </c>
      <c r="B2113" s="852" t="s">
        <v>4902</v>
      </c>
      <c r="C2113" s="846" t="s">
        <v>4903</v>
      </c>
      <c r="D2113" s="843">
        <v>25000</v>
      </c>
      <c r="E2113" s="844" t="s">
        <v>4224</v>
      </c>
      <c r="F2113" s="844" t="s">
        <v>4016</v>
      </c>
      <c r="G2113" s="271"/>
      <c r="H2113" s="18" t="str">
        <f>IF(A2113="","",VLOOKUP(A2113,[3]Crt!F:G,2,FALSE))</f>
        <v>සමාජ සේවා</v>
      </c>
      <c r="I2113" s="610" t="s">
        <v>4904</v>
      </c>
      <c r="J2113" s="174" t="s">
        <v>4905</v>
      </c>
      <c r="K2113" s="853">
        <v>2102</v>
      </c>
    </row>
    <row r="2114" spans="1:11" ht="51" customHeight="1">
      <c r="A2114" s="38" t="s">
        <v>3914</v>
      </c>
      <c r="B2114" s="836" t="s">
        <v>4906</v>
      </c>
      <c r="C2114" s="854" t="s">
        <v>4907</v>
      </c>
      <c r="D2114" s="843">
        <v>500000</v>
      </c>
      <c r="E2114" s="844" t="s">
        <v>4224</v>
      </c>
      <c r="F2114" s="844" t="s">
        <v>3917</v>
      </c>
      <c r="G2114" s="855"/>
      <c r="H2114" s="856" t="str">
        <f>IF(A2114="","",VLOOKUP(A2114,[3]Crt!F:G,2,FALSE))</f>
        <v>ආයුර්වේද වෛද්‍ය සේවා</v>
      </c>
      <c r="I2114" s="856" t="str">
        <f>IF(A2114="","",IF(LEN(B2114)=12,VLOOKUP(MID(B2114,8,2),[3]Crt!A:B,2),VLOOKUP(MID(B2114,7,2),[3]Crt!A:B,2)))</f>
        <v>01 - දිවුලපිටිය</v>
      </c>
      <c r="J2114" s="186" t="str">
        <f>IF(A2114="","",VLOOKUP(I2114,[3]Crt!B:C,2))</f>
        <v>ගම්පහ</v>
      </c>
      <c r="K2114" s="186">
        <f>IF(B1714="","",VLOOKUP(MID(B2114,1,1),[3]Crt!D:E,2,FALSE))</f>
        <v>2401</v>
      </c>
    </row>
    <row r="2115" spans="1:11" ht="51" customHeight="1">
      <c r="A2115" s="38" t="s">
        <v>3669</v>
      </c>
      <c r="B2115" s="850" t="s">
        <v>4908</v>
      </c>
      <c r="C2115" s="846" t="s">
        <v>4909</v>
      </c>
      <c r="D2115" s="843">
        <v>250000</v>
      </c>
      <c r="E2115" s="844" t="s">
        <v>4224</v>
      </c>
      <c r="F2115" s="844" t="s">
        <v>4016</v>
      </c>
      <c r="G2115" s="847"/>
      <c r="H2115" s="856" t="str">
        <f>IF(A2115="","",VLOOKUP(A2115,[3]Crt!F:G,2,FALSE))</f>
        <v>සෞඛ්‍ය වෛද්‍ය සේවා</v>
      </c>
      <c r="I2115" s="856" t="str">
        <f>IF(A2115="","",IF(LEN(B2115)=12,VLOOKUP(MID(B2115,8,2),[3]Crt!A:B,2),VLOOKUP(MID(B2115,7,2),[3]Crt!A:B,2)))</f>
        <v>21 - කොළඹ</v>
      </c>
      <c r="J2115" s="186" t="str">
        <f>IF(A2115="","",VLOOKUP(I2115,[3]Crt!B:C,2))</f>
        <v>කොළඹ</v>
      </c>
      <c r="K2115" s="186">
        <f>IF(B1715="","",VLOOKUP(MID(B2115,1,1),[3]Crt!D:E,2,FALSE))</f>
        <v>2001</v>
      </c>
    </row>
    <row r="2116" spans="1:11" ht="51" customHeight="1">
      <c r="A2116" s="857" t="s">
        <v>1325</v>
      </c>
      <c r="B2116" s="858" t="s">
        <v>4910</v>
      </c>
      <c r="C2116" s="859" t="s">
        <v>4911</v>
      </c>
      <c r="D2116" s="860">
        <v>500000</v>
      </c>
      <c r="E2116" s="861" t="s">
        <v>4224</v>
      </c>
      <c r="F2116" s="861" t="s">
        <v>4016</v>
      </c>
      <c r="G2116" s="862"/>
      <c r="H2116" s="863" t="str">
        <f>IF(A2116="","",VLOOKUP(A2116,[3]Crt!F:G,2,FALSE))</f>
        <v>සමාජ සේවා</v>
      </c>
      <c r="I2116" s="863" t="str">
        <f>IF(A2116="","",IF(LEN(B2116)=12,VLOOKUP(MID(B2116,8,2),[3]Crt!A:B,2),VLOOKUP(MID(B2116,7,2),[3]Crt!A:B,2)))</f>
        <v>24 - කඩුවෙල</v>
      </c>
      <c r="J2116" s="857" t="str">
        <f>IF(A2116="","",VLOOKUP(I2116,[3]Crt!B:C,2))</f>
        <v>කොළඹ</v>
      </c>
      <c r="K2116" s="632">
        <f>IF(B1716="","",VLOOKUP(MID(B2116,1,1),[3]Crt!D:E,2,FALSE))</f>
        <v>2401</v>
      </c>
    </row>
    <row r="2117" spans="1:11" ht="51" customHeight="1">
      <c r="A2117" s="174" t="s">
        <v>1308</v>
      </c>
      <c r="B2117" s="850" t="s">
        <v>4912</v>
      </c>
      <c r="C2117" s="846" t="s">
        <v>4913</v>
      </c>
      <c r="D2117" s="843">
        <v>400000</v>
      </c>
      <c r="E2117" s="844" t="s">
        <v>4224</v>
      </c>
      <c r="F2117" s="844" t="s">
        <v>4016</v>
      </c>
      <c r="G2117" s="271"/>
      <c r="H2117" s="617" t="str">
        <f>IF(A2117="","",VLOOKUP(A2117,[3]Crt!F:G,2,FALSE))</f>
        <v>සමාජ සේවා</v>
      </c>
      <c r="I2117" s="617" t="str">
        <f>IF(A2117="","",IF(LEN(B2117)=12,VLOOKUP(MID(B2117,8,2),[3]Crt!A:B,2),VLOOKUP(MID(B2117,7,2),[3]Crt!A:B,2)))</f>
        <v>10 - මහර</v>
      </c>
      <c r="J2117" s="853" t="str">
        <f>IF(A2117="","",VLOOKUP(I2117,[3]Crt!B:C,2))</f>
        <v>ගම්පහ</v>
      </c>
      <c r="K2117" s="186">
        <f>IF(B1717="","",VLOOKUP(MID(B2117,1,1),[3]Crt!D:E,2,FALSE))</f>
        <v>2401</v>
      </c>
    </row>
    <row r="2118" spans="1:11" ht="51" customHeight="1">
      <c r="A2118" s="174" t="s">
        <v>1308</v>
      </c>
      <c r="B2118" s="850" t="s">
        <v>4914</v>
      </c>
      <c r="C2118" s="846" t="s">
        <v>4915</v>
      </c>
      <c r="D2118" s="843">
        <v>100000</v>
      </c>
      <c r="E2118" s="844" t="s">
        <v>4224</v>
      </c>
      <c r="F2118" s="844" t="s">
        <v>4016</v>
      </c>
      <c r="G2118" s="271"/>
      <c r="H2118" s="617" t="str">
        <f>IF(A2118="","",VLOOKUP(A2118,[3]Crt!F:G,2,FALSE))</f>
        <v>සමාජ සේවා</v>
      </c>
      <c r="I2118" s="617" t="str">
        <f>IF(A2118="","",IF(LEN(B2118)=12,VLOOKUP(MID(B2118,8,2),[3]Crt!A:B,2),VLOOKUP(MID(B2118,7,2),[3]Crt!A:B,2)))</f>
        <v>30 - හෝමාගම</v>
      </c>
      <c r="J2118" s="853" t="str">
        <f>IF(A2118="","",VLOOKUP(I2118,[3]Crt!B:C,2))</f>
        <v>කොළඹ</v>
      </c>
      <c r="K2118" s="186">
        <f>IF(B1718="","",VLOOKUP(MID(B2118,1,1),[3]Crt!D:E,2,FALSE))</f>
        <v>2104</v>
      </c>
    </row>
    <row r="2119" spans="1:11" ht="51" customHeight="1">
      <c r="A2119" s="857" t="s">
        <v>3695</v>
      </c>
      <c r="B2119" s="858" t="s">
        <v>4916</v>
      </c>
      <c r="C2119" s="859" t="s">
        <v>4917</v>
      </c>
      <c r="D2119" s="860">
        <v>50000</v>
      </c>
      <c r="E2119" s="861" t="s">
        <v>4627</v>
      </c>
      <c r="F2119" s="861" t="s">
        <v>3985</v>
      </c>
      <c r="G2119" s="862"/>
      <c r="H2119" s="863" t="str">
        <f>IF(A2119="","",VLOOKUP(A2119,[3]Crt!F:G,2,FALSE))</f>
        <v>සෞඛ්‍ය වෛද්‍ය සේවා</v>
      </c>
      <c r="I2119" s="863" t="str">
        <f>IF(A2119="","",IF(LEN(B2119)=12,VLOOKUP(MID(B2119,8,2),[3]Crt!A:B,2),VLOOKUP(MID(B2119,7,2),[3]Crt!A:B,2)))</f>
        <v>64 - කොළඹ පොදු</v>
      </c>
      <c r="J2119" s="857" t="str">
        <f>IF(A2119="","",VLOOKUP(I2119,[3]Crt!B:C,2))</f>
        <v xml:space="preserve">කොළඹ </v>
      </c>
      <c r="K2119" s="632">
        <f>IF(B1719="","",VLOOKUP(MID(B2119,1,1),[3]Crt!D:E,2,FALSE))</f>
        <v>2401</v>
      </c>
    </row>
    <row r="2120" spans="1:11" ht="51" customHeight="1">
      <c r="A2120" s="857" t="s">
        <v>3695</v>
      </c>
      <c r="B2120" s="858" t="s">
        <v>4918</v>
      </c>
      <c r="C2120" s="859" t="s">
        <v>4919</v>
      </c>
      <c r="D2120" s="860">
        <v>150000</v>
      </c>
      <c r="E2120" s="861" t="s">
        <v>4627</v>
      </c>
      <c r="F2120" s="861" t="s">
        <v>3985</v>
      </c>
      <c r="G2120" s="862"/>
      <c r="H2120" s="863" t="str">
        <f>IF(A2120="","",VLOOKUP(A2120,[3]Crt!F:G,2,FALSE))</f>
        <v>සෞඛ්‍ය වෛද්‍ය සේවා</v>
      </c>
      <c r="I2120" s="863" t="str">
        <f>IF(A2120="","",IF(LEN(B2120)=12,VLOOKUP(MID(B2120,8,2),[3]Crt!A:B,2),VLOOKUP(MID(B2120,7,2),[3]Crt!A:B,2)))</f>
        <v>10 - මහර</v>
      </c>
      <c r="J2120" s="857" t="str">
        <f>IF(A2120="","",VLOOKUP(I2120,[3]Crt!B:C,2))</f>
        <v>ගම්පහ</v>
      </c>
      <c r="K2120" s="632">
        <f>IF(B1720="","",VLOOKUP(MID(B2120,1,1),[3]Crt!D:E,2,FALSE))</f>
        <v>2401</v>
      </c>
    </row>
    <row r="2121" spans="1:11" ht="51" customHeight="1">
      <c r="A2121" s="857" t="s">
        <v>3695</v>
      </c>
      <c r="B2121" s="858" t="s">
        <v>4920</v>
      </c>
      <c r="C2121" s="859" t="s">
        <v>4921</v>
      </c>
      <c r="D2121" s="860">
        <v>150000</v>
      </c>
      <c r="E2121" s="861" t="s">
        <v>4627</v>
      </c>
      <c r="F2121" s="861" t="s">
        <v>3985</v>
      </c>
      <c r="G2121" s="862"/>
      <c r="H2121" s="863" t="str">
        <f>IF(A2121="","",VLOOKUP(A2121,[3]Crt!F:G,2,FALSE))</f>
        <v>සෞඛ්‍ය වෛද්‍ය සේවා</v>
      </c>
      <c r="I2121" s="863" t="str">
        <f>IF(A2121="","",IF(LEN(B2121)=12,VLOOKUP(MID(B2121,8,2),[3]Crt!A:B,2),VLOOKUP(MID(B2121,7,2),[3]Crt!A:B,2)))</f>
        <v>06 - අත්තනගල්ල</v>
      </c>
      <c r="J2121" s="857" t="str">
        <f>IF(A2121="","",VLOOKUP(I2121,[3]Crt!B:C,2))</f>
        <v>ගම්පහ</v>
      </c>
      <c r="K2121" s="632">
        <f>IF(B1721="","",VLOOKUP(MID(B2121,1,1),[3]Crt!D:E,2,FALSE))</f>
        <v>2401</v>
      </c>
    </row>
    <row r="2122" spans="1:11" ht="51" customHeight="1">
      <c r="A2122" s="174" t="s">
        <v>1228</v>
      </c>
      <c r="B2122" s="850" t="s">
        <v>4922</v>
      </c>
      <c r="C2122" s="846" t="s">
        <v>4923</v>
      </c>
      <c r="D2122" s="843">
        <v>50000</v>
      </c>
      <c r="E2122" s="844" t="s">
        <v>4224</v>
      </c>
      <c r="F2122" s="844" t="s">
        <v>4016</v>
      </c>
      <c r="G2122" s="271"/>
      <c r="H2122" s="617" t="str">
        <f>IF(A2122="","",VLOOKUP(A2122,[3]Crt!F:G,2,FALSE))</f>
        <v>කාන්තා කටයුතු</v>
      </c>
      <c r="I2122" s="617" t="str">
        <f>IF(A2122="","",IF(LEN(B2122)=12,VLOOKUP(MID(B2122,8,2),[3]Crt!A:B,2),VLOOKUP(MID(B2122,7,2),[3]Crt!A:B,2)))</f>
        <v>25 - මහරගම</v>
      </c>
      <c r="J2122" s="853" t="str">
        <f>IF(A2122="","",VLOOKUP(I2122,[3]Crt!B:C,2))</f>
        <v>කොළඹ</v>
      </c>
      <c r="K2122" s="186">
        <f>IF(B1722="","",VLOOKUP(MID(B2122,1,1),[3]Crt!D:E,2,FALSE))</f>
        <v>2401</v>
      </c>
    </row>
    <row r="2123" spans="1:11" ht="51" customHeight="1">
      <c r="A2123" s="174" t="s">
        <v>1228</v>
      </c>
      <c r="B2123" s="850" t="s">
        <v>4924</v>
      </c>
      <c r="C2123" s="846" t="s">
        <v>4925</v>
      </c>
      <c r="D2123" s="843">
        <v>50000</v>
      </c>
      <c r="E2123" s="844" t="s">
        <v>4224</v>
      </c>
      <c r="F2123" s="844" t="s">
        <v>4016</v>
      </c>
      <c r="G2123" s="271"/>
      <c r="H2123" s="617" t="str">
        <f>IF(A2123="","",VLOOKUP(A2123,[3]Crt!F:G,2,FALSE))</f>
        <v>කාන්තා කටයුතු</v>
      </c>
      <c r="I2123" s="617" t="str">
        <f>IF(A2123="","",IF(LEN(B2123)=12,VLOOKUP(MID(B2123,8,2),[3]Crt!A:B,2),VLOOKUP(MID(B2123,7,2),[3]Crt!A:B,2)))</f>
        <v>07 - ගම්පහ</v>
      </c>
      <c r="J2123" s="853" t="str">
        <f>IF(A2123="","",VLOOKUP(I2123,[3]Crt!B:C,2))</f>
        <v>ගම්පහ</v>
      </c>
      <c r="K2123" s="186">
        <f>IF(B1723="","",VLOOKUP(MID(B2123,1,1),[3]Crt!D:E,2,FALSE))</f>
        <v>2401</v>
      </c>
    </row>
    <row r="2124" spans="1:11" ht="51" customHeight="1">
      <c r="A2124" s="174" t="s">
        <v>1228</v>
      </c>
      <c r="B2124" s="850" t="s">
        <v>4926</v>
      </c>
      <c r="C2124" s="846" t="s">
        <v>4927</v>
      </c>
      <c r="D2124" s="843">
        <v>50000</v>
      </c>
      <c r="E2124" s="844" t="s">
        <v>4224</v>
      </c>
      <c r="F2124" s="844" t="s">
        <v>4016</v>
      </c>
      <c r="G2124" s="271"/>
      <c r="H2124" s="617" t="str">
        <f>IF(A2124="","",VLOOKUP(A2124,[3]Crt!F:G,2,FALSE))</f>
        <v>කාන්තා කටයුතු</v>
      </c>
      <c r="I2124" s="617" t="str">
        <f>IF(A2124="","",IF(LEN(B2124)=12,VLOOKUP(MID(B2124,8,2),[3]Crt!A:B,2),VLOOKUP(MID(B2124,7,2),[3]Crt!A:B,2)))</f>
        <v>10 - මහර</v>
      </c>
      <c r="J2124" s="853" t="str">
        <f>IF(A2124="","",VLOOKUP(I2124,[3]Crt!B:C,2))</f>
        <v>ගම්පහ</v>
      </c>
      <c r="K2124" s="186">
        <f>IF(B1724="","",VLOOKUP(MID(B2124,1,1),[3]Crt!D:E,2,FALSE))</f>
        <v>2401</v>
      </c>
    </row>
    <row r="2125" spans="1:11" ht="51" customHeight="1">
      <c r="A2125" s="174" t="s">
        <v>1228</v>
      </c>
      <c r="B2125" s="850" t="s">
        <v>4928</v>
      </c>
      <c r="C2125" s="846" t="s">
        <v>4929</v>
      </c>
      <c r="D2125" s="843">
        <v>250000</v>
      </c>
      <c r="E2125" s="844" t="s">
        <v>4224</v>
      </c>
      <c r="F2125" s="844" t="s">
        <v>4224</v>
      </c>
      <c r="G2125" s="271"/>
      <c r="H2125" s="617" t="str">
        <f>IF(A2125="","",VLOOKUP(A2125,[3]Crt!F:G,2,FALSE))</f>
        <v>කාන්තා කටයුතු</v>
      </c>
      <c r="I2125" s="617" t="str">
        <f>IF(A2125="","",IF(LEN(B2125)=12,VLOOKUP(MID(B2125,8,2),[3]Crt!A:B,2),VLOOKUP(MID(B2125,7,2),[3]Crt!A:B,2)))</f>
        <v>64 - කොළඹ පොදු</v>
      </c>
      <c r="J2125" s="853" t="str">
        <f>IF(A2125="","",VLOOKUP(I2125,[3]Crt!B:C,2))</f>
        <v xml:space="preserve">කොළඹ </v>
      </c>
      <c r="K2125" s="186">
        <f>IF(B1725="","",VLOOKUP(MID(B2125,1,1),[3]Crt!D:E,2,FALSE))</f>
        <v>2401</v>
      </c>
    </row>
    <row r="2126" spans="1:11" ht="51" customHeight="1">
      <c r="A2126" s="857" t="s">
        <v>3695</v>
      </c>
      <c r="B2126" s="858" t="s">
        <v>4930</v>
      </c>
      <c r="C2126" s="859" t="s">
        <v>4931</v>
      </c>
      <c r="D2126" s="860">
        <v>125000</v>
      </c>
      <c r="E2126" s="861" t="s">
        <v>4224</v>
      </c>
      <c r="F2126" s="861" t="s">
        <v>4016</v>
      </c>
      <c r="G2126" s="862"/>
      <c r="H2126" s="863" t="str">
        <f>IF(A2126="","",VLOOKUP(A2126,[3]Crt!F:G,2,FALSE))</f>
        <v>සෞඛ්‍ය වෛද්‍ය සේවා</v>
      </c>
      <c r="I2126" s="863" t="str">
        <f>IF(A2126="","",IF(LEN(B2126)=12,VLOOKUP(MID(B2126,8,2),[3]Crt!A:B,2),VLOOKUP(MID(B2126,7,2),[3]Crt!A:B,2)))</f>
        <v>07 - ගම්පහ</v>
      </c>
      <c r="J2126" s="857" t="str">
        <f>IF(A2126="","",VLOOKUP(I2126,[3]Crt!B:C,2))</f>
        <v>ගම්පහ</v>
      </c>
      <c r="K2126" s="632">
        <f>IF(B1726="","",VLOOKUP(MID(B2126,1,1),[3]Crt!D:E,2,FALSE))</f>
        <v>2401</v>
      </c>
    </row>
    <row r="2127" spans="1:11" ht="51" customHeight="1">
      <c r="A2127" s="174" t="s">
        <v>1228</v>
      </c>
      <c r="B2127" s="850" t="s">
        <v>4932</v>
      </c>
      <c r="C2127" s="846" t="s">
        <v>4933</v>
      </c>
      <c r="D2127" s="843">
        <v>60000</v>
      </c>
      <c r="E2127" s="844" t="s">
        <v>4224</v>
      </c>
      <c r="F2127" s="844" t="s">
        <v>4224</v>
      </c>
      <c r="G2127" s="271"/>
      <c r="H2127" s="617" t="str">
        <f>IF(A2127="","",VLOOKUP(A2127,[3]Crt!F:G,2,FALSE))</f>
        <v>කාන්තා කටයුතු</v>
      </c>
      <c r="I2127" s="617" t="str">
        <f>IF(A2127="","",IF(LEN(B2127)=12,VLOOKUP(MID(B2127,8,2),[3]Crt!A:B,2),VLOOKUP(MID(B2127,7,2),[3]Crt!A:B,2)))</f>
        <v>06 - අත්තනගල්ල</v>
      </c>
      <c r="J2127" s="853" t="str">
        <f>IF(A2127="","",VLOOKUP(I2127,[3]Crt!B:C,2))</f>
        <v>ගම්පහ</v>
      </c>
      <c r="K2127" s="186">
        <f>IF(B1727="","",VLOOKUP(MID(B2127,1,1),[3]Crt!D:E,2,FALSE))</f>
        <v>2401</v>
      </c>
    </row>
    <row r="2128" spans="1:11" ht="51" customHeight="1">
      <c r="A2128" s="857" t="s">
        <v>1325</v>
      </c>
      <c r="B2128" s="858" t="s">
        <v>4934</v>
      </c>
      <c r="C2128" s="859" t="s">
        <v>4935</v>
      </c>
      <c r="D2128" s="860">
        <v>25000</v>
      </c>
      <c r="E2128" s="861" t="s">
        <v>4224</v>
      </c>
      <c r="F2128" s="861" t="s">
        <v>4016</v>
      </c>
      <c r="G2128" s="862" t="s">
        <v>4936</v>
      </c>
      <c r="H2128" s="863" t="str">
        <f>IF(A2128="","",VLOOKUP(A2128,[3]Crt!F:G,2,FALSE))</f>
        <v>සමාජ සේවා</v>
      </c>
      <c r="I2128" s="863" t="str">
        <f>IF(A2128="","",IF(LEN(B2128)=12,VLOOKUP(MID(B2128,8,2),[3]Crt!A:B,2),VLOOKUP(MID(B2128,7,2),[3]Crt!A:B,2)))</f>
        <v>03 - මීගමුව</v>
      </c>
      <c r="J2128" s="857" t="str">
        <f>IF(A2128="","",VLOOKUP(I2128,[3]Crt!B:C,2))</f>
        <v>ගම්පහ</v>
      </c>
      <c r="K2128" s="632">
        <f>IF(B1728="","",VLOOKUP(MID(B2128,1,1),[3]Crt!D:E,2,FALSE))</f>
        <v>2102</v>
      </c>
    </row>
    <row r="2129" spans="1:11" ht="51" customHeight="1">
      <c r="A2129" s="857" t="s">
        <v>1325</v>
      </c>
      <c r="B2129" s="858" t="s">
        <v>4937</v>
      </c>
      <c r="C2129" s="859" t="s">
        <v>4938</v>
      </c>
      <c r="D2129" s="860">
        <v>250000</v>
      </c>
      <c r="E2129" s="861" t="s">
        <v>4224</v>
      </c>
      <c r="F2129" s="861" t="s">
        <v>4016</v>
      </c>
      <c r="G2129" s="862"/>
      <c r="H2129" s="863" t="str">
        <f>IF(A2129="","",VLOOKUP(A2129,[3]Crt!F:G,2,FALSE))</f>
        <v>සමාජ සේවා</v>
      </c>
      <c r="I2129" s="863" t="str">
        <f>IF(A2129="","",IF(LEN(B2129)=12,VLOOKUP(MID(B2129,8,2),[3]Crt!A:B,2),VLOOKUP(MID(B2129,7,2),[3]Crt!A:B,2)))</f>
        <v>13 - කැළණිය</v>
      </c>
      <c r="J2129" s="857" t="str">
        <f>IF(A2129="","",VLOOKUP(I2129,[3]Crt!B:C,2))</f>
        <v>ගම්පහ</v>
      </c>
      <c r="K2129" s="632">
        <f>IF(B1729="","",VLOOKUP(MID(B2129,1,1),[3]Crt!D:E,2,FALSE))</f>
        <v>2102</v>
      </c>
    </row>
    <row r="2130" spans="1:11" ht="51" customHeight="1">
      <c r="A2130" s="174" t="s">
        <v>1319</v>
      </c>
      <c r="B2130" s="850" t="s">
        <v>4939</v>
      </c>
      <c r="C2130" s="864" t="s">
        <v>4940</v>
      </c>
      <c r="D2130" s="843">
        <v>130000</v>
      </c>
      <c r="E2130" s="844" t="s">
        <v>4224</v>
      </c>
      <c r="F2130" s="844" t="s">
        <v>4016</v>
      </c>
      <c r="G2130" s="271"/>
      <c r="H2130" s="617" t="str">
        <f>IF(A2130="","",VLOOKUP(A2130,[3]Crt!F:G,2,FALSE))</f>
        <v>සමාජ සේවා</v>
      </c>
      <c r="I2130" s="617" t="str">
        <f>IF(A2130="","",IF(LEN(B2130)=12,VLOOKUP(MID(B2130,8,2),[3]Crt!A:B,2),VLOOKUP(MID(B2130,7,2),[3]Crt!A:B,2)))</f>
        <v>12 - බියගම</v>
      </c>
      <c r="J2130" s="853" t="str">
        <f>IF(A2130="","",VLOOKUP(I2130,[3]Crt!B:C,2))</f>
        <v>ගම්පහ</v>
      </c>
      <c r="K2130" s="186">
        <f>IF(B1730="","",VLOOKUP(MID(B2130,1,1),[3]Crt!D:E,2,FALSE))</f>
        <v>2401</v>
      </c>
    </row>
    <row r="2131" spans="1:11" ht="51" customHeight="1">
      <c r="A2131" s="174" t="s">
        <v>1319</v>
      </c>
      <c r="B2131" s="850" t="s">
        <v>4941</v>
      </c>
      <c r="C2131" s="864" t="s">
        <v>4942</v>
      </c>
      <c r="D2131" s="843">
        <v>120000</v>
      </c>
      <c r="E2131" s="844" t="s">
        <v>4224</v>
      </c>
      <c r="F2131" s="844" t="s">
        <v>4016</v>
      </c>
      <c r="G2131" s="271"/>
      <c r="H2131" s="617" t="str">
        <f>IF(A2131="","",VLOOKUP(A2131,[3]Crt!F:G,2,FALSE))</f>
        <v>සමාජ සේවා</v>
      </c>
      <c r="I2131" s="617" t="str">
        <f>IF(A2131="","",IF(LEN(B2131)=12,VLOOKUP(MID(B2131,8,2),[3]Crt!A:B,2),VLOOKUP(MID(B2131,7,2),[3]Crt!A:B,2)))</f>
        <v>13 - කැළණිය</v>
      </c>
      <c r="J2131" s="853" t="str">
        <f>IF(A2131="","",VLOOKUP(I2131,[3]Crt!B:C,2))</f>
        <v>ගම්පහ</v>
      </c>
      <c r="K2131" s="186">
        <f>IF(B1731="","",VLOOKUP(MID(B2131,1,1),[3]Crt!D:E,2,FALSE))</f>
        <v>2401</v>
      </c>
    </row>
    <row r="2132" spans="1:11" ht="51" customHeight="1">
      <c r="A2132" s="174" t="s">
        <v>1319</v>
      </c>
      <c r="B2132" s="850" t="s">
        <v>4943</v>
      </c>
      <c r="C2132" s="864" t="s">
        <v>4944</v>
      </c>
      <c r="D2132" s="843">
        <v>120000</v>
      </c>
      <c r="E2132" s="844" t="s">
        <v>4224</v>
      </c>
      <c r="F2132" s="844" t="s">
        <v>4016</v>
      </c>
      <c r="G2132" s="271"/>
      <c r="H2132" s="617" t="str">
        <f>IF(A2132="","",VLOOKUP(A2132,[3]Crt!F:G,2,FALSE))</f>
        <v>සමාජ සේවා</v>
      </c>
      <c r="I2132" s="617" t="str">
        <f>IF(A2132="","",IF(LEN(B2132)=12,VLOOKUP(MID(B2132,8,2),[3]Crt!A:B,2),VLOOKUP(MID(B2132,7,2),[3]Crt!A:B,2)))</f>
        <v>11 - දොම්පෙ</v>
      </c>
      <c r="J2132" s="853" t="str">
        <f>IF(A2132="","",VLOOKUP(I2132,[3]Crt!B:C,2))</f>
        <v>ගම්පහ</v>
      </c>
      <c r="K2132" s="186">
        <f>IF(B1732="","",VLOOKUP(MID(B2132,1,1),[3]Crt!D:E,2,FALSE))</f>
        <v>2401</v>
      </c>
    </row>
    <row r="2133" spans="1:11" ht="51" customHeight="1">
      <c r="A2133" s="174" t="s">
        <v>1308</v>
      </c>
      <c r="B2133" s="850" t="s">
        <v>4945</v>
      </c>
      <c r="C2133" s="846" t="s">
        <v>4946</v>
      </c>
      <c r="D2133" s="843">
        <v>90000</v>
      </c>
      <c r="E2133" s="844" t="s">
        <v>4224</v>
      </c>
      <c r="F2133" s="844" t="s">
        <v>4016</v>
      </c>
      <c r="G2133" s="271"/>
      <c r="H2133" s="617" t="str">
        <f>IF(A2133="","",VLOOKUP(A2133,[3]Crt!F:G,2,FALSE))</f>
        <v>සමාජ සේවා</v>
      </c>
      <c r="I2133" s="617" t="str">
        <f>IF(A2133="","",IF(LEN(B2133)=12,VLOOKUP(MID(B2133,8,2),[3]Crt!A:B,2),VLOOKUP(MID(B2133,7,2),[3]Crt!A:B,2)))</f>
        <v>09 - වත්තල</v>
      </c>
      <c r="J2133" s="853" t="str">
        <f>IF(A2133="","",VLOOKUP(I2133,[3]Crt!B:C,2))</f>
        <v>ගම්පහ</v>
      </c>
      <c r="K2133" s="186">
        <f>IF(B1733="","",VLOOKUP(MID(B2133,1,1),[3]Crt!D:E,2,FALSE))</f>
        <v>2401</v>
      </c>
    </row>
    <row r="2134" spans="1:11" ht="51" customHeight="1">
      <c r="A2134" s="174" t="s">
        <v>1319</v>
      </c>
      <c r="B2134" s="850" t="s">
        <v>4947</v>
      </c>
      <c r="C2134" s="864" t="s">
        <v>4948</v>
      </c>
      <c r="D2134" s="843">
        <v>90000</v>
      </c>
      <c r="E2134" s="844" t="s">
        <v>4224</v>
      </c>
      <c r="F2134" s="844" t="s">
        <v>4016</v>
      </c>
      <c r="G2134" s="271"/>
      <c r="H2134" s="617" t="str">
        <f>IF(A2134="","",VLOOKUP(A2134,[3]Crt!F:G,2,FALSE))</f>
        <v>සමාජ සේවා</v>
      </c>
      <c r="I2134" s="617" t="str">
        <f>IF(A2134="","",IF(LEN(B2134)=12,VLOOKUP(MID(B2134,8,2),[3]Crt!A:B,2),VLOOKUP(MID(B2134,7,2),[3]Crt!A:B,2)))</f>
        <v>10 - මහර</v>
      </c>
      <c r="J2134" s="853" t="str">
        <f>IF(A2134="","",VLOOKUP(I2134,[3]Crt!B:C,2))</f>
        <v>ගම්පහ</v>
      </c>
      <c r="K2134" s="186">
        <f>IF(B1734="","",VLOOKUP(MID(B2134,1,1),[3]Crt!D:E,2,FALSE))</f>
        <v>2401</v>
      </c>
    </row>
    <row r="2135" spans="1:11" ht="51" customHeight="1">
      <c r="A2135" s="174" t="s">
        <v>3934</v>
      </c>
      <c r="B2135" s="850" t="s">
        <v>3935</v>
      </c>
      <c r="C2135" s="846" t="s">
        <v>4949</v>
      </c>
      <c r="D2135" s="843">
        <v>50885</v>
      </c>
      <c r="E2135" s="844" t="s">
        <v>4224</v>
      </c>
      <c r="F2135" s="844" t="s">
        <v>4950</v>
      </c>
      <c r="G2135" s="271"/>
      <c r="H2135" s="617" t="str">
        <f>IF(A2135="","",VLOOKUP(A2135,[3]Crt!F:G,2,FALSE))</f>
        <v>පරිවාස හා ළමාරක්ෂක සේවා</v>
      </c>
      <c r="I2135" s="617" t="str">
        <f>IF(A2135="","",IF(LEN(B2135)=12,VLOOKUP(MID(B2135,8,2),[3]Crt!A:B,2),VLOOKUP(MID(B2135,7,2),[3]Crt!A:B,2)))</f>
        <v>10 - මහර</v>
      </c>
      <c r="J2135" s="853" t="str">
        <f>IF(A2135="","",VLOOKUP(I2135,[3]Crt!B:C,2))</f>
        <v>ගම්පහ</v>
      </c>
      <c r="K2135" s="186">
        <f>IF(B1735="","",VLOOKUP(MID(B2135,1,1),[3]Crt!D:E,2,FALSE))</f>
        <v>2001</v>
      </c>
    </row>
    <row r="2136" spans="1:11" ht="51" customHeight="1">
      <c r="A2136" s="38" t="s">
        <v>3914</v>
      </c>
      <c r="B2136" s="850" t="s">
        <v>4951</v>
      </c>
      <c r="C2136" s="846" t="s">
        <v>4952</v>
      </c>
      <c r="D2136" s="843">
        <v>1587000</v>
      </c>
      <c r="E2136" s="844" t="s">
        <v>4224</v>
      </c>
      <c r="F2136" s="844" t="s">
        <v>4953</v>
      </c>
      <c r="G2136" s="271"/>
      <c r="H2136" s="617" t="str">
        <f>IF(A2136="","",VLOOKUP(A2136,[3]Crt!F:G,2,FALSE))</f>
        <v>ආයුර්වේද වෛද්‍ය සේවා</v>
      </c>
      <c r="I2136" s="617" t="str">
        <f>IF(A2136="","",IF(LEN(B2136)=12,VLOOKUP(MID(B2136,8,2),[3]Crt!A:B,2),VLOOKUP(MID(B2136,7,2),[3]Crt!A:B,2)))</f>
        <v>30 - හෝමාගම</v>
      </c>
      <c r="J2136" s="853" t="str">
        <f>IF(A2136="","",VLOOKUP(I2136,[3]Crt!B:C,2))</f>
        <v>කොළඹ</v>
      </c>
      <c r="K2136" s="186">
        <f>IF(B1736="","",VLOOKUP(MID(B2136,1,1),[3]Crt!D:E,2,FALSE))</f>
        <v>2104</v>
      </c>
    </row>
    <row r="2137" spans="1:11" ht="51" customHeight="1">
      <c r="A2137" s="174" t="s">
        <v>3669</v>
      </c>
      <c r="B2137" s="850" t="s">
        <v>4954</v>
      </c>
      <c r="C2137" s="846" t="s">
        <v>4955</v>
      </c>
      <c r="D2137" s="843">
        <v>368800</v>
      </c>
      <c r="E2137" s="174" t="s">
        <v>3672</v>
      </c>
      <c r="F2137" s="174" t="s">
        <v>3648</v>
      </c>
      <c r="G2137" s="271"/>
      <c r="H2137" s="617" t="str">
        <f>IF(A2137="","",VLOOKUP(A2137,[3]Crt!F:G,2,FALSE))</f>
        <v>සෞඛ්‍ය වෛද්‍ය සේවා</v>
      </c>
      <c r="I2137" s="617" t="str">
        <f>IF(A2137="","",IF(LEN(B2137)=12,VLOOKUP(MID(B2137,8,2),[3]Crt!A:B,2),VLOOKUP(MID(B2137,7,2),[3]Crt!A:B,2)))</f>
        <v>31 - හංවැල්ල</v>
      </c>
      <c r="J2137" s="853" t="str">
        <f>IF(A2137="","",VLOOKUP(I2137,[3]Crt!B:C,2))</f>
        <v>කොළඹ</v>
      </c>
      <c r="K2137" s="186">
        <f>IF(B1737="","",VLOOKUP(MID(B2137,1,1),[3]Crt!D:E,2,FALSE))</f>
        <v>2001</v>
      </c>
    </row>
    <row r="2138" spans="1:11" ht="51" customHeight="1">
      <c r="A2138" s="174" t="s">
        <v>3669</v>
      </c>
      <c r="B2138" s="850" t="s">
        <v>4956</v>
      </c>
      <c r="C2138" s="846" t="s">
        <v>4957</v>
      </c>
      <c r="D2138" s="843">
        <v>300000</v>
      </c>
      <c r="E2138" s="174" t="s">
        <v>3672</v>
      </c>
      <c r="F2138" s="174" t="s">
        <v>3648</v>
      </c>
      <c r="G2138" s="271"/>
      <c r="H2138" s="617" t="str">
        <f>IF(A2138="","",VLOOKUP(A2138,[3]Crt!F:G,2,FALSE))</f>
        <v>සෞඛ්‍ය වෛද්‍ය සේවා</v>
      </c>
      <c r="I2138" s="617" t="str">
        <f>IF(A2138="","",IF(LEN(B2138)=12,VLOOKUP(MID(B2138,8,2),[3]Crt!A:B,2),VLOOKUP(MID(B2138,7,2),[3]Crt!A:B,2)))</f>
        <v>31 - හංවැල්ල</v>
      </c>
      <c r="J2138" s="853" t="str">
        <f>IF(A2138="","",VLOOKUP(I2138,[3]Crt!B:C,2))</f>
        <v>කොළඹ</v>
      </c>
      <c r="K2138" s="186">
        <f>IF(B1738="","",VLOOKUP(MID(B2138,1,1),[3]Crt!D:E,2,FALSE))</f>
        <v>2001</v>
      </c>
    </row>
    <row r="2139" spans="1:11" ht="51" customHeight="1">
      <c r="A2139" s="174" t="s">
        <v>3669</v>
      </c>
      <c r="B2139" s="850" t="s">
        <v>4958</v>
      </c>
      <c r="C2139" s="846" t="s">
        <v>4959</v>
      </c>
      <c r="D2139" s="843">
        <v>150000</v>
      </c>
      <c r="E2139" s="174" t="s">
        <v>3672</v>
      </c>
      <c r="F2139" s="174" t="s">
        <v>3648</v>
      </c>
      <c r="G2139" s="271"/>
      <c r="H2139" s="617" t="str">
        <f>IF(A2139="","",VLOOKUP(A2139,[3]Crt!F:G,2,FALSE))</f>
        <v>සෞඛ්‍ය වෛද්‍ය සේවා</v>
      </c>
      <c r="I2139" s="617" t="str">
        <f>IF(A2139="","",IF(LEN(B2139)=12,VLOOKUP(MID(B2139,8,2),[3]Crt!A:B,2),VLOOKUP(MID(B2139,7,2),[3]Crt!A:B,2)))</f>
        <v>21 - කොළඹ</v>
      </c>
      <c r="J2139" s="853" t="str">
        <f>IF(A2139="","",VLOOKUP(I2139,[3]Crt!B:C,2))</f>
        <v>කොළඹ</v>
      </c>
      <c r="K2139" s="186">
        <f>IF(B1739="","",VLOOKUP(MID(B2139,1,1),[3]Crt!D:E,2,FALSE))</f>
        <v>2001</v>
      </c>
    </row>
    <row r="2140" spans="1:11" ht="51" customHeight="1">
      <c r="A2140" s="174" t="s">
        <v>3669</v>
      </c>
      <c r="B2140" s="850" t="s">
        <v>4960</v>
      </c>
      <c r="C2140" s="846" t="s">
        <v>4961</v>
      </c>
      <c r="D2140" s="843">
        <v>100000</v>
      </c>
      <c r="E2140" s="700" t="s">
        <v>4962</v>
      </c>
      <c r="F2140" s="700" t="s">
        <v>4963</v>
      </c>
      <c r="G2140" s="271"/>
      <c r="H2140" s="617" t="str">
        <f>IF(A2140="","",VLOOKUP(A2140,[3]Crt!F:G,2,FALSE))</f>
        <v>සෞඛ්‍ය වෛද්‍ය සේවා</v>
      </c>
      <c r="I2140" s="617" t="str">
        <f>IF(A2140="","",IF(LEN(B2140)=12,VLOOKUP(MID(B2140,8,2),[3]Crt!A:B,2),VLOOKUP(MID(B2140,7,2),[3]Crt!A:B,2)))</f>
        <v>30 - හෝමාගම</v>
      </c>
      <c r="J2140" s="853" t="str">
        <f>IF(A2140="","",VLOOKUP(I2140,[3]Crt!B:C,2))</f>
        <v>කොළඹ</v>
      </c>
      <c r="K2140" s="186">
        <f>IF(B1740="","",VLOOKUP(MID(B2140,1,1),[3]Crt!D:E,2,FALSE))</f>
        <v>2001</v>
      </c>
    </row>
    <row r="2141" spans="1:11" ht="51" customHeight="1">
      <c r="A2141" s="174" t="s">
        <v>3874</v>
      </c>
      <c r="B2141" s="850" t="s">
        <v>4964</v>
      </c>
      <c r="C2141" s="846" t="s">
        <v>4965</v>
      </c>
      <c r="D2141" s="843">
        <v>170959.6</v>
      </c>
      <c r="E2141" s="844" t="s">
        <v>4224</v>
      </c>
      <c r="F2141" s="844" t="s">
        <v>4950</v>
      </c>
      <c r="G2141" s="271"/>
      <c r="H2141" s="617" t="str">
        <f>IF(A2141="","",VLOOKUP(A2141,[3]Crt!F:G,2,FALSE))</f>
        <v>පරිවාස හා ළමාරක්ෂක සේවා</v>
      </c>
      <c r="I2141" s="617" t="str">
        <f>IF(A2141="","",IF(LEN(B2141)=12,VLOOKUP(MID(B2141,8,2),[3]Crt!A:B,2),VLOOKUP(MID(B2141,7,2),[3]Crt!A:B,2)))</f>
        <v>12 - බියගම</v>
      </c>
      <c r="J2141" s="853" t="str">
        <f>IF(A2141="","",VLOOKUP(I2141,[3]Crt!B:C,2))</f>
        <v>ගම්පහ</v>
      </c>
      <c r="K2141" s="186">
        <f>IF(B1741="","",VLOOKUP(MID(B2141,1,1),[3]Crt!D:E,2,FALSE))</f>
        <v>2001</v>
      </c>
    </row>
    <row r="2142" spans="1:11" ht="51" customHeight="1">
      <c r="A2142" s="174" t="s">
        <v>3874</v>
      </c>
      <c r="B2142" s="850" t="s">
        <v>4966</v>
      </c>
      <c r="C2142" s="846" t="s">
        <v>4967</v>
      </c>
      <c r="D2142" s="843">
        <v>65000</v>
      </c>
      <c r="E2142" s="844" t="s">
        <v>4224</v>
      </c>
      <c r="F2142" s="844" t="s">
        <v>4950</v>
      </c>
      <c r="G2142" s="423"/>
      <c r="H2142" s="617" t="str">
        <f>IF(A2142="","",VLOOKUP(A2142,[3]Crt!F:G,2,FALSE))</f>
        <v>පරිවාස හා ළමාරක්ෂක සේවා</v>
      </c>
      <c r="I2142" s="617" t="str">
        <f>IF(A2142="","",IF(LEN(B2142)=12,VLOOKUP(MID(B2142,8,2),[3]Crt!A:B,2),VLOOKUP(MID(B2142,7,2),[3]Crt!A:B,2)))</f>
        <v>12 - බියගම</v>
      </c>
      <c r="J2142" s="853" t="str">
        <f>IF(A2142="","",VLOOKUP(I2142,[3]Crt!B:C,2))</f>
        <v>ගම්පහ</v>
      </c>
      <c r="K2142" s="186">
        <f>IF(B1742="","",VLOOKUP(MID(B2142,1,1),[3]Crt!D:E,2,FALSE))</f>
        <v>2001</v>
      </c>
    </row>
    <row r="2143" spans="1:11" ht="51" customHeight="1">
      <c r="A2143" s="857" t="s">
        <v>1325</v>
      </c>
      <c r="B2143" s="858" t="s">
        <v>4968</v>
      </c>
      <c r="C2143" s="859" t="s">
        <v>4969</v>
      </c>
      <c r="D2143" s="860">
        <v>15000</v>
      </c>
      <c r="E2143" s="861" t="s">
        <v>4224</v>
      </c>
      <c r="F2143" s="861" t="s">
        <v>4970</v>
      </c>
      <c r="G2143" s="816"/>
      <c r="H2143" s="863" t="str">
        <f>IF(A2143="","",VLOOKUP(A2143,[3]Crt!F:G,2,FALSE))</f>
        <v>සමාජ සේවා</v>
      </c>
      <c r="I2143" s="863" t="str">
        <f>IF(A2143="","",IF(LEN(B2143)=12,VLOOKUP(MID(B2143,8,2),[3]Crt!A:B,2),VLOOKUP(MID(B2143,7,2),[3]Crt!A:B,2)))</f>
        <v>07 - ගම්පහ</v>
      </c>
      <c r="J2143" s="857" t="str">
        <f>IF(A2143="","",VLOOKUP(I2143,[3]Crt!B:C,2))</f>
        <v>ගම්පහ</v>
      </c>
      <c r="K2143" s="632">
        <f>IF(B1743="","",VLOOKUP(MID(B2143,1,1),[3]Crt!D:E,2,FALSE))</f>
        <v>2401</v>
      </c>
    </row>
    <row r="2144" spans="1:11" ht="51" customHeight="1">
      <c r="A2144" s="174" t="s">
        <v>1308</v>
      </c>
      <c r="B2144" s="850" t="s">
        <v>4971</v>
      </c>
      <c r="C2144" s="846" t="s">
        <v>4972</v>
      </c>
      <c r="D2144" s="843">
        <v>25000</v>
      </c>
      <c r="E2144" s="844" t="s">
        <v>4224</v>
      </c>
      <c r="F2144" s="844" t="s">
        <v>4970</v>
      </c>
      <c r="G2144" s="423"/>
      <c r="H2144" s="617" t="str">
        <f>IF(A2144="","",VLOOKUP(A2144,[3]Crt!F:G,2,FALSE))</f>
        <v>සමාජ සේවා</v>
      </c>
      <c r="I2144" s="617" t="str">
        <f>IF(A2144="","",IF(LEN(B2144)=12,VLOOKUP(MID(B2144,8,2),[3]Crt!A:B,2),VLOOKUP(MID(B2144,7,2),[3]Crt!A:B,2)))</f>
        <v>51 - වලල්ලාවිට</v>
      </c>
      <c r="J2144" s="853" t="str">
        <f>IF(A2144="","",VLOOKUP(I2144,[3]Crt!B:C,2))</f>
        <v>කළුතර</v>
      </c>
      <c r="K2144" s="186">
        <f>IF(B1744="","",VLOOKUP(MID(B2144,1,1),[3]Crt!D:E,2,FALSE))</f>
        <v>2401</v>
      </c>
    </row>
    <row r="2145" spans="1:11" ht="51" customHeight="1">
      <c r="A2145" s="174" t="s">
        <v>1308</v>
      </c>
      <c r="B2145" s="850" t="s">
        <v>4973</v>
      </c>
      <c r="C2145" s="846" t="s">
        <v>4974</v>
      </c>
      <c r="D2145" s="843">
        <v>25000</v>
      </c>
      <c r="E2145" s="844" t="s">
        <v>4224</v>
      </c>
      <c r="F2145" s="844" t="s">
        <v>4970</v>
      </c>
      <c r="G2145" s="423"/>
      <c r="H2145" s="617" t="str">
        <f>IF(A2145="","",VLOOKUP(A2145,[3]Crt!F:G,2,FALSE))</f>
        <v>සමාජ සේවා</v>
      </c>
      <c r="I2145" s="617" t="str">
        <f>IF(A2145="","",IF(LEN(B2145)=12,VLOOKUP(MID(B2145,8,2),[3]Crt!A:B,2),VLOOKUP(MID(B2145,7,2),[3]Crt!A:B,2)))</f>
        <v>51 - වලල්ලාවිට</v>
      </c>
      <c r="J2145" s="853" t="str">
        <f>IF(A2145="","",VLOOKUP(I2145,[3]Crt!B:C,2))</f>
        <v>කළුතර</v>
      </c>
      <c r="K2145" s="186">
        <f>IF(B1745="","",VLOOKUP(MID(B2145,1,1),[3]Crt!D:E,2,FALSE))</f>
        <v>2401</v>
      </c>
    </row>
    <row r="2146" spans="1:11" ht="51" customHeight="1">
      <c r="A2146" s="174" t="s">
        <v>1308</v>
      </c>
      <c r="B2146" s="850" t="s">
        <v>4975</v>
      </c>
      <c r="C2146" s="846" t="s">
        <v>4976</v>
      </c>
      <c r="D2146" s="843">
        <v>500000</v>
      </c>
      <c r="E2146" s="844" t="s">
        <v>4224</v>
      </c>
      <c r="F2146" s="844" t="s">
        <v>4970</v>
      </c>
      <c r="G2146" s="423"/>
      <c r="H2146" s="617" t="str">
        <f>IF(A2146="","",VLOOKUP(A2146,[3]Crt!F:G,2,FALSE))</f>
        <v>සමාජ සේවා</v>
      </c>
      <c r="I2146" s="617" t="str">
        <f>IF(A2146="","",IF(LEN(B2146)=12,VLOOKUP(MID(B2146,8,2),[3]Crt!A:B,2),VLOOKUP(MID(B2146,7,2),[3]Crt!A:B,2)))</f>
        <v>06 - අත්තනගල්ල</v>
      </c>
      <c r="J2146" s="853" t="str">
        <f>IF(A2146="","",VLOOKUP(I2146,[3]Crt!B:C,2))</f>
        <v>ගම්පහ</v>
      </c>
      <c r="K2146" s="186">
        <f>IF(B1746="","",VLOOKUP(MID(B2146,1,1),[3]Crt!D:E,2,FALSE))</f>
        <v>2401</v>
      </c>
    </row>
    <row r="2147" spans="1:11" ht="51" customHeight="1">
      <c r="A2147" s="174" t="s">
        <v>3669</v>
      </c>
      <c r="B2147" s="850" t="s">
        <v>4977</v>
      </c>
      <c r="C2147" s="846" t="s">
        <v>4978</v>
      </c>
      <c r="D2147" s="843">
        <v>100000</v>
      </c>
      <c r="E2147" s="844" t="s">
        <v>4979</v>
      </c>
      <c r="F2147" s="844" t="s">
        <v>4980</v>
      </c>
      <c r="G2147" s="423"/>
      <c r="H2147" s="617" t="str">
        <f>IF(A2147="","",VLOOKUP(A2147,[3]Crt!F:G,2,FALSE))</f>
        <v>සෞඛ්‍ය වෛද්‍ය සේවා</v>
      </c>
      <c r="I2147" s="617" t="str">
        <f>IF(A2147="","",IF(LEN(B2147)=12,VLOOKUP(MID(B2147,8,2),[3]Crt!A:B,2),VLOOKUP(MID(B2147,7,2),[3]Crt!A:B,2)))</f>
        <v>11 - දොම්පෙ</v>
      </c>
      <c r="J2147" s="853" t="str">
        <f>IF(A2147="","",VLOOKUP(I2147,[3]Crt!B:C,2))</f>
        <v>ගම්පහ</v>
      </c>
      <c r="K2147" s="186">
        <f>IF(B1747="","",VLOOKUP(MID(B2147,1,1),[3]Crt!D:E,2,FALSE))</f>
        <v>2401</v>
      </c>
    </row>
    <row r="2148" spans="1:11" ht="51" customHeight="1">
      <c r="A2148" s="174" t="s">
        <v>3934</v>
      </c>
      <c r="B2148" s="850" t="s">
        <v>4981</v>
      </c>
      <c r="C2148" s="846" t="s">
        <v>4982</v>
      </c>
      <c r="D2148" s="843">
        <v>500000</v>
      </c>
      <c r="E2148" s="844" t="s">
        <v>4224</v>
      </c>
      <c r="F2148" s="844" t="s">
        <v>4016</v>
      </c>
      <c r="G2148" s="423"/>
      <c r="H2148" s="617" t="str">
        <f>IF(A2148="","",VLOOKUP(A2148,[3]Crt!F:G,2,FALSE))</f>
        <v>පරිවාස හා ළමාරක්ෂක සේවා</v>
      </c>
      <c r="I2148" s="617" t="str">
        <f>IF(A2148="","",IF(LEN(B2148)=12,VLOOKUP(MID(B2148,8,2),[3]Crt!A:B,2),VLOOKUP(MID(B2148,7,2),[3]Crt!A:B,2)))</f>
        <v>30 - හෝමාගම</v>
      </c>
      <c r="J2148" s="853" t="str">
        <f>IF(A2148="","",VLOOKUP(I2148,[3]Crt!B:C,2))</f>
        <v>කොළඹ</v>
      </c>
      <c r="K2148" s="186">
        <f>IF(B1748="","",VLOOKUP(MID(B2148,1,1),[3]Crt!D:E,2,FALSE))</f>
        <v>2401</v>
      </c>
    </row>
    <row r="2149" spans="1:11" ht="51" customHeight="1">
      <c r="A2149" s="174" t="s">
        <v>1228</v>
      </c>
      <c r="B2149" s="850" t="s">
        <v>4983</v>
      </c>
      <c r="C2149" s="846" t="s">
        <v>4984</v>
      </c>
      <c r="D2149" s="865">
        <v>125000</v>
      </c>
      <c r="E2149" s="844" t="s">
        <v>4224</v>
      </c>
      <c r="F2149" s="844" t="s">
        <v>4016</v>
      </c>
      <c r="G2149" s="423"/>
      <c r="H2149" s="617" t="str">
        <f>IF(A2149="","",VLOOKUP(A2149,[3]Crt!F:G,2,FALSE))</f>
        <v>කාන්තා කටයුතු</v>
      </c>
      <c r="I2149" s="617" t="str">
        <f>IF(A2149="","",IF(LEN(B2149)=12,VLOOKUP(MID(B2149,8,2),[3]Crt!A:B,2),VLOOKUP(MID(B2149,7,2),[3]Crt!A:B,2)))</f>
        <v>12 - බියගම</v>
      </c>
      <c r="J2149" s="853" t="str">
        <f>IF(A2149="","",VLOOKUP(I2149,[3]Crt!B:C,2))</f>
        <v>ගම්පහ</v>
      </c>
      <c r="K2149" s="186">
        <f>IF(B1749="","",VLOOKUP(MID(B2149,1,1),[3]Crt!D:E,2,FALSE))</f>
        <v>2401</v>
      </c>
    </row>
    <row r="2150" spans="1:11" ht="51" customHeight="1">
      <c r="A2150" s="174" t="s">
        <v>1228</v>
      </c>
      <c r="B2150" s="850" t="s">
        <v>4985</v>
      </c>
      <c r="C2150" s="846" t="s">
        <v>4986</v>
      </c>
      <c r="D2150" s="865">
        <v>125000</v>
      </c>
      <c r="E2150" s="844" t="s">
        <v>4224</v>
      </c>
      <c r="F2150" s="844" t="s">
        <v>4016</v>
      </c>
      <c r="G2150" s="423"/>
      <c r="H2150" s="617" t="str">
        <f>IF(A2150="","",VLOOKUP(A2150,[3]Crt!F:G,2,FALSE))</f>
        <v>කාන්තා කටයුතු</v>
      </c>
      <c r="I2150" s="617" t="str">
        <f>IF(A2150="","",IF(LEN(B2150)=12,VLOOKUP(MID(B2150,8,2),[3]Crt!A:B,2),VLOOKUP(MID(B2150,7,2),[3]Crt!A:B,2)))</f>
        <v>12 - බියගම</v>
      </c>
      <c r="J2150" s="853" t="str">
        <f>IF(A2150="","",VLOOKUP(I2150,[3]Crt!B:C,2))</f>
        <v>ගම්පහ</v>
      </c>
      <c r="K2150" s="186">
        <f>IF(B1750="","",VLOOKUP(MID(B2150,1,1),[3]Crt!D:E,2,FALSE))</f>
        <v>2401</v>
      </c>
    </row>
    <row r="2151" spans="1:11" ht="51" customHeight="1">
      <c r="A2151" s="174" t="s">
        <v>1228</v>
      </c>
      <c r="B2151" s="850" t="s">
        <v>4987</v>
      </c>
      <c r="C2151" s="866" t="s">
        <v>4988</v>
      </c>
      <c r="D2151" s="865">
        <v>100000</v>
      </c>
      <c r="E2151" s="844" t="s">
        <v>4224</v>
      </c>
      <c r="F2151" s="844" t="s">
        <v>4016</v>
      </c>
      <c r="G2151" s="423"/>
      <c r="H2151" s="617" t="str">
        <f>IF(A2151="","",VLOOKUP(A2151,[3]Crt!F:G,2,FALSE))</f>
        <v>කාන්තා කටයුතු</v>
      </c>
      <c r="I2151" s="617" t="str">
        <f>IF(A2151="","",IF(LEN(B2151)=12,VLOOKUP(MID(B2151,8,2),[3]Crt!A:B,2),VLOOKUP(MID(B2151,7,2),[3]Crt!A:B,2)))</f>
        <v>25 - මහරගම</v>
      </c>
      <c r="J2151" s="853" t="str">
        <f>IF(A2151="","",VLOOKUP(I2151,[3]Crt!B:C,2))</f>
        <v>කොළඹ</v>
      </c>
      <c r="K2151" s="186">
        <f>IF(B1751="","",VLOOKUP(MID(B2151,1,1),[3]Crt!D:E,2,FALSE))</f>
        <v>2401</v>
      </c>
    </row>
    <row r="2152" spans="1:11" ht="51" customHeight="1">
      <c r="A2152" s="174" t="s">
        <v>1228</v>
      </c>
      <c r="B2152" s="850" t="s">
        <v>4989</v>
      </c>
      <c r="C2152" s="866" t="s">
        <v>4990</v>
      </c>
      <c r="D2152" s="865">
        <v>100000</v>
      </c>
      <c r="E2152" s="844" t="s">
        <v>4224</v>
      </c>
      <c r="F2152" s="844" t="s">
        <v>4224</v>
      </c>
      <c r="G2152" s="423"/>
      <c r="H2152" s="617" t="str">
        <f>IF(A2152="","",VLOOKUP(A2152,[3]Crt!F:G,2,FALSE))</f>
        <v>කාන්තා කටයුතු</v>
      </c>
      <c r="I2152" s="617" t="str">
        <f>IF(A2152="","",IF(LEN(B2152)=12,VLOOKUP(MID(B2152,8,2),[3]Crt!A:B,2),VLOOKUP(MID(B2152,7,2),[3]Crt!A:B,2)))</f>
        <v>33 - පාදුක්ක</v>
      </c>
      <c r="J2152" s="853" t="str">
        <f>IF(A2152="","",VLOOKUP(I2152,[3]Crt!B:C,2))</f>
        <v>කොළඹ</v>
      </c>
      <c r="K2152" s="186">
        <f>IF(B1752="","",VLOOKUP(MID(B2152,1,1),[3]Crt!D:E,2,FALSE))</f>
        <v>2401</v>
      </c>
    </row>
    <row r="2153" spans="1:11" ht="51" customHeight="1">
      <c r="A2153" s="174" t="s">
        <v>1308</v>
      </c>
      <c r="B2153" s="850" t="s">
        <v>4991</v>
      </c>
      <c r="C2153" s="866" t="s">
        <v>4992</v>
      </c>
      <c r="D2153" s="865">
        <v>149750</v>
      </c>
      <c r="E2153" s="844" t="s">
        <v>4224</v>
      </c>
      <c r="F2153" s="844" t="s">
        <v>4016</v>
      </c>
      <c r="G2153" s="423"/>
      <c r="H2153" s="617" t="str">
        <f>IF(A2153="","",VLOOKUP(A2153,[3]Crt!F:G,2,FALSE))</f>
        <v>සමාජ සේවා</v>
      </c>
      <c r="I2153" s="617" t="str">
        <f>IF(A2153="","",IF(LEN(B2153)=12,VLOOKUP(MID(B2153,8,2),[3]Crt!A:B,2),VLOOKUP(MID(B2153,7,2),[3]Crt!A:B,2)))</f>
        <v>47 - දොඩන්ගොඩ</v>
      </c>
      <c r="J2153" s="853" t="str">
        <f>IF(A2153="","",VLOOKUP(I2153,[3]Crt!B:C,2))</f>
        <v>කළුතර</v>
      </c>
      <c r="K2153" s="186">
        <f>IF(B1753="","",VLOOKUP(MID(B2153,1,1),[3]Crt!D:E,2,FALSE))</f>
        <v>2102</v>
      </c>
    </row>
    <row r="2154" spans="1:11" ht="51" customHeight="1">
      <c r="A2154" s="174" t="s">
        <v>1308</v>
      </c>
      <c r="B2154" s="850" t="s">
        <v>4993</v>
      </c>
      <c r="C2154" s="866" t="s">
        <v>4994</v>
      </c>
      <c r="D2154" s="865">
        <v>100000</v>
      </c>
      <c r="E2154" s="844" t="s">
        <v>4224</v>
      </c>
      <c r="F2154" s="844" t="s">
        <v>4016</v>
      </c>
      <c r="G2154" s="423"/>
      <c r="H2154" s="617" t="str">
        <f>IF(A2154="","",VLOOKUP(A2154,[3]Crt!F:G,2,FALSE))</f>
        <v>සමාජ සේවා</v>
      </c>
      <c r="I2154" s="617" t="str">
        <f>IF(A2154="","",IF(LEN(B2154)=12,VLOOKUP(MID(B2154,8,2),[3]Crt!A:B,2),VLOOKUP(MID(B2154,7,2),[3]Crt!A:B,2)))</f>
        <v>54 - ඉංගිරිය</v>
      </c>
      <c r="J2154" s="853" t="str">
        <f>IF(A2154="","",VLOOKUP(I2154,[3]Crt!B:C,2))</f>
        <v>කළුතර</v>
      </c>
      <c r="K2154" s="186">
        <f>IF(B1754="","",VLOOKUP(MID(B2154,1,1),[3]Crt!D:E,2,FALSE))</f>
        <v>2102</v>
      </c>
    </row>
    <row r="2155" spans="1:11" ht="51" customHeight="1">
      <c r="A2155" s="174" t="s">
        <v>3669</v>
      </c>
      <c r="B2155" s="850" t="s">
        <v>4995</v>
      </c>
      <c r="C2155" s="866" t="s">
        <v>4996</v>
      </c>
      <c r="D2155" s="865">
        <v>235150</v>
      </c>
      <c r="E2155" s="844" t="s">
        <v>4224</v>
      </c>
      <c r="F2155" s="844" t="s">
        <v>4016</v>
      </c>
      <c r="G2155" s="423"/>
      <c r="H2155" s="617" t="str">
        <f>IF(A2155="","",VLOOKUP(A2155,[3]Crt!F:G,2,FALSE))</f>
        <v>සෞඛ්‍ය වෛද්‍ය සේවා</v>
      </c>
      <c r="I2155" s="617" t="str">
        <f>IF(A2155="","",IF(LEN(B2155)=12,VLOOKUP(MID(B2155,8,2),[3]Crt!A:B,2),VLOOKUP(MID(B2155,7,2),[3]Crt!A:B,2)))</f>
        <v>11 - දොම්පෙ</v>
      </c>
      <c r="J2155" s="853" t="str">
        <f>IF(A2155="","",VLOOKUP(I2155,[3]Crt!B:C,2))</f>
        <v>ගම්පහ</v>
      </c>
      <c r="K2155" s="186">
        <f>IF(B1755="","",VLOOKUP(MID(B2155,1,1),[3]Crt!D:E,2,FALSE))</f>
        <v>2401</v>
      </c>
    </row>
    <row r="2156" spans="1:11" ht="51" customHeight="1">
      <c r="A2156" s="174" t="s">
        <v>3669</v>
      </c>
      <c r="B2156" s="850" t="s">
        <v>4997</v>
      </c>
      <c r="C2156" s="866" t="s">
        <v>4998</v>
      </c>
      <c r="D2156" s="865">
        <v>400000</v>
      </c>
      <c r="E2156" s="844" t="s">
        <v>4979</v>
      </c>
      <c r="F2156" s="844" t="s">
        <v>4980</v>
      </c>
      <c r="G2156" s="423"/>
      <c r="H2156" s="617" t="str">
        <f>IF(A2156="","",VLOOKUP(A2156,[3]Crt!F:G,2,FALSE))</f>
        <v>සෞඛ්‍ය වෛද්‍ය සේවා</v>
      </c>
      <c r="I2156" s="617" t="str">
        <f>IF(A2156="","",IF(LEN(B2156)=12,VLOOKUP(MID(B2156,8,2),[3]Crt!A:B,2),VLOOKUP(MID(B2156,7,2),[3]Crt!A:B,2)))</f>
        <v>28 - මොරටුව</v>
      </c>
      <c r="J2156" s="853" t="str">
        <f>IF(A2156="","",VLOOKUP(I2156,[3]Crt!B:C,2))</f>
        <v>කොළඹ</v>
      </c>
      <c r="K2156" s="186">
        <f>IF(B1756="","",VLOOKUP(MID(B2156,1,1),[3]Crt!D:E,2,FALSE))</f>
        <v>2401</v>
      </c>
    </row>
    <row r="2157" spans="1:11" ht="51" customHeight="1">
      <c r="A2157" s="857" t="s">
        <v>3695</v>
      </c>
      <c r="B2157" s="858" t="s">
        <v>4999</v>
      </c>
      <c r="C2157" s="867" t="s">
        <v>5000</v>
      </c>
      <c r="D2157" s="868">
        <v>300000</v>
      </c>
      <c r="E2157" s="861" t="s">
        <v>4979</v>
      </c>
      <c r="F2157" s="861" t="s">
        <v>4980</v>
      </c>
      <c r="G2157" s="816"/>
      <c r="H2157" s="863" t="str">
        <f>IF(A2157="","",VLOOKUP(A2157,[3]Crt!F:G,2,FALSE))</f>
        <v>සෞඛ්‍ය වෛද්‍ය සේවා</v>
      </c>
      <c r="I2157" s="863" t="str">
        <f>IF(A2157="","",IF(LEN(B2157)=12,VLOOKUP(MID(B2157,8,2),[3]Crt!A:B,2),VLOOKUP(MID(B2157,7,2),[3]Crt!A:B,2)))</f>
        <v>23 - ශ්‍රී ජයවර්ධනපුර</v>
      </c>
      <c r="J2157" s="857" t="str">
        <f>IF(A2157="","",VLOOKUP(I2157,[3]Crt!B:C,2))</f>
        <v>කොළඹ</v>
      </c>
      <c r="K2157" s="632">
        <f>IF(B1757="","",VLOOKUP(MID(B2157,1,1),[3]Crt!D:E,2,FALSE))</f>
        <v>2401</v>
      </c>
    </row>
    <row r="2158" spans="1:11" ht="51" customHeight="1">
      <c r="A2158" s="174" t="s">
        <v>3645</v>
      </c>
      <c r="B2158" s="850" t="s">
        <v>5001</v>
      </c>
      <c r="C2158" s="866" t="s">
        <v>5002</v>
      </c>
      <c r="D2158" s="865">
        <v>500000</v>
      </c>
      <c r="E2158" s="869" t="s">
        <v>4224</v>
      </c>
      <c r="F2158" s="869" t="s">
        <v>4016</v>
      </c>
      <c r="G2158" s="423"/>
      <c r="H2158" s="617" t="str">
        <f>IF(A2158="","",VLOOKUP(A2158,[3]Crt!F:G,2,FALSE))</f>
        <v>සෞඛ්‍ය වෛද්‍ය සේවා</v>
      </c>
      <c r="I2158" s="617" t="str">
        <f>IF(A2158="","",IF(LEN(B2158)=12,VLOOKUP(MID(B2158,8,2),[3]Crt!A:B,2),VLOOKUP(MID(B2158,7,2),[3]Crt!A:B,2)))</f>
        <v>48 - බේරුවල</v>
      </c>
      <c r="J2158" s="853" t="str">
        <f>IF(A2158="","",VLOOKUP(I2158,[3]Crt!B:C,2))</f>
        <v>කළුතර</v>
      </c>
      <c r="K2158" s="186">
        <f>IF(B1758="","",VLOOKUP(MID(B2158,1,1),[3]Crt!D:E,2,FALSE))</f>
        <v>2401</v>
      </c>
    </row>
    <row r="2159" spans="1:11" ht="51" customHeight="1">
      <c r="A2159" s="174" t="s">
        <v>3669</v>
      </c>
      <c r="B2159" s="850" t="s">
        <v>5003</v>
      </c>
      <c r="C2159" s="866" t="s">
        <v>5004</v>
      </c>
      <c r="D2159" s="865">
        <v>40000</v>
      </c>
      <c r="E2159" s="844" t="s">
        <v>4979</v>
      </c>
      <c r="F2159" s="844" t="s">
        <v>4980</v>
      </c>
      <c r="G2159" s="423"/>
      <c r="H2159" s="617" t="str">
        <f>IF(A2159="","",VLOOKUP(A2159,[3]Crt!F:G,2,FALSE))</f>
        <v>සෞඛ්‍ය වෛද්‍ය සේවා</v>
      </c>
      <c r="I2159" s="617" t="str">
        <f>IF(A2159="","",IF(LEN(B2159)=12,VLOOKUP(MID(B2159,8,2),[3]Crt!A:B,2),VLOOKUP(MID(B2159,7,2),[3]Crt!A:B,2)))</f>
        <v>10 - මහර</v>
      </c>
      <c r="J2159" s="853" t="str">
        <f>IF(A2159="","",VLOOKUP(I2159,[3]Crt!B:C,2))</f>
        <v>ගම්පහ</v>
      </c>
      <c r="K2159" s="186">
        <f>IF(B1759="","",VLOOKUP(MID(B2159,1,1),[3]Crt!D:E,2,FALSE))</f>
        <v>2401</v>
      </c>
    </row>
    <row r="2160" spans="1:11" ht="51" customHeight="1">
      <c r="A2160" s="174" t="s">
        <v>3669</v>
      </c>
      <c r="B2160" s="850" t="s">
        <v>5005</v>
      </c>
      <c r="C2160" s="866" t="s">
        <v>5006</v>
      </c>
      <c r="D2160" s="865">
        <v>40000</v>
      </c>
      <c r="E2160" s="844" t="s">
        <v>4979</v>
      </c>
      <c r="F2160" s="844" t="s">
        <v>4980</v>
      </c>
      <c r="G2160" s="423"/>
      <c r="H2160" s="617" t="str">
        <f>IF(A2160="","",VLOOKUP(A2160,[3]Crt!F:G,2,FALSE))</f>
        <v>සෞඛ්‍ය වෛද්‍ය සේවා</v>
      </c>
      <c r="I2160" s="617" t="str">
        <f>IF(A2160="","",IF(LEN(B2160)=12,VLOOKUP(MID(B2160,8,2),[3]Crt!A:B,2),VLOOKUP(MID(B2160,7,2),[3]Crt!A:B,2)))</f>
        <v>13 - කැළණිය</v>
      </c>
      <c r="J2160" s="853" t="str">
        <f>IF(A2160="","",VLOOKUP(I2160,[3]Crt!B:C,2))</f>
        <v>ගම්පහ</v>
      </c>
      <c r="K2160" s="186">
        <f>IF(B1760="","",VLOOKUP(MID(B2160,1,1),[3]Crt!D:E,2,FALSE))</f>
        <v>2401</v>
      </c>
    </row>
    <row r="2161" spans="1:11" ht="51" customHeight="1">
      <c r="A2161" s="174" t="s">
        <v>3669</v>
      </c>
      <c r="B2161" s="850" t="s">
        <v>5007</v>
      </c>
      <c r="C2161" s="866" t="s">
        <v>5008</v>
      </c>
      <c r="D2161" s="865">
        <v>75000</v>
      </c>
      <c r="E2161" s="844" t="s">
        <v>4979</v>
      </c>
      <c r="F2161" s="844" t="s">
        <v>4980</v>
      </c>
      <c r="G2161" s="423"/>
      <c r="H2161" s="617" t="str">
        <f>IF(A2161="","",VLOOKUP(A2161,[3]Crt!F:G,2,FALSE))</f>
        <v>සෞඛ්‍ය වෛද්‍ය සේවා</v>
      </c>
      <c r="I2161" s="617" t="str">
        <f>IF(A2161="","",IF(LEN(B2161)=12,VLOOKUP(MID(B2161,8,2),[3]Crt!A:B,2),VLOOKUP(MID(B2161,7,2),[3]Crt!A:B,2)))</f>
        <v>30 - හෝමාගම</v>
      </c>
      <c r="J2161" s="853" t="str">
        <f>IF(A2161="","",VLOOKUP(I2161,[3]Crt!B:C,2))</f>
        <v>කොළඹ</v>
      </c>
      <c r="K2161" s="186">
        <f>IF(B1761="","",VLOOKUP(MID(B2161,1,1),[3]Crt!D:E,2,FALSE))</f>
        <v>2401</v>
      </c>
    </row>
    <row r="2162" spans="1:11" ht="51" customHeight="1">
      <c r="A2162" s="174" t="s">
        <v>3669</v>
      </c>
      <c r="B2162" s="850" t="s">
        <v>5009</v>
      </c>
      <c r="C2162" s="866" t="s">
        <v>5010</v>
      </c>
      <c r="D2162" s="865">
        <v>75000</v>
      </c>
      <c r="E2162" s="844" t="s">
        <v>4979</v>
      </c>
      <c r="F2162" s="844" t="s">
        <v>4980</v>
      </c>
      <c r="G2162" s="423"/>
      <c r="H2162" s="617" t="str">
        <f>IF(A2162="","",VLOOKUP(A2162,[3]Crt!F:G,2,FALSE))</f>
        <v>සෞඛ්‍ය වෛද්‍ය සේවා</v>
      </c>
      <c r="I2162" s="617" t="str">
        <f>IF(A2162="","",IF(LEN(B2162)=12,VLOOKUP(MID(B2162,8,2),[3]Crt!A:B,2),VLOOKUP(MID(B2162,7,2),[3]Crt!A:B,2)))</f>
        <v>26 - රත්මලාන</v>
      </c>
      <c r="J2162" s="853" t="str">
        <f>IF(A2162="","",VLOOKUP(I2162,[3]Crt!B:C,2))</f>
        <v>කොළඹ</v>
      </c>
      <c r="K2162" s="186">
        <f>IF(B1762="","",VLOOKUP(MID(B2162,1,1),[3]Crt!D:E,2,FALSE))</f>
        <v>2401</v>
      </c>
    </row>
    <row r="2163" spans="1:11" ht="51" customHeight="1">
      <c r="A2163" s="174" t="s">
        <v>3669</v>
      </c>
      <c r="B2163" s="850" t="s">
        <v>5011</v>
      </c>
      <c r="C2163" s="866" t="s">
        <v>5012</v>
      </c>
      <c r="D2163" s="865">
        <v>500000</v>
      </c>
      <c r="E2163" s="844" t="s">
        <v>4224</v>
      </c>
      <c r="F2163" s="844" t="s">
        <v>4016</v>
      </c>
      <c r="G2163" s="423"/>
      <c r="H2163" s="617" t="str">
        <f>IF(A2163="","",VLOOKUP(A2163,[3]Crt!F:G,2,FALSE))</f>
        <v>සෞඛ්‍ය වෛද්‍ය සේවා</v>
      </c>
      <c r="I2163" s="617" t="str">
        <f>IF(A2163="","",IF(LEN(B2163)=12,VLOOKUP(MID(B2163,8,2),[3]Crt!A:B,2),VLOOKUP(MID(B2163,7,2),[3]Crt!A:B,2)))</f>
        <v>28 - මොරටුව</v>
      </c>
      <c r="J2163" s="853" t="str">
        <f>IF(A2163="","",VLOOKUP(I2163,[3]Crt!B:C,2))</f>
        <v>කොළඹ</v>
      </c>
      <c r="K2163" s="186">
        <f>IF(B1763="","",VLOOKUP(MID(B2163,1,1),[3]Crt!D:E,2,FALSE))</f>
        <v>2401</v>
      </c>
    </row>
    <row r="2164" spans="1:11" ht="51" customHeight="1">
      <c r="A2164" s="174" t="s">
        <v>3645</v>
      </c>
      <c r="B2164" s="850" t="s">
        <v>5013</v>
      </c>
      <c r="C2164" s="866" t="s">
        <v>5014</v>
      </c>
      <c r="D2164" s="865">
        <v>100000</v>
      </c>
      <c r="E2164" s="869" t="s">
        <v>4979</v>
      </c>
      <c r="F2164" s="869" t="s">
        <v>4980</v>
      </c>
      <c r="G2164" s="423"/>
      <c r="H2164" s="617" t="str">
        <f>IF(A2164="","",VLOOKUP(A2164,[3]Crt!F:G,2,FALSE))</f>
        <v>සෞඛ්‍ය වෛද්‍ය සේවා</v>
      </c>
      <c r="I2164" s="617" t="str">
        <f>IF(A2164="","",IF(LEN(B2164)=12,VLOOKUP(MID(B2164,8,2),[3]Crt!A:B,2),VLOOKUP(MID(B2164,7,2),[3]Crt!A:B,2)))</f>
        <v>22 -කොලොන්නාව</v>
      </c>
      <c r="J2164" s="853" t="str">
        <f>IF(A2164="","",VLOOKUP(I2164,[3]Crt!B:C,2))</f>
        <v>කොළඹ</v>
      </c>
      <c r="K2164" s="186">
        <f>IF(B1764="","",VLOOKUP(MID(B2164,1,1),[3]Crt!D:E,2,FALSE))</f>
        <v>2401</v>
      </c>
    </row>
    <row r="2165" spans="1:11" ht="51" customHeight="1">
      <c r="A2165" s="174" t="s">
        <v>3669</v>
      </c>
      <c r="B2165" s="850" t="s">
        <v>5015</v>
      </c>
      <c r="C2165" s="866" t="s">
        <v>5016</v>
      </c>
      <c r="D2165" s="865">
        <v>100000</v>
      </c>
      <c r="E2165" s="844" t="s">
        <v>4224</v>
      </c>
      <c r="F2165" s="844" t="s">
        <v>4016</v>
      </c>
      <c r="G2165" s="423"/>
      <c r="H2165" s="617" t="str">
        <f>IF(A2165="","",VLOOKUP(A2165,[3]Crt!F:G,2,FALSE))</f>
        <v>සෞඛ්‍ය වෛද්‍ය සේවා</v>
      </c>
      <c r="I2165" s="617" t="str">
        <f>IF(A2165="","",IF(LEN(B2165)=12,VLOOKUP(MID(B2165,8,2),[3]Crt!A:B,2),VLOOKUP(MID(B2165,7,2),[3]Crt!A:B,2)))</f>
        <v>26 - රත්මලාන</v>
      </c>
      <c r="J2165" s="853" t="str">
        <f>IF(A2165="","",VLOOKUP(I2165,[3]Crt!B:C,2))</f>
        <v>කොළඹ</v>
      </c>
      <c r="K2165" s="186">
        <f>IF(B1765="","",VLOOKUP(MID(B2165,1,1),[3]Crt!D:E,2,FALSE))</f>
        <v>2401</v>
      </c>
    </row>
    <row r="2166" spans="1:11" ht="51" customHeight="1">
      <c r="A2166" s="174" t="s">
        <v>3669</v>
      </c>
      <c r="B2166" s="850" t="s">
        <v>5017</v>
      </c>
      <c r="C2166" s="866" t="s">
        <v>5018</v>
      </c>
      <c r="D2166" s="865">
        <v>375000</v>
      </c>
      <c r="E2166" s="844" t="s">
        <v>4224</v>
      </c>
      <c r="F2166" s="844" t="s">
        <v>4016</v>
      </c>
      <c r="G2166" s="423"/>
      <c r="H2166" s="617" t="str">
        <f>IF(A2166="","",VLOOKUP(A2166,[3]Crt!F:G,2,FALSE))</f>
        <v>සෞඛ්‍ය වෛද්‍ය සේවා</v>
      </c>
      <c r="I2166" s="617" t="str">
        <f>IF(A2166="","",IF(LEN(B2166)=12,VLOOKUP(MID(B2166,8,2),[3]Crt!A:B,2),VLOOKUP(MID(B2166,7,2),[3]Crt!A:B,2)))</f>
        <v>07 - ගම්පහ</v>
      </c>
      <c r="J2166" s="853" t="str">
        <f>IF(A2166="","",VLOOKUP(I2166,[3]Crt!B:C,2))</f>
        <v>ගම්පහ</v>
      </c>
      <c r="K2166" s="186">
        <f>IF(B1766="","",VLOOKUP(MID(B2166,1,1),[3]Crt!D:E,2,FALSE))</f>
        <v>2401</v>
      </c>
    </row>
    <row r="2167" spans="1:11" ht="51" customHeight="1">
      <c r="A2167" s="174" t="s">
        <v>3669</v>
      </c>
      <c r="B2167" s="850" t="s">
        <v>5019</v>
      </c>
      <c r="C2167" s="866" t="s">
        <v>5020</v>
      </c>
      <c r="D2167" s="865">
        <v>50000</v>
      </c>
      <c r="E2167" s="844" t="s">
        <v>4224</v>
      </c>
      <c r="F2167" s="844" t="s">
        <v>4016</v>
      </c>
      <c r="G2167" s="423"/>
      <c r="H2167" s="617" t="str">
        <f>IF(A2167="","",VLOOKUP(A2167,[3]Crt!F:G,2,FALSE))</f>
        <v>සෞඛ්‍ය වෛද්‍ය සේවා</v>
      </c>
      <c r="I2167" s="617" t="str">
        <f>IF(A2167="","",IF(LEN(B2167)=12,VLOOKUP(MID(B2167,8,2),[3]Crt!A:B,2),VLOOKUP(MID(B2167,7,2),[3]Crt!A:B,2)))</f>
        <v>21 - කොළඹ</v>
      </c>
      <c r="J2167" s="853" t="str">
        <f>IF(A2167="","",VLOOKUP(I2167,[3]Crt!B:C,2))</f>
        <v>කොළඹ</v>
      </c>
      <c r="K2167" s="186">
        <f>IF(B1767="","",VLOOKUP(MID(B2167,1,1),[3]Crt!D:E,2,FALSE))</f>
        <v>2401</v>
      </c>
    </row>
    <row r="2168" spans="1:11" ht="51" customHeight="1">
      <c r="A2168" s="174" t="s">
        <v>3669</v>
      </c>
      <c r="B2168" s="850" t="s">
        <v>5021</v>
      </c>
      <c r="C2168" s="866" t="s">
        <v>5022</v>
      </c>
      <c r="D2168" s="865">
        <v>2000000</v>
      </c>
      <c r="E2168" s="844" t="s">
        <v>4224</v>
      </c>
      <c r="F2168" s="844" t="s">
        <v>3673</v>
      </c>
      <c r="G2168" s="423"/>
      <c r="H2168" s="617" t="str">
        <f>IF(A2168="","",VLOOKUP(A2168,[3]Crt!F:G,2,FALSE))</f>
        <v>සෞඛ්‍ය වෛද්‍ය සේවා</v>
      </c>
      <c r="I2168" s="617" t="str">
        <f>IF(A2168="","",IF(LEN(B2168)=12,VLOOKUP(MID(B2168,8,2),[3]Crt!A:B,2),VLOOKUP(MID(B2168,7,2),[3]Crt!A:B,2)))</f>
        <v>41 - පානදුර</v>
      </c>
      <c r="J2168" s="853" t="str">
        <f>IF(A2168="","",VLOOKUP(I2168,[3]Crt!B:C,2))</f>
        <v>කළුතර</v>
      </c>
      <c r="K2168" s="186">
        <f>IF(B1768="","",VLOOKUP(MID(B2168,1,1),[3]Crt!D:E,2,FALSE))</f>
        <v>2104</v>
      </c>
    </row>
    <row r="2169" spans="1:11" ht="51" customHeight="1">
      <c r="A2169" s="174" t="s">
        <v>1261</v>
      </c>
      <c r="B2169" s="850" t="s">
        <v>5023</v>
      </c>
      <c r="C2169" s="866" t="s">
        <v>5024</v>
      </c>
      <c r="D2169" s="870">
        <v>217500</v>
      </c>
      <c r="E2169" s="844" t="s">
        <v>4224</v>
      </c>
      <c r="F2169" s="844" t="s">
        <v>4224</v>
      </c>
      <c r="G2169" s="423"/>
      <c r="H2169" s="617" t="str">
        <f>IF(A2169="","",VLOOKUP(A2169,[3]Crt!F:G,2,FALSE))</f>
        <v>කාන්තා කටයුතු</v>
      </c>
      <c r="I2169" s="617" t="str">
        <f>IF(A2169="","",IF(LEN(B2169)=12,VLOOKUP(MID(B2169,8,2),[3]Crt!A:B,2),VLOOKUP(MID(B2169,7,2),[3]Crt!A:B,2)))</f>
        <v>65 - කළුතර පොදු</v>
      </c>
      <c r="J2169" s="853" t="str">
        <f>IF(A2169="","",VLOOKUP(I2169,[3]Crt!B:C,2))</f>
        <v xml:space="preserve">කළුතර </v>
      </c>
      <c r="K2169" s="186">
        <f>IF(B1770="","",VLOOKUP(MID(B2169,1,1),[3]Crt!D:E,2,FALSE))</f>
        <v>2103</v>
      </c>
    </row>
    <row r="2170" spans="1:11" ht="51" customHeight="1">
      <c r="A2170" s="857" t="s">
        <v>1237</v>
      </c>
      <c r="B2170" s="858" t="s">
        <v>5025</v>
      </c>
      <c r="C2170" s="867" t="s">
        <v>5026</v>
      </c>
      <c r="D2170" s="868">
        <v>500000</v>
      </c>
      <c r="E2170" s="861" t="s">
        <v>4224</v>
      </c>
      <c r="F2170" s="861" t="s">
        <v>4016</v>
      </c>
      <c r="G2170" s="816"/>
      <c r="H2170" s="863" t="str">
        <f>IF(A2170="","",VLOOKUP(A2170,[3]Crt!F:G,2,FALSE))</f>
        <v>කාන්තා කටයුතු</v>
      </c>
      <c r="I2170" s="863" t="str">
        <f>IF(A2170="","",IF(LEN(B2170)=12,VLOOKUP(MID(B2170,8,2),[3]Crt!A:B,2),VLOOKUP(MID(B2170,7,2),[3]Crt!A:B,2)))</f>
        <v>65 - කළුතර පොදු</v>
      </c>
      <c r="J2170" s="857" t="str">
        <f>IF(A2170="","",VLOOKUP(I2170,[3]Crt!B:C,2))</f>
        <v xml:space="preserve">කළුතර </v>
      </c>
      <c r="K2170" s="632">
        <f>IF(B1771="","",VLOOKUP(MID(B2170,1,1),[3]Crt!D:E,2,FALSE))</f>
        <v>2103</v>
      </c>
    </row>
    <row r="2171" spans="1:11" ht="51" customHeight="1">
      <c r="A2171" s="174" t="s">
        <v>1261</v>
      </c>
      <c r="B2171" s="850" t="s">
        <v>5027</v>
      </c>
      <c r="C2171" s="866" t="s">
        <v>5028</v>
      </c>
      <c r="D2171" s="870">
        <v>150000</v>
      </c>
      <c r="E2171" s="844" t="s">
        <v>4224</v>
      </c>
      <c r="F2171" s="844" t="s">
        <v>4224</v>
      </c>
      <c r="G2171" s="423"/>
      <c r="H2171" s="617" t="str">
        <f>IF(A2171="","",VLOOKUP(A2171,[3]Crt!F:G,2,FALSE))</f>
        <v>කාන්තා කටයුතු</v>
      </c>
      <c r="I2171" s="617" t="str">
        <f>IF(A2171="","",IF(LEN(B2171)=12,VLOOKUP(MID(B2171,8,2),[3]Crt!A:B,2),VLOOKUP(MID(B2171,7,2),[3]Crt!A:B,2)))</f>
        <v>64 - කොළඹ පොදු</v>
      </c>
      <c r="J2171" s="853" t="str">
        <f>IF(A2171="","",VLOOKUP(I2171,[3]Crt!B:C,2))</f>
        <v xml:space="preserve">කොළඹ </v>
      </c>
      <c r="K2171" s="186">
        <f>IF(B1772="","",VLOOKUP(MID(B2171,1,1),[3]Crt!D:E,2,FALSE))</f>
        <v>2103</v>
      </c>
    </row>
    <row r="2172" spans="1:11" ht="51" customHeight="1">
      <c r="A2172" s="38" t="s">
        <v>3666</v>
      </c>
      <c r="B2172" s="841" t="s">
        <v>5029</v>
      </c>
      <c r="C2172" s="866" t="s">
        <v>5030</v>
      </c>
      <c r="D2172" s="870">
        <v>800000</v>
      </c>
      <c r="E2172" s="844" t="s">
        <v>4224</v>
      </c>
      <c r="F2172" s="844" t="s">
        <v>4953</v>
      </c>
      <c r="G2172" s="423"/>
      <c r="H2172" s="617" t="str">
        <f>IF(A2172="","",VLOOKUP(A2172,[3]Crt!F:G,2,FALSE))</f>
        <v>ආයුර්වේද වෛද්‍ය සේවා</v>
      </c>
      <c r="I2172" s="617" t="str">
        <f>IF(A2172="","",IF(LEN(B2172)=12,VLOOKUP(MID(B2172,8,2),[3]Crt!A:B,2),VLOOKUP(MID(B2172,7,2),[3]Crt!A:B,2)))</f>
        <v>41 - පානදුර</v>
      </c>
      <c r="J2172" s="853" t="str">
        <f>IF(A2172="","",VLOOKUP(I2172,[3]Crt!B:C,2))</f>
        <v>කළුතර</v>
      </c>
      <c r="K2172" s="186">
        <f>IF(B1773="","",VLOOKUP(MID(B2172,1,1),[3]Crt!D:E,2,FALSE))</f>
        <v>2102</v>
      </c>
    </row>
    <row r="2173" spans="1:11" ht="51" customHeight="1">
      <c r="A2173" s="174" t="s">
        <v>3669</v>
      </c>
      <c r="B2173" s="850" t="s">
        <v>5031</v>
      </c>
      <c r="C2173" s="866" t="s">
        <v>5032</v>
      </c>
      <c r="D2173" s="865">
        <v>100000</v>
      </c>
      <c r="E2173" s="844" t="s">
        <v>4224</v>
      </c>
      <c r="F2173" s="844" t="s">
        <v>4016</v>
      </c>
      <c r="G2173" s="423"/>
      <c r="H2173" s="617" t="str">
        <f>IF(A2173="","",VLOOKUP(A2173,[3]Crt!F:G,2,FALSE))</f>
        <v>සෞඛ්‍ය වෛද්‍ය සේවා</v>
      </c>
      <c r="I2173" s="617" t="str">
        <f>IF(A2173="","",IF(LEN(B2173)=12,VLOOKUP(MID(B2173,8,2),[3]Crt!A:B,2),VLOOKUP(MID(B2173,7,2),[3]Crt!A:B,2)))</f>
        <v>31 - හංවැල්ල</v>
      </c>
      <c r="J2173" s="853" t="str">
        <f>IF(A2173="","",VLOOKUP(I2173,[3]Crt!B:C,2))</f>
        <v>කොළඹ</v>
      </c>
      <c r="K2173" s="186">
        <f>IF(B1774="","",VLOOKUP(MID(B2173,1,1),[3]Crt!D:E,2,FALSE))</f>
        <v>2001</v>
      </c>
    </row>
    <row r="2174" spans="1:11" ht="51" customHeight="1">
      <c r="A2174" s="174" t="s">
        <v>3669</v>
      </c>
      <c r="B2174" s="850" t="s">
        <v>5033</v>
      </c>
      <c r="C2174" s="866" t="s">
        <v>5034</v>
      </c>
      <c r="D2174" s="865">
        <v>500000</v>
      </c>
      <c r="E2174" s="869" t="s">
        <v>4979</v>
      </c>
      <c r="F2174" s="869" t="s">
        <v>4980</v>
      </c>
      <c r="G2174" s="423"/>
      <c r="H2174" s="617" t="str">
        <f>IF(A2174="","",VLOOKUP(A2174,[3]Crt!F:G,2,FALSE))</f>
        <v>සෞඛ්‍ය වෛද්‍ය සේවා</v>
      </c>
      <c r="I2174" s="617" t="str">
        <f>IF(A2174="","",IF(LEN(B2174)=12,VLOOKUP(MID(B2174,8,2),[3]Crt!A:B,2),VLOOKUP(MID(B2174,7,2),[3]Crt!A:B,2)))</f>
        <v>28 - මොරටුව</v>
      </c>
      <c r="J2174" s="853" t="str">
        <f>IF(A2174="","",VLOOKUP(I2174,[3]Crt!B:C,2))</f>
        <v>කොළඹ</v>
      </c>
      <c r="K2174" s="186">
        <f>IF(B1775="","",VLOOKUP(MID(B2174,1,1),[3]Crt!D:E,2,FALSE))</f>
        <v>2001</v>
      </c>
    </row>
    <row r="2175" spans="1:11" ht="51" customHeight="1">
      <c r="A2175" s="174" t="s">
        <v>3645</v>
      </c>
      <c r="B2175" s="850" t="s">
        <v>5035</v>
      </c>
      <c r="C2175" s="866" t="s">
        <v>5036</v>
      </c>
      <c r="D2175" s="865">
        <v>500000</v>
      </c>
      <c r="E2175" s="869" t="s">
        <v>4979</v>
      </c>
      <c r="F2175" s="869" t="s">
        <v>4980</v>
      </c>
      <c r="G2175" s="423"/>
      <c r="H2175" s="617" t="str">
        <f>IF(A2175="","",VLOOKUP(A2175,[3]Crt!F:G,2,FALSE))</f>
        <v>සෞඛ්‍ය වෛද්‍ය සේවා</v>
      </c>
      <c r="I2175" s="617" t="str">
        <f>IF(A2175="","",IF(LEN(B2175)=12,VLOOKUP(MID(B2175,8,2),[3]Crt!A:B,2),VLOOKUP(MID(B2175,7,2),[3]Crt!A:B,2)))</f>
        <v>10 - මහර</v>
      </c>
      <c r="J2175" s="853" t="str">
        <f>IF(A2175="","",VLOOKUP(I2175,[3]Crt!B:C,2))</f>
        <v>ගම්පහ</v>
      </c>
      <c r="K2175" s="186">
        <f>IF(B1776="","",VLOOKUP(MID(B2175,1,1),[3]Crt!D:E,2,FALSE))</f>
        <v>2001</v>
      </c>
    </row>
    <row r="2176" spans="1:11" ht="51" customHeight="1">
      <c r="A2176" s="174" t="s">
        <v>3669</v>
      </c>
      <c r="B2176" s="850" t="s">
        <v>5037</v>
      </c>
      <c r="C2176" s="866" t="s">
        <v>5038</v>
      </c>
      <c r="D2176" s="865">
        <v>100000</v>
      </c>
      <c r="E2176" s="844" t="s">
        <v>4224</v>
      </c>
      <c r="F2176" s="844" t="s">
        <v>4016</v>
      </c>
      <c r="G2176" s="423"/>
      <c r="H2176" s="617" t="str">
        <f>IF(A2176="","",VLOOKUP(A2176,[3]Crt!F:G,2,FALSE))</f>
        <v>සෞඛ්‍ය වෛද්‍ය සේවා</v>
      </c>
      <c r="I2176" s="617" t="str">
        <f>IF(A2176="","",IF(LEN(B2176)=12,VLOOKUP(MID(B2176,8,2),[3]Crt!A:B,2),VLOOKUP(MID(B2176,7,2),[3]Crt!A:B,2)))</f>
        <v>21 - කොළඹ</v>
      </c>
      <c r="J2176" s="853" t="str">
        <f>IF(A2176="","",VLOOKUP(I2176,[3]Crt!B:C,2))</f>
        <v>කොළඹ</v>
      </c>
      <c r="K2176" s="186">
        <f>IF(B1777="","",VLOOKUP(MID(B2176,1,1),[3]Crt!D:E,2,FALSE))</f>
        <v>2001</v>
      </c>
    </row>
    <row r="2177" spans="1:11" ht="51" customHeight="1">
      <c r="A2177" s="857" t="s">
        <v>3669</v>
      </c>
      <c r="B2177" s="871" t="s">
        <v>5039</v>
      </c>
      <c r="C2177" s="867" t="s">
        <v>5040</v>
      </c>
      <c r="D2177" s="868">
        <v>150000</v>
      </c>
      <c r="E2177" s="861" t="s">
        <v>4224</v>
      </c>
      <c r="F2177" s="861" t="s">
        <v>4016</v>
      </c>
      <c r="G2177" s="816"/>
      <c r="H2177" s="863" t="str">
        <f>IF(A2177="","",VLOOKUP(A2177,[3]Crt!F:G,2,FALSE))</f>
        <v>සෞඛ්‍ය වෛද්‍ය සේවා</v>
      </c>
      <c r="I2177" s="863" t="str">
        <f>IF(A2177="","",IF(LEN(B2177)=12,VLOOKUP(MID(B2177,8,2),[3]Crt!A:B,2),VLOOKUP(MID(B2177,7,2),[3]Crt!A:B,2)))</f>
        <v>28 - මොරටුව</v>
      </c>
      <c r="J2177" s="857" t="str">
        <f>IF(A2177="","",VLOOKUP(I2177,[3]Crt!B:C,2))</f>
        <v>කොළඹ</v>
      </c>
      <c r="K2177" s="632">
        <f>IF(B1778="","",VLOOKUP(MID(B2177,1,1),[3]Crt!D:E,2,FALSE))</f>
        <v>2103</v>
      </c>
    </row>
    <row r="2178" spans="1:11" ht="51" customHeight="1">
      <c r="A2178" s="174" t="s">
        <v>3669</v>
      </c>
      <c r="B2178" s="841" t="s">
        <v>5041</v>
      </c>
      <c r="C2178" s="866" t="s">
        <v>5042</v>
      </c>
      <c r="D2178" s="865">
        <v>300000</v>
      </c>
      <c r="E2178" s="844" t="s">
        <v>4224</v>
      </c>
      <c r="F2178" s="844" t="s">
        <v>4016</v>
      </c>
      <c r="G2178" s="423"/>
      <c r="H2178" s="617" t="str">
        <f>IF(A2178="","",VLOOKUP(A2178,[3]Crt!F:G,2,FALSE))</f>
        <v>සෞඛ්‍ය වෛද්‍ය සේවා</v>
      </c>
      <c r="I2178" s="617" t="str">
        <f>IF(A2178="","",IF(LEN(B2178)=12,VLOOKUP(MID(B2178,8,2),[3]Crt!A:B,2),VLOOKUP(MID(B2178,7,2),[3]Crt!A:B,2)))</f>
        <v>29 - කැස්බෑව</v>
      </c>
      <c r="J2178" s="853" t="str">
        <f>IF(A2178="","",VLOOKUP(I2178,[3]Crt!B:C,2))</f>
        <v>කොළඹ</v>
      </c>
      <c r="K2178" s="186">
        <f>IF(B1779="","",VLOOKUP(MID(B2178,1,1),[3]Crt!D:E,2,FALSE))</f>
        <v>2103</v>
      </c>
    </row>
    <row r="2179" spans="1:11" ht="51" customHeight="1">
      <c r="A2179" s="174" t="s">
        <v>3645</v>
      </c>
      <c r="B2179" s="841" t="s">
        <v>5043</v>
      </c>
      <c r="C2179" s="866" t="s">
        <v>5044</v>
      </c>
      <c r="D2179" s="870">
        <v>500000</v>
      </c>
      <c r="E2179" s="844" t="s">
        <v>4224</v>
      </c>
      <c r="F2179" s="844" t="s">
        <v>4016</v>
      </c>
      <c r="G2179" s="423"/>
      <c r="H2179" s="617" t="str">
        <f>IF(A2179="","",VLOOKUP(A2179,[3]Crt!F:G,2,FALSE))</f>
        <v>සෞඛ්‍ය වෛද්‍ය සේවා</v>
      </c>
      <c r="I2179" s="617" t="str">
        <f>IF(A2179="","",IF(LEN(B2179)=12,VLOOKUP(MID(B2179,8,2),[3]Crt!A:B,2),VLOOKUP(MID(B2179,7,2),[3]Crt!A:B,2)))</f>
        <v>23 - ශ්‍රී ජයවර්ධනපුර</v>
      </c>
      <c r="J2179" s="853" t="str">
        <f>IF(A2179="","",VLOOKUP(I2179,[3]Crt!B:C,2))</f>
        <v>කොළඹ</v>
      </c>
      <c r="K2179" s="186">
        <f>IF(B1780="","",VLOOKUP(MID(B2179,1,1),[3]Crt!D:E,2,FALSE))</f>
        <v>2103</v>
      </c>
    </row>
    <row r="2180" spans="1:11" ht="51" customHeight="1">
      <c r="A2180" s="174" t="s">
        <v>3669</v>
      </c>
      <c r="B2180" s="841" t="s">
        <v>5045</v>
      </c>
      <c r="C2180" s="866" t="s">
        <v>5046</v>
      </c>
      <c r="D2180" s="865">
        <v>110000</v>
      </c>
      <c r="E2180" s="869" t="s">
        <v>4979</v>
      </c>
      <c r="F2180" s="869" t="s">
        <v>4980</v>
      </c>
      <c r="G2180" s="423"/>
      <c r="H2180" s="617" t="str">
        <f>IF(A2180="","",VLOOKUP(A2180,[3]Crt!F:G,2,FALSE))</f>
        <v>සෞඛ්‍ය වෛද්‍ය සේවා</v>
      </c>
      <c r="I2180" s="617" t="str">
        <f>IF(A2180="","",IF(LEN(B2180)=12,VLOOKUP(MID(B2180,8,2),[3]Crt!A:B,2),VLOOKUP(MID(B2180,7,2),[3]Crt!A:B,2)))</f>
        <v>28 - මොරටුව</v>
      </c>
      <c r="J2180" s="853" t="str">
        <f>IF(A2180="","",VLOOKUP(I2180,[3]Crt!B:C,2))</f>
        <v>කොළඹ</v>
      </c>
      <c r="K2180" s="186">
        <f>IF(B1781="","",VLOOKUP(MID(B2180,1,1),[3]Crt!D:E,2,FALSE))</f>
        <v>2103</v>
      </c>
    </row>
    <row r="2181" spans="1:11" ht="51" customHeight="1">
      <c r="A2181" s="174" t="s">
        <v>3669</v>
      </c>
      <c r="B2181" s="841" t="s">
        <v>5047</v>
      </c>
      <c r="C2181" s="866" t="s">
        <v>5048</v>
      </c>
      <c r="D2181" s="865">
        <v>140000</v>
      </c>
      <c r="E2181" s="844" t="s">
        <v>4224</v>
      </c>
      <c r="F2181" s="844" t="s">
        <v>4016</v>
      </c>
      <c r="G2181" s="423"/>
      <c r="H2181" s="617" t="str">
        <f>IF(A2181="","",VLOOKUP(A2181,[3]Crt!F:G,2,FALSE))</f>
        <v>සෞඛ්‍ය වෛද්‍ය සේවා</v>
      </c>
      <c r="I2181" s="617" t="str">
        <f>IF(A2181="","",IF(LEN(B2181)=12,VLOOKUP(MID(B2181,8,2),[3]Crt!A:B,2),VLOOKUP(MID(B2181,7,2),[3]Crt!A:B,2)))</f>
        <v>48 - බේරුවල</v>
      </c>
      <c r="J2181" s="853" t="str">
        <f>IF(A2181="","",VLOOKUP(I2181,[3]Crt!B:C,2))</f>
        <v>කළුතර</v>
      </c>
      <c r="K2181" s="186">
        <f>IF(B1782="","",VLOOKUP(MID(B2181,1,1),[3]Crt!D:E,2,FALSE))</f>
        <v>2103</v>
      </c>
    </row>
    <row r="2182" spans="1:11" ht="51" customHeight="1">
      <c r="A2182" s="174" t="s">
        <v>3669</v>
      </c>
      <c r="B2182" s="841" t="s">
        <v>5049</v>
      </c>
      <c r="C2182" s="866" t="s">
        <v>5050</v>
      </c>
      <c r="D2182" s="865">
        <v>2000000</v>
      </c>
      <c r="E2182" s="844" t="s">
        <v>4224</v>
      </c>
      <c r="F2182" s="844" t="s">
        <v>4980</v>
      </c>
      <c r="G2182" s="423"/>
      <c r="H2182" s="617" t="str">
        <f>IF(A2182="","",VLOOKUP(A2182,[3]Crt!F:G,2,FALSE))</f>
        <v>සෞඛ්‍ය වෛද්‍ය සේවා</v>
      </c>
      <c r="I2182" s="617" t="str">
        <f>IF(A2182="","",IF(LEN(B2182)=12,VLOOKUP(MID(B2182,8,2),[3]Crt!A:B,2),VLOOKUP(MID(B2182,7,2),[3]Crt!A:B,2)))</f>
        <v>65 - කළුතර පොදු</v>
      </c>
      <c r="J2182" s="853" t="str">
        <f>IF(A2182="","",VLOOKUP(I2182,[3]Crt!B:C,2))</f>
        <v xml:space="preserve">කළුතර </v>
      </c>
      <c r="K2182" s="186">
        <f>IF(B1783="","",VLOOKUP(MID(B2182,1,1),[3]Crt!D:E,2,FALSE))</f>
        <v>2103</v>
      </c>
    </row>
    <row r="2183" spans="1:11" ht="51" customHeight="1">
      <c r="A2183" s="857" t="s">
        <v>3669</v>
      </c>
      <c r="B2183" s="871" t="s">
        <v>5051</v>
      </c>
      <c r="C2183" s="867" t="s">
        <v>5052</v>
      </c>
      <c r="D2183" s="868">
        <v>100000</v>
      </c>
      <c r="E2183" s="861" t="s">
        <v>4224</v>
      </c>
      <c r="F2183" s="861" t="s">
        <v>4016</v>
      </c>
      <c r="G2183" s="816"/>
      <c r="H2183" s="863" t="str">
        <f>IF(A2183="","",VLOOKUP(A2183,[3]Crt!F:G,2,FALSE))</f>
        <v>සෞඛ්‍ය වෛද්‍ය සේවා</v>
      </c>
      <c r="I2183" s="863" t="str">
        <f>IF(A2183="","",IF(LEN(B2183)=12,VLOOKUP(MID(B2183,8,2),[3]Crt!A:B,2),VLOOKUP(MID(B2183,7,2),[3]Crt!A:B,2)))</f>
        <v>32 - තිඹිරිගස්යාය</v>
      </c>
      <c r="J2183" s="857" t="str">
        <f>IF(A2183="","",VLOOKUP(I2183,[3]Crt!B:C,2))</f>
        <v>කොළඹ</v>
      </c>
      <c r="K2183" s="632">
        <f>IF(B1784="","",VLOOKUP(MID(B2183,1,1),[3]Crt!D:E,2,FALSE))</f>
        <v>2103</v>
      </c>
    </row>
    <row r="2184" spans="1:11" ht="51" customHeight="1">
      <c r="A2184" s="174" t="s">
        <v>3669</v>
      </c>
      <c r="B2184" s="841" t="s">
        <v>5053</v>
      </c>
      <c r="C2184" s="866" t="s">
        <v>5054</v>
      </c>
      <c r="D2184" s="865">
        <v>50000</v>
      </c>
      <c r="E2184" s="844" t="s">
        <v>4224</v>
      </c>
      <c r="F2184" s="844" t="s">
        <v>4016</v>
      </c>
      <c r="G2184" s="423"/>
      <c r="H2184" s="617" t="str">
        <f>IF(A2184="","",VLOOKUP(A2184,[3]Crt!F:G,2,FALSE))</f>
        <v>සෞඛ්‍ය වෛද්‍ය සේවා</v>
      </c>
      <c r="I2184" s="617" t="str">
        <f>IF(A2184="","",IF(LEN(B2184)=12,VLOOKUP(MID(B2184,8,2),[3]Crt!A:B,2),VLOOKUP(MID(B2184,7,2),[3]Crt!A:B,2)))</f>
        <v>30 - හෝමාගම</v>
      </c>
      <c r="J2184" s="853" t="str">
        <f>IF(A2184="","",VLOOKUP(I2184,[3]Crt!B:C,2))</f>
        <v>කොළඹ</v>
      </c>
      <c r="K2184" s="186">
        <f>IF(B1785="","",VLOOKUP(MID(B2184,1,1),[3]Crt!D:E,2,FALSE))</f>
        <v>2103</v>
      </c>
    </row>
    <row r="2185" spans="1:11" ht="51" customHeight="1">
      <c r="A2185" s="857" t="s">
        <v>3669</v>
      </c>
      <c r="B2185" s="858" t="s">
        <v>5055</v>
      </c>
      <c r="C2185" s="867" t="s">
        <v>5056</v>
      </c>
      <c r="D2185" s="868">
        <v>100000</v>
      </c>
      <c r="E2185" s="861" t="s">
        <v>4979</v>
      </c>
      <c r="F2185" s="861" t="s">
        <v>4980</v>
      </c>
      <c r="G2185" s="816"/>
      <c r="H2185" s="863" t="str">
        <f>IF(A2185="","",VLOOKUP(A2185,[3]Crt!F:G,2,FALSE))</f>
        <v>සෞඛ්‍ය වෛද්‍ය සේවා</v>
      </c>
      <c r="I2185" s="863" t="str">
        <f>IF(A2185="","",IF(LEN(B2185)=12,VLOOKUP(MID(B2185,8,2),[3]Crt!A:B,2),VLOOKUP(MID(B2185,7,2),[3]Crt!A:B,2)))</f>
        <v>22 -කොලොන්නාව</v>
      </c>
      <c r="J2185" s="857" t="str">
        <f>IF(A2185="","",VLOOKUP(I2185,[3]Crt!B:C,2))</f>
        <v>කොළඹ</v>
      </c>
      <c r="K2185" s="632">
        <f>IF(B1786="","",VLOOKUP(MID(B2185,1,1),[3]Crt!D:E,2,FALSE))</f>
        <v>2401</v>
      </c>
    </row>
    <row r="2186" spans="1:11" ht="51" customHeight="1">
      <c r="A2186" s="174" t="s">
        <v>3669</v>
      </c>
      <c r="B2186" s="841" t="s">
        <v>5057</v>
      </c>
      <c r="C2186" s="866" t="s">
        <v>5058</v>
      </c>
      <c r="D2186" s="865">
        <v>200000</v>
      </c>
      <c r="E2186" s="844" t="s">
        <v>4224</v>
      </c>
      <c r="F2186" s="844" t="s">
        <v>4016</v>
      </c>
      <c r="G2186" s="423"/>
      <c r="H2186" s="617" t="str">
        <f>IF(A2186="","",VLOOKUP(A2186,[3]Crt!F:G,2,FALSE))</f>
        <v>සෞඛ්‍ය වෛද්‍ය සේවා</v>
      </c>
      <c r="I2186" s="617" t="str">
        <f>IF(A2186="","",IF(LEN(B2186)=12,VLOOKUP(MID(B2186,8,2),[3]Crt!A:B,2),VLOOKUP(MID(B2186,7,2),[3]Crt!A:B,2)))</f>
        <v>21 - කොළඹ</v>
      </c>
      <c r="J2186" s="853" t="str">
        <f>IF(A2186="","",VLOOKUP(I2186,[3]Crt!B:C,2))</f>
        <v>කොළඹ</v>
      </c>
      <c r="K2186" s="186">
        <f>IF(B1787="","",VLOOKUP(MID(B2186,1,1),[3]Crt!D:E,2,FALSE))</f>
        <v>2103</v>
      </c>
    </row>
    <row r="2187" spans="1:11" ht="51" customHeight="1">
      <c r="A2187" s="174" t="s">
        <v>3669</v>
      </c>
      <c r="B2187" s="850" t="s">
        <v>5059</v>
      </c>
      <c r="C2187" s="866" t="s">
        <v>5060</v>
      </c>
      <c r="D2187" s="865">
        <v>500000</v>
      </c>
      <c r="E2187" s="844" t="s">
        <v>4979</v>
      </c>
      <c r="F2187" s="844" t="s">
        <v>4980</v>
      </c>
      <c r="G2187" s="423"/>
      <c r="H2187" s="617" t="str">
        <f>IF(A2187="","",VLOOKUP(A2187,[3]Crt!F:G,2,FALSE))</f>
        <v>සෞඛ්‍ය වෛද්‍ය සේවා</v>
      </c>
      <c r="I2187" s="617" t="str">
        <f>IF(A2187="","",IF(LEN(B2187)=12,VLOOKUP(MID(B2187,8,2),[3]Crt!A:B,2),VLOOKUP(MID(B2187,7,2),[3]Crt!A:B,2)))</f>
        <v>47 - දොඩන්ගොඩ</v>
      </c>
      <c r="J2187" s="853" t="str">
        <f>IF(A2187="","",VLOOKUP(I2187,[3]Crt!B:C,2))</f>
        <v>කළුතර</v>
      </c>
      <c r="K2187" s="186">
        <f>IF(B1788="","",VLOOKUP(MID(B2187,1,1),[3]Crt!D:E,2,FALSE))</f>
        <v>2001</v>
      </c>
    </row>
    <row r="2188" spans="1:11" ht="51" customHeight="1">
      <c r="A2188" s="174" t="s">
        <v>3669</v>
      </c>
      <c r="B2188" s="850" t="s">
        <v>5061</v>
      </c>
      <c r="C2188" s="866" t="s">
        <v>5062</v>
      </c>
      <c r="D2188" s="865">
        <v>150000</v>
      </c>
      <c r="E2188" s="844" t="s">
        <v>4979</v>
      </c>
      <c r="F2188" s="844" t="s">
        <v>4980</v>
      </c>
      <c r="G2188" s="423"/>
      <c r="H2188" s="617" t="str">
        <f>IF(A2188="","",VLOOKUP(A2188,[3]Crt!F:G,2,FALSE))</f>
        <v>සෞඛ්‍ය වෛද්‍ය සේවා</v>
      </c>
      <c r="I2188" s="617" t="str">
        <f>IF(A2188="","",IF(LEN(B2188)=12,VLOOKUP(MID(B2188,8,2),[3]Crt!A:B,2),VLOOKUP(MID(B2188,7,2),[3]Crt!A:B,2)))</f>
        <v>28 - මොරටුව</v>
      </c>
      <c r="J2188" s="853" t="str">
        <f>IF(A2188="","",VLOOKUP(I2188,[3]Crt!B:C,2))</f>
        <v>කොළඹ</v>
      </c>
      <c r="K2188" s="186">
        <f>IF(B1789="","",VLOOKUP(MID(B2188,1,1),[3]Crt!D:E,2,FALSE))</f>
        <v>2401</v>
      </c>
    </row>
    <row r="2189" spans="1:11" ht="51" customHeight="1">
      <c r="A2189" s="174" t="s">
        <v>3669</v>
      </c>
      <c r="B2189" s="850" t="s">
        <v>5063</v>
      </c>
      <c r="C2189" s="866" t="s">
        <v>5064</v>
      </c>
      <c r="D2189" s="865">
        <v>150000</v>
      </c>
      <c r="E2189" s="844" t="s">
        <v>4979</v>
      </c>
      <c r="F2189" s="844" t="s">
        <v>4980</v>
      </c>
      <c r="G2189" s="423"/>
      <c r="H2189" s="617" t="str">
        <f>IF(A2189="","",VLOOKUP(A2189,[3]Crt!F:G,2,FALSE))</f>
        <v>සෞඛ්‍ය වෛද්‍ය සේවා</v>
      </c>
      <c r="I2189" s="617" t="str">
        <f>IF(A2189="","",IF(LEN(B2189)=12,VLOOKUP(MID(B2189,8,2),[3]Crt!A:B,2),VLOOKUP(MID(B2189,7,2),[3]Crt!A:B,2)))</f>
        <v>09 - වත්තල</v>
      </c>
      <c r="J2189" s="853" t="str">
        <f>IF(A2189="","",VLOOKUP(I2189,[3]Crt!B:C,2))</f>
        <v>ගම්පහ</v>
      </c>
      <c r="K2189" s="186">
        <f>IF(B1790="","",VLOOKUP(MID(B2189,1,1),[3]Crt!D:E,2,FALSE))</f>
        <v>2001</v>
      </c>
    </row>
    <row r="2190" spans="1:11" ht="51" customHeight="1">
      <c r="A2190" s="174" t="s">
        <v>3645</v>
      </c>
      <c r="B2190" s="850" t="s">
        <v>5065</v>
      </c>
      <c r="C2190" s="866" t="s">
        <v>5066</v>
      </c>
      <c r="D2190" s="865">
        <v>150000</v>
      </c>
      <c r="E2190" s="869" t="s">
        <v>4224</v>
      </c>
      <c r="F2190" s="869" t="s">
        <v>4016</v>
      </c>
      <c r="G2190" s="423"/>
      <c r="H2190" s="617" t="str">
        <f>IF(A2190="","",VLOOKUP(A2190,[3]Crt!F:G,2,FALSE))</f>
        <v>සෞඛ්‍ය වෛද්‍ය සේවා</v>
      </c>
      <c r="I2190" s="617" t="str">
        <f>IF(A2190="","",IF(LEN(B2190)=12,VLOOKUP(MID(B2190,8,2),[3]Crt!A:B,2),VLOOKUP(MID(B2190,7,2),[3]Crt!A:B,2)))</f>
        <v>29 - කැස්බෑව</v>
      </c>
      <c r="J2190" s="853" t="str">
        <f>IF(A2190="","",VLOOKUP(I2190,[3]Crt!B:C,2))</f>
        <v>කොළඹ</v>
      </c>
      <c r="K2190" s="186">
        <f>IF(B1791="","",VLOOKUP(MID(B2190,1,1),[3]Crt!D:E,2,FALSE))</f>
        <v>2401</v>
      </c>
    </row>
    <row r="2191" spans="1:11" ht="51" customHeight="1">
      <c r="A2191" s="174" t="s">
        <v>1228</v>
      </c>
      <c r="B2191" s="841" t="s">
        <v>5067</v>
      </c>
      <c r="C2191" s="866" t="s">
        <v>5068</v>
      </c>
      <c r="D2191" s="865">
        <v>200000</v>
      </c>
      <c r="E2191" s="844" t="s">
        <v>4224</v>
      </c>
      <c r="F2191" s="844" t="s">
        <v>4224</v>
      </c>
      <c r="G2191" s="423"/>
      <c r="H2191" s="617" t="str">
        <f>IF(A2191="","",VLOOKUP(A2191,[3]Crt!F:G,2,FALSE))</f>
        <v>කාන්තා කටයුතු</v>
      </c>
      <c r="I2191" s="617" t="str">
        <f>IF(A2191="","",IF(LEN(B2191)=12,VLOOKUP(MID(B2191,8,2),[3]Crt!A:B,2),VLOOKUP(MID(B2191,7,2),[3]Crt!A:B,2)))</f>
        <v>64 - කොළඹ පොදු</v>
      </c>
      <c r="J2191" s="853" t="str">
        <f>IF(A2191="","",VLOOKUP(I2191,[3]Crt!B:C,2))</f>
        <v xml:space="preserve">කොළඹ </v>
      </c>
      <c r="K2191" s="186">
        <f>IF(B1792="","",VLOOKUP(MID(B2191,1,1),[3]Crt!D:E,2,FALSE))</f>
        <v>2103</v>
      </c>
    </row>
    <row r="2192" spans="1:11" ht="51" customHeight="1">
      <c r="A2192" s="174" t="s">
        <v>1228</v>
      </c>
      <c r="B2192" s="841" t="s">
        <v>5069</v>
      </c>
      <c r="C2192" s="866" t="s">
        <v>5070</v>
      </c>
      <c r="D2192" s="865">
        <v>43000</v>
      </c>
      <c r="E2192" s="844" t="s">
        <v>4224</v>
      </c>
      <c r="F2192" s="844" t="s">
        <v>4016</v>
      </c>
      <c r="G2192" s="423"/>
      <c r="H2192" s="617" t="str">
        <f>IF(A2192="","",VLOOKUP(A2192,[3]Crt!F:G,2,FALSE))</f>
        <v>කාන්තා කටයුතු</v>
      </c>
      <c r="I2192" s="617" t="str">
        <f>IF(A2192="","",IF(LEN(B2192)=12,VLOOKUP(MID(B2192,8,2),[3]Crt!A:B,2),VLOOKUP(MID(B2192,7,2),[3]Crt!A:B,2)))</f>
        <v>52 - පාලින්දනුවර</v>
      </c>
      <c r="J2192" s="853" t="str">
        <f>IF(A2192="","",VLOOKUP(I2192,[3]Crt!B:C,2))</f>
        <v>කළුතර</v>
      </c>
      <c r="K2192" s="186">
        <f>IF(B1793="","",VLOOKUP(MID(B2192,1,1),[3]Crt!D:E,2,FALSE))</f>
        <v>2103</v>
      </c>
    </row>
    <row r="2193" spans="1:11" ht="51" customHeight="1">
      <c r="A2193" s="174" t="s">
        <v>1228</v>
      </c>
      <c r="B2193" s="841" t="s">
        <v>5071</v>
      </c>
      <c r="C2193" s="866" t="s">
        <v>5072</v>
      </c>
      <c r="D2193" s="865">
        <v>72000</v>
      </c>
      <c r="E2193" s="844" t="s">
        <v>4224</v>
      </c>
      <c r="F2193" s="844" t="s">
        <v>4016</v>
      </c>
      <c r="G2193" s="423"/>
      <c r="H2193" s="617" t="str">
        <f>IF(A2193="","",VLOOKUP(A2193,[3]Crt!F:G,2,FALSE))</f>
        <v>කාන්තා කටයුතු</v>
      </c>
      <c r="I2193" s="617" t="str">
        <f>IF(A2193="","",IF(LEN(B2193)=12,VLOOKUP(MID(B2193,8,2),[3]Crt!A:B,2),VLOOKUP(MID(B2193,7,2),[3]Crt!A:B,2)))</f>
        <v>41 - පානදුර</v>
      </c>
      <c r="J2193" s="853" t="str">
        <f>IF(A2193="","",VLOOKUP(I2193,[3]Crt!B:C,2))</f>
        <v>කළුතර</v>
      </c>
      <c r="K2193" s="186">
        <f>IF(B1794="","",VLOOKUP(MID(B2193,1,1),[3]Crt!D:E,2,FALSE))</f>
        <v>2103</v>
      </c>
    </row>
    <row r="2194" spans="1:11" ht="51" customHeight="1">
      <c r="A2194" s="174" t="s">
        <v>1228</v>
      </c>
      <c r="B2194" s="841" t="s">
        <v>5073</v>
      </c>
      <c r="C2194" s="866" t="s">
        <v>5074</v>
      </c>
      <c r="D2194" s="865">
        <v>54000</v>
      </c>
      <c r="E2194" s="844" t="s">
        <v>4224</v>
      </c>
      <c r="F2194" s="844" t="s">
        <v>4016</v>
      </c>
      <c r="G2194" s="423"/>
      <c r="H2194" s="617" t="str">
        <f>IF(A2194="","",VLOOKUP(A2194,[3]Crt!F:G,2,FALSE))</f>
        <v>කාන්තා කටයුතු</v>
      </c>
      <c r="I2194" s="617" t="str">
        <f>IF(A2194="","",IF(LEN(B2194)=12,VLOOKUP(MID(B2194,8,2),[3]Crt!A:B,2),VLOOKUP(MID(B2194,7,2),[3]Crt!A:B,2)))</f>
        <v>46 - බුලත්සිංහල</v>
      </c>
      <c r="J2194" s="853" t="str">
        <f>IF(A2194="","",VLOOKUP(I2194,[3]Crt!B:C,2))</f>
        <v>කළුතර</v>
      </c>
      <c r="K2194" s="186">
        <f>IF(B1795="","",VLOOKUP(MID(B2194,1,1),[3]Crt!D:E,2,FALSE))</f>
        <v>2103</v>
      </c>
    </row>
    <row r="2195" spans="1:11" ht="51" customHeight="1">
      <c r="A2195" s="174" t="s">
        <v>1228</v>
      </c>
      <c r="B2195" s="841" t="s">
        <v>5075</v>
      </c>
      <c r="C2195" s="866" t="s">
        <v>5076</v>
      </c>
      <c r="D2195" s="865">
        <v>60000</v>
      </c>
      <c r="E2195" s="844" t="s">
        <v>4224</v>
      </c>
      <c r="F2195" s="844" t="s">
        <v>4016</v>
      </c>
      <c r="G2195" s="423"/>
      <c r="H2195" s="617" t="str">
        <f>IF(A2195="","",VLOOKUP(A2195,[3]Crt!F:G,2,FALSE))</f>
        <v>කාන්තා කටයුතු</v>
      </c>
      <c r="I2195" s="617" t="str">
        <f>IF(A2195="","",IF(LEN(B2195)=12,VLOOKUP(MID(B2195,8,2),[3]Crt!A:B,2),VLOOKUP(MID(B2195,7,2),[3]Crt!A:B,2)))</f>
        <v>51 - වලල්ලාවිට</v>
      </c>
      <c r="J2195" s="853" t="str">
        <f>IF(A2195="","",VLOOKUP(I2195,[3]Crt!B:C,2))</f>
        <v>කළුතර</v>
      </c>
      <c r="K2195" s="186">
        <f>IF(B1796="","",VLOOKUP(MID(B2195,1,1),[3]Crt!D:E,2,FALSE))</f>
        <v>2103</v>
      </c>
    </row>
    <row r="2196" spans="1:11" ht="51" customHeight="1">
      <c r="A2196" s="174" t="s">
        <v>1228</v>
      </c>
      <c r="B2196" s="841" t="s">
        <v>5077</v>
      </c>
      <c r="C2196" s="866" t="s">
        <v>5078</v>
      </c>
      <c r="D2196" s="865">
        <v>34000</v>
      </c>
      <c r="E2196" s="844" t="s">
        <v>4224</v>
      </c>
      <c r="F2196" s="844" t="s">
        <v>4016</v>
      </c>
      <c r="G2196" s="423"/>
      <c r="H2196" s="617" t="str">
        <f>IF(A2196="","",VLOOKUP(A2196,[3]Crt!F:G,2,FALSE))</f>
        <v>කාන්තා කටයුතු</v>
      </c>
      <c r="I2196" s="617" t="str">
        <f>IF(A2196="","",IF(LEN(B2196)=12,VLOOKUP(MID(B2196,8,2),[3]Crt!A:B,2),VLOOKUP(MID(B2196,7,2),[3]Crt!A:B,2)))</f>
        <v>50 - අගලවත්ත</v>
      </c>
      <c r="J2196" s="853" t="str">
        <f>IF(A2196="","",VLOOKUP(I2196,[3]Crt!B:C,2))</f>
        <v>කළුතර</v>
      </c>
      <c r="K2196" s="186">
        <f>IF(B1797="","",VLOOKUP(MID(B2196,1,1),[3]Crt!D:E,2,FALSE))</f>
        <v>2103</v>
      </c>
    </row>
    <row r="2197" spans="1:11" ht="51" customHeight="1">
      <c r="A2197" s="174" t="s">
        <v>1228</v>
      </c>
      <c r="B2197" s="841" t="s">
        <v>5079</v>
      </c>
      <c r="C2197" s="866" t="s">
        <v>5080</v>
      </c>
      <c r="D2197" s="865">
        <v>82000</v>
      </c>
      <c r="E2197" s="844" t="s">
        <v>4224</v>
      </c>
      <c r="F2197" s="844" t="s">
        <v>4016</v>
      </c>
      <c r="G2197" s="423"/>
      <c r="H2197" s="617" t="str">
        <f>IF(A2197="","",VLOOKUP(A2197,[3]Crt!F:G,2,FALSE))</f>
        <v>කාන්තා කටයුතු</v>
      </c>
      <c r="I2197" s="617" t="str">
        <f>IF(A2197="","",IF(LEN(B2197)=12,VLOOKUP(MID(B2197,8,2),[3]Crt!A:B,2),VLOOKUP(MID(B2197,7,2),[3]Crt!A:B,2)))</f>
        <v>48 - බේරුවල</v>
      </c>
      <c r="J2197" s="853" t="str">
        <f>IF(A2197="","",VLOOKUP(I2197,[3]Crt!B:C,2))</f>
        <v>කළුතර</v>
      </c>
      <c r="K2197" s="186">
        <f>IF(B1798="","",VLOOKUP(MID(B2197,1,1),[3]Crt!D:E,2,FALSE))</f>
        <v>2103</v>
      </c>
    </row>
    <row r="2198" spans="1:11" ht="51" customHeight="1">
      <c r="A2198" s="174" t="s">
        <v>1228</v>
      </c>
      <c r="B2198" s="841" t="s">
        <v>5081</v>
      </c>
      <c r="C2198" s="866" t="s">
        <v>5082</v>
      </c>
      <c r="D2198" s="865">
        <v>61000</v>
      </c>
      <c r="E2198" s="844" t="s">
        <v>4224</v>
      </c>
      <c r="F2198" s="844" t="s">
        <v>4016</v>
      </c>
      <c r="G2198" s="423"/>
      <c r="H2198" s="617" t="str">
        <f>IF(A2198="","",VLOOKUP(A2198,[3]Crt!F:G,2,FALSE))</f>
        <v>කාන්තා කටයුතු</v>
      </c>
      <c r="I2198" s="617" t="str">
        <f>IF(A2198="","",IF(LEN(B2198)=12,VLOOKUP(MID(B2198,8,2),[3]Crt!A:B,2),VLOOKUP(MID(B2198,7,2),[3]Crt!A:B,2)))</f>
        <v>44 - හොරණ</v>
      </c>
      <c r="J2198" s="853" t="str">
        <f>IF(A2198="","",VLOOKUP(I2198,[3]Crt!B:C,2))</f>
        <v>කළුතර</v>
      </c>
      <c r="K2198" s="186">
        <f>IF(B1799="","",VLOOKUP(MID(B2198,1,1),[3]Crt!D:E,2,FALSE))</f>
        <v>2103</v>
      </c>
    </row>
    <row r="2199" spans="1:11" ht="51" customHeight="1">
      <c r="A2199" s="174" t="s">
        <v>1228</v>
      </c>
      <c r="B2199" s="841" t="s">
        <v>5083</v>
      </c>
      <c r="C2199" s="866" t="s">
        <v>5084</v>
      </c>
      <c r="D2199" s="865">
        <v>33000</v>
      </c>
      <c r="E2199" s="844" t="s">
        <v>4224</v>
      </c>
      <c r="F2199" s="844" t="s">
        <v>4016</v>
      </c>
      <c r="G2199" s="423"/>
      <c r="H2199" s="617" t="str">
        <f>IF(A2199="","",VLOOKUP(A2199,[3]Crt!F:G,2,FALSE))</f>
        <v>කාන්තා කටයුතු</v>
      </c>
      <c r="I2199" s="617" t="str">
        <f>IF(A2199="","",IF(LEN(B2199)=12,VLOOKUP(MID(B2199,8,2),[3]Crt!A:B,2),VLOOKUP(MID(B2199,7,2),[3]Crt!A:B,2)))</f>
        <v>45 - මදුරාවල</v>
      </c>
      <c r="J2199" s="853" t="str">
        <f>IF(A2199="","",VLOOKUP(I2199,[3]Crt!B:C,2))</f>
        <v>කළුතර</v>
      </c>
      <c r="K2199" s="186">
        <f>IF(B1800="","",VLOOKUP(MID(B2199,1,1),[3]Crt!D:E,2,FALSE))</f>
        <v>2103</v>
      </c>
    </row>
    <row r="2200" spans="1:11" ht="51" customHeight="1">
      <c r="A2200" s="174" t="s">
        <v>1228</v>
      </c>
      <c r="B2200" s="841" t="s">
        <v>5085</v>
      </c>
      <c r="C2200" s="866" t="s">
        <v>5086</v>
      </c>
      <c r="D2200" s="865">
        <v>31000</v>
      </c>
      <c r="E2200" s="844" t="s">
        <v>4224</v>
      </c>
      <c r="F2200" s="844" t="s">
        <v>4016</v>
      </c>
      <c r="G2200" s="423"/>
      <c r="H2200" s="617" t="str">
        <f>IF(A2200="","",VLOOKUP(A2200,[3]Crt!F:G,2,FALSE))</f>
        <v>කාන්තා කටයුතු</v>
      </c>
      <c r="I2200" s="617" t="str">
        <f>IF(A2200="","",IF(LEN(B2200)=12,VLOOKUP(MID(B2200,8,2),[3]Crt!A:B,2),VLOOKUP(MID(B2200,7,2),[3]Crt!A:B,2)))</f>
        <v>54 - ඉංගිරිය</v>
      </c>
      <c r="J2200" s="853" t="str">
        <f>IF(A2200="","",VLOOKUP(I2200,[3]Crt!B:C,2))</f>
        <v>කළුතර</v>
      </c>
      <c r="K2200" s="186">
        <f>IF(B1801="","",VLOOKUP(MID(B2200,1,1),[3]Crt!D:E,2,FALSE))</f>
        <v>2103</v>
      </c>
    </row>
    <row r="2201" spans="1:11" ht="51" customHeight="1">
      <c r="A2201" s="174" t="s">
        <v>1228</v>
      </c>
      <c r="B2201" s="841" t="s">
        <v>5087</v>
      </c>
      <c r="C2201" s="866" t="s">
        <v>5088</v>
      </c>
      <c r="D2201" s="865">
        <v>30000</v>
      </c>
      <c r="E2201" s="844" t="s">
        <v>4224</v>
      </c>
      <c r="F2201" s="844" t="s">
        <v>4016</v>
      </c>
      <c r="G2201" s="423"/>
      <c r="H2201" s="617" t="str">
        <f>IF(A2201="","",VLOOKUP(A2201,[3]Crt!F:G,2,FALSE))</f>
        <v>කාන්තා කටයුතු</v>
      </c>
      <c r="I2201" s="617" t="str">
        <f>IF(A2201="","",IF(LEN(B2201)=12,VLOOKUP(MID(B2201,8,2),[3]Crt!A:B,2),VLOOKUP(MID(B2201,7,2),[3]Crt!A:B,2)))</f>
        <v>53 - මිල්ලනිය</v>
      </c>
      <c r="J2201" s="853" t="str">
        <f>IF(A2201="","",VLOOKUP(I2201,[3]Crt!B:C,2))</f>
        <v>කළුතර</v>
      </c>
      <c r="K2201" s="186">
        <f>IF(B1802="","",VLOOKUP(MID(B2201,1,1),[3]Crt!D:E,2,FALSE))</f>
        <v>2103</v>
      </c>
    </row>
    <row r="2202" spans="1:11" ht="51" customHeight="1">
      <c r="A2202" s="174" t="s">
        <v>1228</v>
      </c>
      <c r="B2202" s="841" t="s">
        <v>5089</v>
      </c>
      <c r="C2202" s="872" t="s">
        <v>5090</v>
      </c>
      <c r="D2202" s="865">
        <v>200000</v>
      </c>
      <c r="E2202" s="844" t="s">
        <v>4224</v>
      </c>
      <c r="F2202" s="844" t="s">
        <v>4016</v>
      </c>
      <c r="G2202" s="423"/>
      <c r="H2202" s="617" t="str">
        <f>IF(A2202="","",VLOOKUP(A2202,[3]Crt!F:G,2,FALSE))</f>
        <v>කාන්තා කටයුතු</v>
      </c>
      <c r="I2202" s="617" t="str">
        <f>IF(A2202="","",IF(LEN(B2202)=12,VLOOKUP(MID(B2202,8,2),[3]Crt!A:B,2),VLOOKUP(MID(B2202,7,2),[3]Crt!A:B,2)))</f>
        <v>24 - කඩුවෙල</v>
      </c>
      <c r="J2202" s="853" t="str">
        <f>IF(A2202="","",VLOOKUP(I2202,[3]Crt!B:C,2))</f>
        <v>කොළඹ</v>
      </c>
      <c r="K2202" s="186">
        <f>IF(B1803="","",VLOOKUP(MID(B2202,1,1),[3]Crt!D:E,2,FALSE))</f>
        <v>2103</v>
      </c>
    </row>
    <row r="2203" spans="1:11" ht="51" customHeight="1">
      <c r="A2203" s="174" t="s">
        <v>1228</v>
      </c>
      <c r="B2203" s="841" t="s">
        <v>5091</v>
      </c>
      <c r="C2203" s="872" t="s">
        <v>5092</v>
      </c>
      <c r="D2203" s="865">
        <v>250000</v>
      </c>
      <c r="E2203" s="844" t="s">
        <v>4224</v>
      </c>
      <c r="F2203" s="844" t="s">
        <v>4016</v>
      </c>
      <c r="G2203" s="423"/>
      <c r="H2203" s="617" t="str">
        <f>IF(A2203="","",VLOOKUP(A2203,[3]Crt!F:G,2,FALSE))</f>
        <v>කාන්තා කටයුතු</v>
      </c>
      <c r="I2203" s="617" t="str">
        <f>IF(A2203="","",IF(LEN(B2203)=12,VLOOKUP(MID(B2203,8,2),[3]Crt!A:B,2),VLOOKUP(MID(B2203,7,2),[3]Crt!A:B,2)))</f>
        <v>28 - මොරටුව</v>
      </c>
      <c r="J2203" s="853" t="str">
        <f>IF(A2203="","",VLOOKUP(I2203,[3]Crt!B:C,2))</f>
        <v>කොළඹ</v>
      </c>
      <c r="K2203" s="186">
        <f>IF(B1804="","",VLOOKUP(MID(B2203,1,1),[3]Crt!D:E,2,FALSE))</f>
        <v>2103</v>
      </c>
    </row>
    <row r="2204" spans="1:11" ht="51" customHeight="1">
      <c r="A2204" s="174" t="s">
        <v>1228</v>
      </c>
      <c r="B2204" s="841" t="s">
        <v>5093</v>
      </c>
      <c r="C2204" s="872" t="s">
        <v>5094</v>
      </c>
      <c r="D2204" s="865">
        <v>350000</v>
      </c>
      <c r="E2204" s="844" t="s">
        <v>4224</v>
      </c>
      <c r="F2204" s="844" t="s">
        <v>4016</v>
      </c>
      <c r="G2204" s="423"/>
      <c r="H2204" s="617" t="str">
        <f>IF(A2204="","",VLOOKUP(A2204,[3]Crt!F:G,2,FALSE))</f>
        <v>කාන්තා කටයුතු</v>
      </c>
      <c r="I2204" s="617" t="str">
        <f>IF(A2204="","",IF(LEN(B2204)=12,VLOOKUP(MID(B2204,8,2),[3]Crt!A:B,2),VLOOKUP(MID(B2204,7,2),[3]Crt!A:B,2)))</f>
        <v>21 - කොළඹ</v>
      </c>
      <c r="J2204" s="853" t="str">
        <f>IF(A2204="","",VLOOKUP(I2204,[3]Crt!B:C,2))</f>
        <v>කොළඹ</v>
      </c>
      <c r="K2204" s="186">
        <f>IF(B1805="","",VLOOKUP(MID(B2204,1,1),[3]Crt!D:E,2,FALSE))</f>
        <v>2103</v>
      </c>
    </row>
    <row r="2205" spans="1:11" ht="51" customHeight="1">
      <c r="A2205" s="174" t="s">
        <v>1228</v>
      </c>
      <c r="B2205" s="841" t="s">
        <v>5095</v>
      </c>
      <c r="C2205" s="872" t="s">
        <v>5094</v>
      </c>
      <c r="D2205" s="865">
        <v>250000</v>
      </c>
      <c r="E2205" s="844" t="s">
        <v>4224</v>
      </c>
      <c r="F2205" s="844" t="s">
        <v>4016</v>
      </c>
      <c r="G2205" s="423"/>
      <c r="H2205" s="617" t="str">
        <f>IF(A2205="","",VLOOKUP(A2205,[3]Crt!F:G,2,FALSE))</f>
        <v>කාන්තා කටයුතු</v>
      </c>
      <c r="I2205" s="617" t="str">
        <f>IF(A2205="","",IF(LEN(B2205)=12,VLOOKUP(MID(B2205,8,2),[3]Crt!A:B,2),VLOOKUP(MID(B2205,7,2),[3]Crt!A:B,2)))</f>
        <v>21 - කොළඹ</v>
      </c>
      <c r="J2205" s="853" t="str">
        <f>IF(A2205="","",VLOOKUP(I2205,[3]Crt!B:C,2))</f>
        <v>කොළඹ</v>
      </c>
      <c r="K2205" s="186">
        <f>IF(B1806="","",VLOOKUP(MID(B2205,1,1),[3]Crt!D:E,2,FALSE))</f>
        <v>2103</v>
      </c>
    </row>
    <row r="2206" spans="1:11" ht="51" customHeight="1">
      <c r="A2206" s="174" t="s">
        <v>1228</v>
      </c>
      <c r="B2206" s="841" t="s">
        <v>5096</v>
      </c>
      <c r="C2206" s="872" t="s">
        <v>5097</v>
      </c>
      <c r="D2206" s="865">
        <v>100000</v>
      </c>
      <c r="E2206" s="844" t="s">
        <v>4224</v>
      </c>
      <c r="F2206" s="844" t="s">
        <v>4016</v>
      </c>
      <c r="G2206" s="423"/>
      <c r="H2206" s="617" t="str">
        <f>IF(A2206="","",VLOOKUP(A2206,[3]Crt!F:G,2,FALSE))</f>
        <v>කාන්තා කටයුතු</v>
      </c>
      <c r="I2206" s="617" t="str">
        <f>IF(A2206="","",IF(LEN(B2206)=12,VLOOKUP(MID(B2206,8,2),[3]Crt!A:B,2),VLOOKUP(MID(B2206,7,2),[3]Crt!A:B,2)))</f>
        <v>32 - තිඹිරිගස්යාය</v>
      </c>
      <c r="J2206" s="853" t="str">
        <f>IF(A2206="","",VLOOKUP(I2206,[3]Crt!B:C,2))</f>
        <v>කොළඹ</v>
      </c>
      <c r="K2206" s="186">
        <f>IF(B1807="","",VLOOKUP(MID(B2206,1,1),[3]Crt!D:E,2,FALSE))</f>
        <v>2103</v>
      </c>
    </row>
    <row r="2207" spans="1:11" ht="51" customHeight="1">
      <c r="A2207" s="174" t="s">
        <v>1228</v>
      </c>
      <c r="B2207" s="841" t="s">
        <v>5098</v>
      </c>
      <c r="C2207" s="872" t="s">
        <v>5099</v>
      </c>
      <c r="D2207" s="865">
        <v>300000</v>
      </c>
      <c r="E2207" s="844" t="s">
        <v>4224</v>
      </c>
      <c r="F2207" s="844" t="s">
        <v>4016</v>
      </c>
      <c r="G2207" s="423"/>
      <c r="H2207" s="617" t="str">
        <f>IF(A2207="","",VLOOKUP(A2207,[3]Crt!F:G,2,FALSE))</f>
        <v>කාන්තා කටයුතු</v>
      </c>
      <c r="I2207" s="617" t="str">
        <f>IF(A2207="","",IF(LEN(B2207)=12,VLOOKUP(MID(B2207,8,2),[3]Crt!A:B,2),VLOOKUP(MID(B2207,7,2),[3]Crt!A:B,2)))</f>
        <v>30 - හෝමාගම</v>
      </c>
      <c r="J2207" s="853" t="str">
        <f>IF(A2207="","",VLOOKUP(I2207,[3]Crt!B:C,2))</f>
        <v>කොළඹ</v>
      </c>
      <c r="K2207" s="186">
        <f>IF(B1808="","",VLOOKUP(MID(B2207,1,1),[3]Crt!D:E,2,FALSE))</f>
        <v>2103</v>
      </c>
    </row>
    <row r="2208" spans="1:11" ht="51" customHeight="1">
      <c r="A2208" s="174" t="s">
        <v>1228</v>
      </c>
      <c r="B2208" s="841" t="s">
        <v>5100</v>
      </c>
      <c r="C2208" s="872" t="s">
        <v>5101</v>
      </c>
      <c r="D2208" s="865">
        <v>250000</v>
      </c>
      <c r="E2208" s="844" t="s">
        <v>4224</v>
      </c>
      <c r="F2208" s="844" t="s">
        <v>4016</v>
      </c>
      <c r="G2208" s="423"/>
      <c r="H2208" s="617" t="str">
        <f>IF(A2209="","",VLOOKUP(A2209,[3]Crt!F:G,2,FALSE))</f>
        <v>කාන්තා කටයුතු</v>
      </c>
      <c r="I2208" s="617" t="str">
        <f>IF(A2209="","",IF(LEN(B2208)=12,VLOOKUP(MID(B2208,8,2),[3]Crt!A:B,2),VLOOKUP(MID(B2208,7,2),[3]Crt!A:B,2)))</f>
        <v>22 -කොලොන්නාව</v>
      </c>
      <c r="J2208" s="853" t="str">
        <f>IF(A2209="","",VLOOKUP(I2208,[3]Crt!B:C,2))</f>
        <v>කොළඹ</v>
      </c>
      <c r="K2208" s="186">
        <f>IF(B1809="","",VLOOKUP(MID(B2208,1,1),[3]Crt!D:E,2,FALSE))</f>
        <v>2103</v>
      </c>
    </row>
    <row r="2209" spans="1:11" ht="51" customHeight="1">
      <c r="A2209" s="174" t="s">
        <v>1228</v>
      </c>
      <c r="B2209" s="841" t="s">
        <v>5102</v>
      </c>
      <c r="C2209" s="872" t="s">
        <v>5103</v>
      </c>
      <c r="D2209" s="865">
        <v>100000</v>
      </c>
      <c r="E2209" s="844" t="s">
        <v>4224</v>
      </c>
      <c r="F2209" s="844" t="s">
        <v>4016</v>
      </c>
      <c r="G2209" s="423"/>
      <c r="H2209" s="617" t="str">
        <f>IF(A2210="","",VLOOKUP(A2210,[3]Crt!F:G,2,FALSE))</f>
        <v>කාන්තා කටයුතු</v>
      </c>
      <c r="I2209" s="617" t="str">
        <f>IF(A2210="","",IF(LEN(B2209)=12,VLOOKUP(MID(B2209,8,2),[3]Crt!A:B,2),VLOOKUP(MID(B2209,7,2),[3]Crt!A:B,2)))</f>
        <v>31 - හංවැල්ල</v>
      </c>
      <c r="J2209" s="853" t="str">
        <f>IF(A2210="","",VLOOKUP(I2209,[3]Crt!B:C,2))</f>
        <v>කොළඹ</v>
      </c>
      <c r="K2209" s="186">
        <f>IF(B1810="","",VLOOKUP(MID(B2209,1,1),[3]Crt!D:E,2,FALSE))</f>
        <v>2103</v>
      </c>
    </row>
    <row r="2210" spans="1:11" ht="51" customHeight="1">
      <c r="A2210" s="174" t="s">
        <v>1228</v>
      </c>
      <c r="B2210" s="841" t="s">
        <v>5104</v>
      </c>
      <c r="C2210" s="872" t="s">
        <v>5105</v>
      </c>
      <c r="D2210" s="865">
        <v>10000</v>
      </c>
      <c r="E2210" s="844" t="s">
        <v>4224</v>
      </c>
      <c r="F2210" s="844" t="s">
        <v>4016</v>
      </c>
      <c r="G2210" s="423"/>
      <c r="H2210" s="617" t="str">
        <f>IF(A2210="","",VLOOKUP(A2210,[3]Crt!F:G,2,FALSE))</f>
        <v>කාන්තා කටයුතු</v>
      </c>
      <c r="I2210" s="617" t="str">
        <f>IF(A2210="","",IF(LEN(B2210)=12,VLOOKUP(MID(B2210,8,2),[3]Crt!A:B,2),VLOOKUP(MID(B2210,7,2),[3]Crt!A:B,2)))</f>
        <v>25 - මහරගම</v>
      </c>
      <c r="J2210" s="853" t="str">
        <f>IF(A2210="","",VLOOKUP(I2210,[3]Crt!B:C,2))</f>
        <v>කොළඹ</v>
      </c>
      <c r="K2210" s="186">
        <f>IF(B1811="","",VLOOKUP(MID(B2210,1,1),[3]Crt!D:E,2,FALSE))</f>
        <v>2103</v>
      </c>
    </row>
    <row r="2211" spans="1:11" ht="51" customHeight="1">
      <c r="A2211" s="174" t="s">
        <v>1228</v>
      </c>
      <c r="B2211" s="841" t="s">
        <v>5106</v>
      </c>
      <c r="C2211" s="872" t="s">
        <v>5107</v>
      </c>
      <c r="D2211" s="865">
        <v>10000</v>
      </c>
      <c r="E2211" s="844" t="s">
        <v>4224</v>
      </c>
      <c r="F2211" s="844" t="s">
        <v>4016</v>
      </c>
      <c r="G2211" s="423"/>
      <c r="H2211" s="617" t="str">
        <f>IF(A2211="","",VLOOKUP(A2211,[3]Crt!F:G,2,FALSE))</f>
        <v>කාන්තා කටයුතු</v>
      </c>
      <c r="I2211" s="617" t="str">
        <f>IF(A2211="","",IF(LEN(B2211)=12,VLOOKUP(MID(B2211,8,2),[3]Crt!A:B,2),VLOOKUP(MID(B2211,7,2),[3]Crt!A:B,2)))</f>
        <v>25 - මහරගම</v>
      </c>
      <c r="J2211" s="853" t="str">
        <f>IF(A2211="","",VLOOKUP(I2211,[3]Crt!B:C,2))</f>
        <v>කොළඹ</v>
      </c>
      <c r="K2211" s="186">
        <f>IF(B1812="","",VLOOKUP(MID(B2211,1,1),[3]Crt!D:E,2,FALSE))</f>
        <v>2103</v>
      </c>
    </row>
    <row r="2212" spans="1:11" ht="51" customHeight="1">
      <c r="A2212" s="857" t="s">
        <v>1237</v>
      </c>
      <c r="B2212" s="871" t="s">
        <v>5108</v>
      </c>
      <c r="C2212" s="873" t="s">
        <v>5109</v>
      </c>
      <c r="D2212" s="868">
        <v>30000</v>
      </c>
      <c r="E2212" s="861" t="s">
        <v>4224</v>
      </c>
      <c r="F2212" s="861" t="s">
        <v>4016</v>
      </c>
      <c r="G2212" s="816"/>
      <c r="H2212" s="863" t="str">
        <f>IF(A2212="","",VLOOKUP(A2212,[3]Crt!F:G,2,FALSE))</f>
        <v>කාන්තා කටයුතු</v>
      </c>
      <c r="I2212" s="863" t="str">
        <f>IF(A2212="","",IF(LEN(B2212)=12,VLOOKUP(MID(B2212,8,2),[3]Crt!A:B,2),VLOOKUP(MID(B2212,7,2),[3]Crt!A:B,2)))</f>
        <v>23 - ශ්‍රී ජයවර්ධනපුර</v>
      </c>
      <c r="J2212" s="857" t="str">
        <f>IF(A2212="","",VLOOKUP(I2212,[3]Crt!B:C,2))</f>
        <v>කොළඹ</v>
      </c>
      <c r="K2212" s="632">
        <f>IF(B1813="","",VLOOKUP(MID(B2212,1,1),[3]Crt!D:E,2,FALSE))</f>
        <v>2103</v>
      </c>
    </row>
    <row r="2213" spans="1:11" ht="51" customHeight="1">
      <c r="A2213" s="857" t="s">
        <v>1237</v>
      </c>
      <c r="B2213" s="871" t="s">
        <v>5110</v>
      </c>
      <c r="C2213" s="873" t="s">
        <v>5111</v>
      </c>
      <c r="D2213" s="868">
        <v>30000</v>
      </c>
      <c r="E2213" s="861" t="s">
        <v>4224</v>
      </c>
      <c r="F2213" s="861" t="s">
        <v>4016</v>
      </c>
      <c r="G2213" s="816"/>
      <c r="H2213" s="863" t="str">
        <f>IF(A2213="","",VLOOKUP(A2213,[3]Crt!F:G,2,FALSE))</f>
        <v>කාන්තා කටයුතු</v>
      </c>
      <c r="I2213" s="863" t="str">
        <f>IF(A2213="","",IF(LEN(B2213)=12,VLOOKUP(MID(B2213,8,2),[3]Crt!A:B,2),VLOOKUP(MID(B2213,7,2),[3]Crt!A:B,2)))</f>
        <v>23 - ශ්‍රී ජයවර්ධනපුර</v>
      </c>
      <c r="J2213" s="857" t="str">
        <f>IF(A2213="","",VLOOKUP(I2213,[3]Crt!B:C,2))</f>
        <v>කොළඹ</v>
      </c>
      <c r="K2213" s="632">
        <f>IF(B1814="","",VLOOKUP(MID(B2213,1,1),[3]Crt!D:E,2,FALSE))</f>
        <v>2103</v>
      </c>
    </row>
    <row r="2214" spans="1:11" ht="51" customHeight="1">
      <c r="A2214" s="174" t="s">
        <v>1228</v>
      </c>
      <c r="B2214" s="841" t="s">
        <v>5112</v>
      </c>
      <c r="C2214" s="872" t="s">
        <v>5113</v>
      </c>
      <c r="D2214" s="865">
        <v>30000</v>
      </c>
      <c r="E2214" s="844" t="s">
        <v>4224</v>
      </c>
      <c r="F2214" s="844" t="s">
        <v>4016</v>
      </c>
      <c r="G2214" s="423"/>
      <c r="H2214" s="617" t="str">
        <f>IF(A2214="","",VLOOKUP(A2214,[3]Crt!F:G,2,FALSE))</f>
        <v>කාන්තා කටයුතු</v>
      </c>
      <c r="I2214" s="617" t="str">
        <f>IF(A2214="","",IF(LEN(B2214)=12,VLOOKUP(MID(B2214,8,2),[3]Crt!A:B,2),VLOOKUP(MID(B2214,7,2),[3]Crt!A:B,2)))</f>
        <v>28 - මොරටුව</v>
      </c>
      <c r="J2214" s="853" t="str">
        <f>IF(A2214="","",VLOOKUP(I2214,[3]Crt!B:C,2))</f>
        <v>කොළඹ</v>
      </c>
      <c r="K2214" s="186">
        <f>IF(B1815="","",VLOOKUP(MID(B2214,1,1),[3]Crt!D:E,2,FALSE))</f>
        <v>2103</v>
      </c>
    </row>
    <row r="2215" spans="1:11" ht="51" customHeight="1">
      <c r="A2215" s="174" t="s">
        <v>1228</v>
      </c>
      <c r="B2215" s="841" t="s">
        <v>5114</v>
      </c>
      <c r="C2215" s="872" t="s">
        <v>5094</v>
      </c>
      <c r="D2215" s="865">
        <v>300000</v>
      </c>
      <c r="E2215" s="844" t="s">
        <v>4224</v>
      </c>
      <c r="F2215" s="844" t="s">
        <v>4016</v>
      </c>
      <c r="G2215" s="423"/>
      <c r="H2215" s="617" t="str">
        <f>IF(A2215="","",VLOOKUP(A2215,[3]Crt!F:G,2,FALSE))</f>
        <v>කාන්තා කටයුතු</v>
      </c>
      <c r="I2215" s="617" t="str">
        <f>IF(A2215="","",IF(LEN(B2215)=12,VLOOKUP(MID(B2215,8,2),[3]Crt!A:B,2),VLOOKUP(MID(B2215,7,2),[3]Crt!A:B,2)))</f>
        <v>21 - කොළඹ</v>
      </c>
      <c r="J2215" s="853" t="str">
        <f>IF(A2215="","",VLOOKUP(I2215,[3]Crt!B:C,2))</f>
        <v>කොළඹ</v>
      </c>
      <c r="K2215" s="186">
        <f>IF(B1816="","",VLOOKUP(MID(B2215,1,1),[3]Crt!D:E,2,FALSE))</f>
        <v>2103</v>
      </c>
    </row>
    <row r="2216" spans="1:11" ht="51" customHeight="1">
      <c r="A2216" s="174" t="s">
        <v>1228</v>
      </c>
      <c r="B2216" s="841" t="s">
        <v>5115</v>
      </c>
      <c r="C2216" s="872" t="s">
        <v>5116</v>
      </c>
      <c r="D2216" s="865">
        <v>300000</v>
      </c>
      <c r="E2216" s="844" t="s">
        <v>4224</v>
      </c>
      <c r="F2216" s="844" t="s">
        <v>4016</v>
      </c>
      <c r="G2216" s="423"/>
      <c r="H2216" s="617" t="str">
        <f>IF(A2216="","",VLOOKUP(A2216,[3]Crt!F:G,2,FALSE))</f>
        <v>කාන්තා කටයුතු</v>
      </c>
      <c r="I2216" s="617" t="str">
        <f>IF(A2216="","",IF(LEN(B2216)=12,VLOOKUP(MID(B2216,8,2),[3]Crt!A:B,2),VLOOKUP(MID(B2216,7,2),[3]Crt!A:B,2)))</f>
        <v>21 - කොළඹ</v>
      </c>
      <c r="J2216" s="853" t="str">
        <f>IF(A2216="","",VLOOKUP(I2216,[3]Crt!B:C,2))</f>
        <v>කොළඹ</v>
      </c>
      <c r="K2216" s="186">
        <f>IF(B1817="","",VLOOKUP(MID(B2216,1,1),[3]Crt!D:E,2,FALSE))</f>
        <v>2103</v>
      </c>
    </row>
    <row r="2217" spans="1:11" ht="51" customHeight="1">
      <c r="A2217" s="174" t="s">
        <v>1228</v>
      </c>
      <c r="B2217" s="841" t="s">
        <v>5117</v>
      </c>
      <c r="C2217" s="872" t="s">
        <v>5118</v>
      </c>
      <c r="D2217" s="865">
        <v>300000</v>
      </c>
      <c r="E2217" s="844" t="s">
        <v>4224</v>
      </c>
      <c r="F2217" s="844" t="s">
        <v>4016</v>
      </c>
      <c r="G2217" s="423"/>
      <c r="H2217" s="617" t="str">
        <f>IF(A2217="","",VLOOKUP(A2217,[3]Crt!F:G,2,FALSE))</f>
        <v>කාන්තා කටයුතු</v>
      </c>
      <c r="I2217" s="617" t="str">
        <f>IF(A2217="","",IF(LEN(B2217)=12,VLOOKUP(MID(B2217,8,2),[3]Crt!A:B,2),VLOOKUP(MID(B2217,7,2),[3]Crt!A:B,2)))</f>
        <v>03 - මීගමුව</v>
      </c>
      <c r="J2217" s="853" t="str">
        <f>IF(A2217="","",VLOOKUP(I2217,[3]Crt!B:C,2))</f>
        <v>ගම්පහ</v>
      </c>
      <c r="K2217" s="186">
        <f>IF(B1818="","",VLOOKUP(MID(B2217,1,1),[3]Crt!D:E,2,FALSE))</f>
        <v>2103</v>
      </c>
    </row>
    <row r="2218" spans="1:11" ht="51" customHeight="1">
      <c r="A2218" s="174" t="s">
        <v>1228</v>
      </c>
      <c r="B2218" s="841" t="s">
        <v>5119</v>
      </c>
      <c r="C2218" s="872" t="s">
        <v>5120</v>
      </c>
      <c r="D2218" s="865">
        <v>200000</v>
      </c>
      <c r="E2218" s="844" t="s">
        <v>4224</v>
      </c>
      <c r="F2218" s="844" t="s">
        <v>4016</v>
      </c>
      <c r="G2218" s="423"/>
      <c r="H2218" s="617" t="str">
        <f>IF(A2218="","",VLOOKUP(A2218,[3]Crt!F:G,2,FALSE))</f>
        <v>කාන්තා කටයුතු</v>
      </c>
      <c r="I2218" s="617" t="str">
        <f>IF(A2218="","",IF(LEN(B2218)=12,VLOOKUP(MID(B2218,8,2),[3]Crt!A:B,2),VLOOKUP(MID(B2218,7,2),[3]Crt!A:B,2)))</f>
        <v>02 - කටාන</v>
      </c>
      <c r="J2218" s="853" t="str">
        <f>IF(A2218="","",VLOOKUP(I2218,[3]Crt!B:C,2))</f>
        <v>ගම්පහ</v>
      </c>
      <c r="K2218" s="186">
        <f>IF(B1819="","",VLOOKUP(MID(B2218,1,1),[3]Crt!D:E,2,FALSE))</f>
        <v>2103</v>
      </c>
    </row>
    <row r="2219" spans="1:11" ht="51" customHeight="1">
      <c r="A2219" s="174" t="s">
        <v>1228</v>
      </c>
      <c r="B2219" s="841" t="s">
        <v>5121</v>
      </c>
      <c r="C2219" s="872" t="s">
        <v>5122</v>
      </c>
      <c r="D2219" s="865">
        <v>200000</v>
      </c>
      <c r="E2219" s="844" t="s">
        <v>4224</v>
      </c>
      <c r="F2219" s="844" t="s">
        <v>4016</v>
      </c>
      <c r="G2219" s="423"/>
      <c r="H2219" s="617" t="str">
        <f>IF(A2219="","",VLOOKUP(A2219,[3]Crt!F:G,2,FALSE))</f>
        <v>කාන්තා කටයුතු</v>
      </c>
      <c r="I2219" s="617" t="str">
        <f>IF(A2219="","",IF(LEN(B2219)=12,VLOOKUP(MID(B2219,8,2),[3]Crt!A:B,2),VLOOKUP(MID(B2219,7,2),[3]Crt!A:B,2)))</f>
        <v>02 - කටාන</v>
      </c>
      <c r="J2219" s="853" t="str">
        <f>IF(A2219="","",VLOOKUP(I2219,[3]Crt!B:C,2))</f>
        <v>ගම්පහ</v>
      </c>
      <c r="K2219" s="186">
        <f>IF(B1820="","",VLOOKUP(MID(B2219,1,1),[3]Crt!D:E,2,FALSE))</f>
        <v>2103</v>
      </c>
    </row>
    <row r="2220" spans="1:11" ht="51" customHeight="1">
      <c r="A2220" s="174" t="s">
        <v>1228</v>
      </c>
      <c r="B2220" s="841" t="s">
        <v>5123</v>
      </c>
      <c r="C2220" s="872" t="s">
        <v>5124</v>
      </c>
      <c r="D2220" s="865">
        <v>100000</v>
      </c>
      <c r="E2220" s="844" t="s">
        <v>4224</v>
      </c>
      <c r="F2220" s="844" t="s">
        <v>4016</v>
      </c>
      <c r="G2220" s="423"/>
      <c r="H2220" s="617" t="str">
        <f>IF(A2220="","",VLOOKUP(A2220,[3]Crt!F:G,2,FALSE))</f>
        <v>කාන්තා කටයුතු</v>
      </c>
      <c r="I2220" s="617" t="str">
        <f>IF(A2220="","",IF(LEN(B2220)=12,VLOOKUP(MID(B2220,8,2),[3]Crt!A:B,2),VLOOKUP(MID(B2220,7,2),[3]Crt!A:B,2)))</f>
        <v>05 - මීරිගම</v>
      </c>
      <c r="J2220" s="853" t="str">
        <f>IF(A2220="","",VLOOKUP(I2220,[3]Crt!B:C,2))</f>
        <v>ගම්පහ</v>
      </c>
      <c r="K2220" s="186">
        <f>IF(B1821="","",VLOOKUP(MID(B2220,1,1),[3]Crt!D:E,2,FALSE))</f>
        <v>2103</v>
      </c>
    </row>
    <row r="2221" spans="1:11" ht="51" customHeight="1">
      <c r="A2221" s="174" t="s">
        <v>1228</v>
      </c>
      <c r="B2221" s="841" t="s">
        <v>5125</v>
      </c>
      <c r="C2221" s="872" t="s">
        <v>5126</v>
      </c>
      <c r="D2221" s="865">
        <v>300000</v>
      </c>
      <c r="E2221" s="844" t="s">
        <v>4224</v>
      </c>
      <c r="F2221" s="844" t="s">
        <v>4016</v>
      </c>
      <c r="G2221" s="423"/>
      <c r="H2221" s="617" t="str">
        <f>IF(A2221="","",VLOOKUP(A2221,[3]Crt!F:G,2,FALSE))</f>
        <v>කාන්තා කටයුතු</v>
      </c>
      <c r="I2221" s="617" t="str">
        <f>IF(A2221="","",IF(LEN(B2221)=12,VLOOKUP(MID(B2221,8,2),[3]Crt!A:B,2),VLOOKUP(MID(B2221,7,2),[3]Crt!A:B,2)))</f>
        <v>04 - මිනුවන්ගොඩ</v>
      </c>
      <c r="J2221" s="853" t="str">
        <f>IF(A2221="","",VLOOKUP(I2221,[3]Crt!B:C,2))</f>
        <v>ගම්පහ</v>
      </c>
      <c r="K2221" s="186">
        <f>IF(B1822="","",VLOOKUP(MID(B2221,1,1),[3]Crt!D:E,2,FALSE))</f>
        <v>2103</v>
      </c>
    </row>
    <row r="2222" spans="1:11" ht="51" customHeight="1">
      <c r="A2222" s="174" t="s">
        <v>1228</v>
      </c>
      <c r="B2222" s="841" t="s">
        <v>5127</v>
      </c>
      <c r="C2222" s="872" t="s">
        <v>5128</v>
      </c>
      <c r="D2222" s="865">
        <v>200000</v>
      </c>
      <c r="E2222" s="844" t="s">
        <v>4224</v>
      </c>
      <c r="F2222" s="844" t="s">
        <v>4016</v>
      </c>
      <c r="G2222" s="423"/>
      <c r="H2222" s="617" t="str">
        <f>IF(A2222="","",VLOOKUP(A2222,[3]Crt!F:G,2,FALSE))</f>
        <v>කාන්තා කටයුතු</v>
      </c>
      <c r="I2222" s="617" t="str">
        <f>IF(A2222="","",IF(LEN(B2222)=12,VLOOKUP(MID(B2222,8,2),[3]Crt!A:B,2),VLOOKUP(MID(B2222,7,2),[3]Crt!A:B,2)))</f>
        <v>13 - කැළණිය</v>
      </c>
      <c r="J2222" s="853" t="str">
        <f>IF(A2222="","",VLOOKUP(I2222,[3]Crt!B:C,2))</f>
        <v>ගම්පහ</v>
      </c>
      <c r="K2222" s="186">
        <f>IF(B1823="","",VLOOKUP(MID(B2222,1,1),[3]Crt!D:E,2,FALSE))</f>
        <v>2103</v>
      </c>
    </row>
    <row r="2223" spans="1:11" ht="51" customHeight="1">
      <c r="A2223" s="174" t="s">
        <v>1228</v>
      </c>
      <c r="B2223" s="841" t="s">
        <v>5129</v>
      </c>
      <c r="C2223" s="872" t="s">
        <v>5130</v>
      </c>
      <c r="D2223" s="865">
        <v>32500</v>
      </c>
      <c r="E2223" s="844" t="s">
        <v>4224</v>
      </c>
      <c r="F2223" s="844" t="s">
        <v>4016</v>
      </c>
      <c r="G2223" s="423"/>
      <c r="H2223" s="617" t="str">
        <f>IF(A2223="","",VLOOKUP(A2223,[3]Crt!F:G,2,FALSE))</f>
        <v>කාන්තා කටයුතු</v>
      </c>
      <c r="I2223" s="617" t="str">
        <f>IF(A2223="","",IF(LEN(B2223)=12,VLOOKUP(MID(B2223,8,2),[3]Crt!A:B,2),VLOOKUP(MID(B2223,7,2),[3]Crt!A:B,2)))</f>
        <v>12 - බියගම</v>
      </c>
      <c r="J2223" s="853" t="str">
        <f>IF(A2223="","",VLOOKUP(I2223,[3]Crt!B:C,2))</f>
        <v>ගම්පහ</v>
      </c>
      <c r="K2223" s="186">
        <f>IF(B1824="","",VLOOKUP(MID(B2223,1,1),[3]Crt!D:E,2,FALSE))</f>
        <v>2103</v>
      </c>
    </row>
    <row r="2224" spans="1:11" ht="51" customHeight="1">
      <c r="A2224" s="174" t="s">
        <v>1228</v>
      </c>
      <c r="B2224" s="841" t="s">
        <v>5131</v>
      </c>
      <c r="C2224" s="872" t="s">
        <v>5132</v>
      </c>
      <c r="D2224" s="865">
        <v>32500</v>
      </c>
      <c r="E2224" s="844" t="s">
        <v>4224</v>
      </c>
      <c r="F2224" s="844" t="s">
        <v>4016</v>
      </c>
      <c r="G2224" s="423"/>
      <c r="H2224" s="617" t="str">
        <f>IF(A2224="","",VLOOKUP(A2224,[3]Crt!F:G,2,FALSE))</f>
        <v>කාන්තා කටයුතු</v>
      </c>
      <c r="I2224" s="617" t="str">
        <f>IF(A2224="","",IF(LEN(B2224)=12,VLOOKUP(MID(B2224,8,2),[3]Crt!A:B,2),VLOOKUP(MID(B2224,7,2),[3]Crt!A:B,2)))</f>
        <v>10 - මහර</v>
      </c>
      <c r="J2224" s="853" t="str">
        <f>IF(A2224="","",VLOOKUP(I2224,[3]Crt!B:C,2))</f>
        <v>ගම්පහ</v>
      </c>
      <c r="K2224" s="186">
        <f>IF(B1825="","",VLOOKUP(MID(B2224,1,1),[3]Crt!D:E,2,FALSE))</f>
        <v>2103</v>
      </c>
    </row>
    <row r="2225" spans="1:11" ht="51" customHeight="1">
      <c r="A2225" s="174" t="s">
        <v>1228</v>
      </c>
      <c r="B2225" s="841" t="s">
        <v>5133</v>
      </c>
      <c r="C2225" s="872" t="s">
        <v>5134</v>
      </c>
      <c r="D2225" s="865">
        <v>300000</v>
      </c>
      <c r="E2225" s="844" t="s">
        <v>4224</v>
      </c>
      <c r="F2225" s="844" t="s">
        <v>4016</v>
      </c>
      <c r="G2225" s="423"/>
      <c r="H2225" s="617" t="str">
        <f>IF(A2225="","",VLOOKUP(A2225,[3]Crt!F:G,2,FALSE))</f>
        <v>කාන්තා කටයුතු</v>
      </c>
      <c r="I2225" s="617" t="str">
        <f>IF(A2225="","",IF(LEN(B2225)=12,VLOOKUP(MID(B2225,8,2),[3]Crt!A:B,2),VLOOKUP(MID(B2225,7,2),[3]Crt!A:B,2)))</f>
        <v>08 - ජා ඇල</v>
      </c>
      <c r="J2225" s="853" t="str">
        <f>IF(A2225="","",VLOOKUP(I2225,[3]Crt!B:C,2))</f>
        <v>ගම්පහ</v>
      </c>
      <c r="K2225" s="186">
        <f>IF(B1826="","",VLOOKUP(MID(B2225,1,1),[3]Crt!D:E,2,FALSE))</f>
        <v>2103</v>
      </c>
    </row>
    <row r="2226" spans="1:11" ht="51" customHeight="1">
      <c r="A2226" s="174" t="s">
        <v>1228</v>
      </c>
      <c r="B2226" s="841" t="s">
        <v>5135</v>
      </c>
      <c r="C2226" s="874" t="s">
        <v>5136</v>
      </c>
      <c r="D2226" s="865">
        <v>100000</v>
      </c>
      <c r="E2226" s="844" t="s">
        <v>4224</v>
      </c>
      <c r="F2226" s="844" t="s">
        <v>4016</v>
      </c>
      <c r="G2226" s="423"/>
      <c r="H2226" s="617" t="str">
        <f>IF(A2226="","",VLOOKUP(A2226,[3]Crt!F:G,2,FALSE))</f>
        <v>කාන්තා කටයුතු</v>
      </c>
      <c r="I2226" s="617" t="str">
        <f>IF(A2226="","",IF(LEN(B2226)=12,VLOOKUP(MID(B2226,8,2),[3]Crt!A:B,2),VLOOKUP(MID(B2226,7,2),[3]Crt!A:B,2)))</f>
        <v>01 - දිවුලපිටිය</v>
      </c>
      <c r="J2226" s="853" t="str">
        <f>IF(A2226="","",VLOOKUP(I2226,[3]Crt!B:C,2))</f>
        <v>ගම්පහ</v>
      </c>
      <c r="K2226" s="186">
        <f>IF(B1827="","",VLOOKUP(MID(B2226,1,1),[3]Crt!D:E,2,FALSE))</f>
        <v>2103</v>
      </c>
    </row>
    <row r="2227" spans="1:11" ht="51" customHeight="1">
      <c r="A2227" s="174" t="s">
        <v>1228</v>
      </c>
      <c r="B2227" s="841" t="s">
        <v>5137</v>
      </c>
      <c r="C2227" s="874" t="s">
        <v>5138</v>
      </c>
      <c r="D2227" s="865">
        <v>150000</v>
      </c>
      <c r="E2227" s="844" t="s">
        <v>4224</v>
      </c>
      <c r="F2227" s="844" t="s">
        <v>4016</v>
      </c>
      <c r="G2227" s="423"/>
      <c r="H2227" s="617" t="str">
        <f>IF(A2227="","",VLOOKUP(A2227,[3]Crt!F:G,2,FALSE))</f>
        <v>කාන්තා කටයුතු</v>
      </c>
      <c r="I2227" s="617" t="str">
        <f>IF(A2227="","",IF(LEN(B2227)=12,VLOOKUP(MID(B2227,8,2),[3]Crt!A:B,2),VLOOKUP(MID(B2227,7,2),[3]Crt!A:B,2)))</f>
        <v>01 - දිවුලපිටිය</v>
      </c>
      <c r="J2227" s="853" t="str">
        <f>IF(A2227="","",VLOOKUP(I2227,[3]Crt!B:C,2))</f>
        <v>ගම්පහ</v>
      </c>
      <c r="K2227" s="186">
        <f>IF(B1828="","",VLOOKUP(MID(B2227,1,1),[3]Crt!D:E,2,FALSE))</f>
        <v>2103</v>
      </c>
    </row>
    <row r="2228" spans="1:11" ht="51" customHeight="1">
      <c r="A2228" s="174" t="s">
        <v>1228</v>
      </c>
      <c r="B2228" s="841" t="s">
        <v>5139</v>
      </c>
      <c r="C2228" s="872" t="s">
        <v>5140</v>
      </c>
      <c r="D2228" s="865">
        <v>300000</v>
      </c>
      <c r="E2228" s="844" t="s">
        <v>4224</v>
      </c>
      <c r="F2228" s="844" t="s">
        <v>4016</v>
      </c>
      <c r="G2228" s="423"/>
      <c r="H2228" s="617" t="str">
        <f>IF(A2228="","",VLOOKUP(A2228,[3]Crt!F:G,2,FALSE))</f>
        <v>කාන්තා කටයුතු</v>
      </c>
      <c r="I2228" s="617" t="str">
        <f>IF(A2228="","",IF(LEN(B2228)=12,VLOOKUP(MID(B2228,8,2),[3]Crt!A:B,2),VLOOKUP(MID(B2228,7,2),[3]Crt!A:B,2)))</f>
        <v>06 - අත්තනගල්ල</v>
      </c>
      <c r="J2228" s="853" t="str">
        <f>IF(A2228="","",VLOOKUP(I2228,[3]Crt!B:C,2))</f>
        <v>ගම්පහ</v>
      </c>
      <c r="K2228" s="186">
        <f>IF(B1829="","",VLOOKUP(MID(B2228,1,1),[3]Crt!D:E,2,FALSE))</f>
        <v>2103</v>
      </c>
    </row>
    <row r="2229" spans="1:11" ht="51" customHeight="1">
      <c r="A2229" s="174" t="s">
        <v>1228</v>
      </c>
      <c r="B2229" s="841" t="s">
        <v>5141</v>
      </c>
      <c r="C2229" s="872" t="s">
        <v>5142</v>
      </c>
      <c r="D2229" s="865">
        <v>300000</v>
      </c>
      <c r="E2229" s="844" t="s">
        <v>4224</v>
      </c>
      <c r="F2229" s="844" t="s">
        <v>4016</v>
      </c>
      <c r="G2229" s="423"/>
      <c r="H2229" s="617" t="str">
        <f>IF(A2229="","",VLOOKUP(A2229,[3]Crt!F:G,2,FALSE))</f>
        <v>කාන්තා කටයුතු</v>
      </c>
      <c r="I2229" s="617" t="str">
        <f>IF(A2229="","",IF(LEN(B2229)=12,VLOOKUP(MID(B2229,8,2),[3]Crt!A:B,2),VLOOKUP(MID(B2229,7,2),[3]Crt!A:B,2)))</f>
        <v>09 - වත්තල</v>
      </c>
      <c r="J2229" s="853" t="str">
        <f>IF(A2229="","",VLOOKUP(I2229,[3]Crt!B:C,2))</f>
        <v>ගම්පහ</v>
      </c>
      <c r="K2229" s="186">
        <f>IF(B1830="","",VLOOKUP(MID(B2229,1,1),[3]Crt!D:E,2,FALSE))</f>
        <v>2103</v>
      </c>
    </row>
    <row r="2230" spans="1:11" ht="51" customHeight="1">
      <c r="A2230" s="174" t="s">
        <v>1228</v>
      </c>
      <c r="B2230" s="841" t="s">
        <v>5143</v>
      </c>
      <c r="C2230" s="874" t="s">
        <v>5144</v>
      </c>
      <c r="D2230" s="865">
        <v>300000</v>
      </c>
      <c r="E2230" s="844" t="s">
        <v>4224</v>
      </c>
      <c r="F2230" s="844" t="s">
        <v>4016</v>
      </c>
      <c r="G2230" s="423"/>
      <c r="H2230" s="617" t="str">
        <f>IF(A2230="","",VLOOKUP(A2230,[3]Crt!F:G,2,FALSE))</f>
        <v>කාන්තා කටයුතු</v>
      </c>
      <c r="I2230" s="617" t="str">
        <f>IF(A2230="","",IF(LEN(B2230)=12,VLOOKUP(MID(B2230,8,2),[3]Crt!A:B,2),VLOOKUP(MID(B2230,7,2),[3]Crt!A:B,2)))</f>
        <v>10 - මහර</v>
      </c>
      <c r="J2230" s="853" t="str">
        <f>IF(A2230="","",VLOOKUP(I2230,[3]Crt!B:C,2))</f>
        <v>ගම්පහ</v>
      </c>
      <c r="K2230" s="186">
        <f>IF(B1831="","",VLOOKUP(MID(B2230,1,1),[3]Crt!D:E,2,FALSE))</f>
        <v>2103</v>
      </c>
    </row>
    <row r="2231" spans="1:11" ht="51" customHeight="1">
      <c r="A2231" s="174" t="s">
        <v>1228</v>
      </c>
      <c r="B2231" s="841" t="s">
        <v>5145</v>
      </c>
      <c r="C2231" s="874" t="s">
        <v>5146</v>
      </c>
      <c r="D2231" s="865">
        <v>20000</v>
      </c>
      <c r="E2231" s="844" t="s">
        <v>4224</v>
      </c>
      <c r="F2231" s="844" t="s">
        <v>4016</v>
      </c>
      <c r="G2231" s="423"/>
      <c r="H2231" s="617" t="str">
        <f>IF(A2231="","",VLOOKUP(A2231,[3]Crt!F:G,2,FALSE))</f>
        <v>කාන්තා කටයුතු</v>
      </c>
      <c r="I2231" s="617" t="str">
        <f>IF(A2231="","",IF(LEN(B2231)=12,VLOOKUP(MID(B2231,8,2),[3]Crt!A:B,2),VLOOKUP(MID(B2231,7,2),[3]Crt!A:B,2)))</f>
        <v>06 - අත්තනගල්ල</v>
      </c>
      <c r="J2231" s="853" t="str">
        <f>IF(A2231="","",VLOOKUP(I2231,[3]Crt!B:C,2))</f>
        <v>ගම්පහ</v>
      </c>
      <c r="K2231" s="186">
        <f>IF(B1832="","",VLOOKUP(MID(B2231,1,1),[3]Crt!D:E,2,FALSE))</f>
        <v>2103</v>
      </c>
    </row>
    <row r="2232" spans="1:11" ht="51" customHeight="1">
      <c r="A2232" s="174" t="s">
        <v>1228</v>
      </c>
      <c r="B2232" s="841" t="s">
        <v>5147</v>
      </c>
      <c r="C2232" s="874" t="s">
        <v>5148</v>
      </c>
      <c r="D2232" s="865">
        <v>20000</v>
      </c>
      <c r="E2232" s="844" t="s">
        <v>4224</v>
      </c>
      <c r="F2232" s="844" t="s">
        <v>4016</v>
      </c>
      <c r="G2232" s="423"/>
      <c r="H2232" s="617" t="str">
        <f>IF(A2232="","",VLOOKUP(A2232,[3]Crt!F:G,2,FALSE))</f>
        <v>කාන්තා කටයුතු</v>
      </c>
      <c r="I2232" s="617" t="str">
        <f>IF(A2232="","",IF(LEN(B2232)=12,VLOOKUP(MID(B2232,8,2),[3]Crt!A:B,2),VLOOKUP(MID(B2232,7,2),[3]Crt!A:B,2)))</f>
        <v>12 - බියගම</v>
      </c>
      <c r="J2232" s="853" t="str">
        <f>IF(A2232="","",VLOOKUP(I2232,[3]Crt!B:C,2))</f>
        <v>ගම්පහ</v>
      </c>
      <c r="K2232" s="186">
        <f>IF(B1833="","",VLOOKUP(MID(B2232,1,1),[3]Crt!D:E,2,FALSE))</f>
        <v>2103</v>
      </c>
    </row>
    <row r="2233" spans="1:11" ht="51" customHeight="1">
      <c r="A2233" s="174" t="s">
        <v>1261</v>
      </c>
      <c r="B2233" s="841" t="s">
        <v>5149</v>
      </c>
      <c r="C2233" s="872" t="s">
        <v>5150</v>
      </c>
      <c r="D2233" s="870">
        <v>150000</v>
      </c>
      <c r="E2233" s="844" t="s">
        <v>4224</v>
      </c>
      <c r="F2233" s="844" t="s">
        <v>4016</v>
      </c>
      <c r="G2233" s="423"/>
      <c r="H2233" s="617" t="str">
        <f>IF(A2233="","",VLOOKUP(A2233,[3]Crt!F:G,2,FALSE))</f>
        <v>කාන්තා කටයුතු</v>
      </c>
      <c r="I2233" s="617" t="str">
        <f>IF(A2233="","",IF(LEN(B2233)=12,VLOOKUP(MID(B2233,8,2),[3]Crt!A:B,2),VLOOKUP(MID(B2233,7,2),[3]Crt!A:B,2)))</f>
        <v>07 - ගම්පහ</v>
      </c>
      <c r="J2233" s="853" t="str">
        <f>IF(A2233="","",VLOOKUP(I2233,[3]Crt!B:C,2))</f>
        <v>ගම්පහ</v>
      </c>
      <c r="K2233" s="186">
        <f>IF(B1834="","",VLOOKUP(MID(B2233,1,1),[3]Crt!D:E,2,FALSE))</f>
        <v>2103</v>
      </c>
    </row>
    <row r="2234" spans="1:11" ht="51" customHeight="1">
      <c r="A2234" s="174" t="s">
        <v>1228</v>
      </c>
      <c r="B2234" s="841" t="s">
        <v>5151</v>
      </c>
      <c r="C2234" s="872" t="s">
        <v>5152</v>
      </c>
      <c r="D2234" s="865">
        <v>250000</v>
      </c>
      <c r="E2234" s="844" t="s">
        <v>4224</v>
      </c>
      <c r="F2234" s="844" t="s">
        <v>4016</v>
      </c>
      <c r="G2234" s="423"/>
      <c r="H2234" s="617" t="str">
        <f>IF(A2234="","",VLOOKUP(A2234,[3]Crt!F:G,2,FALSE))</f>
        <v>කාන්තා කටයුතු</v>
      </c>
      <c r="I2234" s="617" t="str">
        <f>IF(A2234="","",IF(LEN(B2234)=12,VLOOKUP(MID(B2234,8,2),[3]Crt!A:B,2),VLOOKUP(MID(B2234,7,2),[3]Crt!A:B,2)))</f>
        <v>11 - දොම්පෙ</v>
      </c>
      <c r="J2234" s="853" t="str">
        <f>IF(A2234="","",VLOOKUP(I2234,[3]Crt!B:C,2))</f>
        <v>ගම්පහ</v>
      </c>
      <c r="K2234" s="186">
        <f>IF(B1835="","",VLOOKUP(MID(B2234,1,1),[3]Crt!D:E,2,FALSE))</f>
        <v>2103</v>
      </c>
    </row>
    <row r="2235" spans="1:11" ht="51" customHeight="1">
      <c r="A2235" s="174" t="s">
        <v>1228</v>
      </c>
      <c r="B2235" s="841" t="s">
        <v>5153</v>
      </c>
      <c r="C2235" s="872" t="s">
        <v>5124</v>
      </c>
      <c r="D2235" s="865">
        <v>200000</v>
      </c>
      <c r="E2235" s="844" t="s">
        <v>4224</v>
      </c>
      <c r="F2235" s="844" t="s">
        <v>4016</v>
      </c>
      <c r="G2235" s="423"/>
      <c r="H2235" s="617" t="str">
        <f>IF(A2235="","",VLOOKUP(A2235,[3]Crt!F:G,2,FALSE))</f>
        <v>කාන්තා කටයුතු</v>
      </c>
      <c r="I2235" s="617" t="str">
        <f>IF(A2235="","",IF(LEN(B2235)=12,VLOOKUP(MID(B2235,8,2),[3]Crt!A:B,2),VLOOKUP(MID(B2235,7,2),[3]Crt!A:B,2)))</f>
        <v>05 - මීරිගම</v>
      </c>
      <c r="J2235" s="853" t="str">
        <f>IF(A2235="","",VLOOKUP(I2235,[3]Crt!B:C,2))</f>
        <v>ගම්පහ</v>
      </c>
      <c r="K2235" s="186">
        <f>IF(B1836="","",VLOOKUP(MID(B2235,1,1),[3]Crt!D:E,2,FALSE))</f>
        <v>2103</v>
      </c>
    </row>
    <row r="2236" spans="1:11" ht="51" customHeight="1">
      <c r="A2236" s="174" t="s">
        <v>1261</v>
      </c>
      <c r="B2236" s="841" t="s">
        <v>5154</v>
      </c>
      <c r="C2236" s="872" t="s">
        <v>5155</v>
      </c>
      <c r="D2236" s="870">
        <v>203536</v>
      </c>
      <c r="E2236" s="844" t="s">
        <v>4224</v>
      </c>
      <c r="F2236" s="844" t="s">
        <v>4016</v>
      </c>
      <c r="G2236" s="423"/>
      <c r="H2236" s="617" t="str">
        <f>IF(A2236="","",VLOOKUP(A2236,[3]Crt!F:G,2,FALSE))</f>
        <v>කාන්තා කටයුතු</v>
      </c>
      <c r="I2236" s="617" t="str">
        <f>IF(A2236="","",IF(LEN(B2236)=12,VLOOKUP(MID(B2236,8,2),[3]Crt!A:B,2),VLOOKUP(MID(B2236,7,2),[3]Crt!A:B,2)))</f>
        <v>09 - වත්තල</v>
      </c>
      <c r="J2236" s="853" t="str">
        <f>IF(A2236="","",VLOOKUP(I2236,[3]Crt!B:C,2))</f>
        <v>ගම්පහ</v>
      </c>
      <c r="K2236" s="186">
        <f>IF(B1837="","",VLOOKUP(MID(B2236,1,1),[3]Crt!D:E,2,FALSE))</f>
        <v>2103</v>
      </c>
    </row>
    <row r="2237" spans="1:11" ht="51" customHeight="1">
      <c r="A2237" s="174" t="s">
        <v>1228</v>
      </c>
      <c r="B2237" s="841" t="s">
        <v>5156</v>
      </c>
      <c r="C2237" s="872" t="s">
        <v>5157</v>
      </c>
      <c r="D2237" s="865">
        <v>100000</v>
      </c>
      <c r="E2237" s="844" t="s">
        <v>4224</v>
      </c>
      <c r="F2237" s="844" t="s">
        <v>4016</v>
      </c>
      <c r="G2237" s="423"/>
      <c r="H2237" s="617" t="str">
        <f>IF(A2237="","",VLOOKUP(A2237,[3]Crt!F:G,2,FALSE))</f>
        <v>කාන්තා කටයුතු</v>
      </c>
      <c r="I2237" s="617" t="str">
        <f>IF(A2237="","",IF(LEN(B2237)=12,VLOOKUP(MID(B2237,8,2),[3]Crt!A:B,2),VLOOKUP(MID(B2237,7,2),[3]Crt!A:B,2)))</f>
        <v>03 - මීගමුව</v>
      </c>
      <c r="J2237" s="853" t="str">
        <f>IF(A2237="","",VLOOKUP(I2237,[3]Crt!B:C,2))</f>
        <v>ගම්පහ</v>
      </c>
      <c r="K2237" s="186">
        <f>IF(B1838="","",VLOOKUP(MID(B2237,1,1),[3]Crt!D:E,2,FALSE))</f>
        <v>2103</v>
      </c>
    </row>
    <row r="2238" spans="1:11" ht="51" customHeight="1">
      <c r="A2238" s="174" t="s">
        <v>1228</v>
      </c>
      <c r="B2238" s="841" t="s">
        <v>5158</v>
      </c>
      <c r="C2238" s="872" t="s">
        <v>5159</v>
      </c>
      <c r="D2238" s="865">
        <v>100000</v>
      </c>
      <c r="E2238" s="844" t="s">
        <v>4224</v>
      </c>
      <c r="F2238" s="844" t="s">
        <v>4016</v>
      </c>
      <c r="G2238" s="423"/>
      <c r="H2238" s="617" t="str">
        <f>IF(A2238="","",VLOOKUP(A2238,[3]Crt!F:G,2,FALSE))</f>
        <v>කාන්තා කටයුතු</v>
      </c>
      <c r="I2238" s="617" t="str">
        <f>IF(A2238="","",IF(LEN(B2238)=12,VLOOKUP(MID(B2238,8,2),[3]Crt!A:B,2),VLOOKUP(MID(B2238,7,2),[3]Crt!A:B,2)))</f>
        <v>54 - ඉංගිරිය</v>
      </c>
      <c r="J2238" s="853" t="str">
        <f>IF(A2238="","",VLOOKUP(I2238,[3]Crt!B:C,2))</f>
        <v>කළුතර</v>
      </c>
      <c r="K2238" s="186">
        <f>IF(B1839="","",VLOOKUP(MID(B2238,1,1),[3]Crt!D:E,2,FALSE))</f>
        <v>2103</v>
      </c>
    </row>
    <row r="2239" spans="1:11" ht="51" customHeight="1">
      <c r="A2239" s="174" t="s">
        <v>1228</v>
      </c>
      <c r="B2239" s="841" t="s">
        <v>5160</v>
      </c>
      <c r="C2239" s="872" t="s">
        <v>5161</v>
      </c>
      <c r="D2239" s="865">
        <v>50000</v>
      </c>
      <c r="E2239" s="844" t="s">
        <v>4224</v>
      </c>
      <c r="F2239" s="844" t="s">
        <v>4016</v>
      </c>
      <c r="G2239" s="423"/>
      <c r="H2239" s="617" t="str">
        <f>IF(A2239="","",VLOOKUP(A2239,[3]Crt!F:G,2,FALSE))</f>
        <v>කාන්තා කටයුතු</v>
      </c>
      <c r="I2239" s="617" t="str">
        <f>IF(A2239="","",IF(LEN(B2239)=12,VLOOKUP(MID(B2239,8,2),[3]Crt!A:B,2),VLOOKUP(MID(B2239,7,2),[3]Crt!A:B,2)))</f>
        <v>45 - මදුරාවල</v>
      </c>
      <c r="J2239" s="853" t="str">
        <f>IF(A2239="","",VLOOKUP(I2239,[3]Crt!B:C,2))</f>
        <v>කළුතර</v>
      </c>
      <c r="K2239" s="186">
        <f>IF(B1840="","",VLOOKUP(MID(B2239,1,1),[3]Crt!D:E,2,FALSE))</f>
        <v>2103</v>
      </c>
    </row>
    <row r="2240" spans="1:11" ht="51" customHeight="1">
      <c r="A2240" s="174" t="s">
        <v>1228</v>
      </c>
      <c r="B2240" s="841" t="s">
        <v>5162</v>
      </c>
      <c r="C2240" s="872" t="s">
        <v>5163</v>
      </c>
      <c r="D2240" s="865">
        <v>25000</v>
      </c>
      <c r="E2240" s="844" t="s">
        <v>4224</v>
      </c>
      <c r="F2240" s="844" t="s">
        <v>4016</v>
      </c>
      <c r="G2240" s="423"/>
      <c r="H2240" s="617" t="str">
        <f>IF(A2240="","",VLOOKUP(A2240,[3]Crt!F:G,2,FALSE))</f>
        <v>කාන්තා කටයුතු</v>
      </c>
      <c r="I2240" s="617" t="str">
        <f>IF(A2240="","",IF(LEN(B2240)=12,VLOOKUP(MID(B2240,8,2),[3]Crt!A:B,2),VLOOKUP(MID(B2240,7,2),[3]Crt!A:B,2)))</f>
        <v>42 - කළුතර</v>
      </c>
      <c r="J2240" s="853" t="str">
        <f>IF(A2240="","",VLOOKUP(I2240,[3]Crt!B:C,2))</f>
        <v>කළුතර</v>
      </c>
      <c r="K2240" s="186">
        <f>IF(B1841="","",VLOOKUP(MID(B2240,1,1),[3]Crt!D:E,2,FALSE))</f>
        <v>2103</v>
      </c>
    </row>
    <row r="2241" spans="1:11" ht="51" customHeight="1">
      <c r="A2241" s="174" t="s">
        <v>1228</v>
      </c>
      <c r="B2241" s="841" t="s">
        <v>5164</v>
      </c>
      <c r="C2241" s="872" t="s">
        <v>5165</v>
      </c>
      <c r="D2241" s="865">
        <v>200000</v>
      </c>
      <c r="E2241" s="844" t="s">
        <v>4224</v>
      </c>
      <c r="F2241" s="844" t="s">
        <v>4016</v>
      </c>
      <c r="G2241" s="423"/>
      <c r="H2241" s="617" t="str">
        <f>IF(A2241="","",VLOOKUP(A2241,[3]Crt!F:G,2,FALSE))</f>
        <v>කාන්තා කටයුතු</v>
      </c>
      <c r="I2241" s="617" t="str">
        <f>IF(A2241="","",IF(LEN(B2241)=12,VLOOKUP(MID(B2241,8,2),[3]Crt!A:B,2),VLOOKUP(MID(B2241,7,2),[3]Crt!A:B,2)))</f>
        <v>44 - හොරණ</v>
      </c>
      <c r="J2241" s="853" t="str">
        <f>IF(A2241="","",VLOOKUP(I2241,[3]Crt!B:C,2))</f>
        <v>කළුතර</v>
      </c>
      <c r="K2241" s="186">
        <f>IF(B1842="","",VLOOKUP(MID(B2241,1,1),[3]Crt!D:E,2,FALSE))</f>
        <v>2103</v>
      </c>
    </row>
    <row r="2242" spans="1:11" ht="51" customHeight="1">
      <c r="A2242" s="174" t="s">
        <v>1228</v>
      </c>
      <c r="B2242" s="841" t="s">
        <v>5166</v>
      </c>
      <c r="C2242" s="872" t="s">
        <v>5167</v>
      </c>
      <c r="D2242" s="865">
        <v>200000</v>
      </c>
      <c r="E2242" s="844" t="s">
        <v>4224</v>
      </c>
      <c r="F2242" s="844" t="s">
        <v>4016</v>
      </c>
      <c r="G2242" s="423"/>
      <c r="H2242" s="617" t="str">
        <f>IF(A2242="","",VLOOKUP(A2242,[3]Crt!F:G,2,FALSE))</f>
        <v>කාන්තා කටයුතු</v>
      </c>
      <c r="I2242" s="617" t="str">
        <f>IF(A2242="","",IF(LEN(B2242)=12,VLOOKUP(MID(B2242,8,2),[3]Crt!A:B,2),VLOOKUP(MID(B2242,7,2),[3]Crt!A:B,2)))</f>
        <v>46 - බුලත්සිංහල</v>
      </c>
      <c r="J2242" s="853" t="str">
        <f>IF(A2242="","",VLOOKUP(I2242,[3]Crt!B:C,2))</f>
        <v>කළුතර</v>
      </c>
      <c r="K2242" s="186">
        <f>IF(B1843="","",VLOOKUP(MID(B2242,1,1),[3]Crt!D:E,2,FALSE))</f>
        <v>2103</v>
      </c>
    </row>
    <row r="2243" spans="1:11" ht="51" customHeight="1">
      <c r="A2243" s="174" t="s">
        <v>1228</v>
      </c>
      <c r="B2243" s="841" t="s">
        <v>5168</v>
      </c>
      <c r="C2243" s="872" t="s">
        <v>5169</v>
      </c>
      <c r="D2243" s="865">
        <v>25000</v>
      </c>
      <c r="E2243" s="844" t="s">
        <v>4224</v>
      </c>
      <c r="F2243" s="844" t="s">
        <v>4016</v>
      </c>
      <c r="G2243" s="423"/>
      <c r="H2243" s="617" t="str">
        <f>IF(A2243="","",VLOOKUP(A2243,[3]Crt!F:G,2,FALSE))</f>
        <v>කාන්තා කටයුතු</v>
      </c>
      <c r="I2243" s="617" t="str">
        <f>IF(A2243="","",IF(LEN(B2243)=12,VLOOKUP(MID(B2243,8,2),[3]Crt!A:B,2),VLOOKUP(MID(B2243,7,2),[3]Crt!A:B,2)))</f>
        <v>43 - බණ්ඩාරගම</v>
      </c>
      <c r="J2243" s="853" t="str">
        <f>IF(A2243="","",VLOOKUP(I2243,[3]Crt!B:C,2))</f>
        <v>කළුතර</v>
      </c>
      <c r="K2243" s="186">
        <f>IF(B1844="","",VLOOKUP(MID(B2243,1,1),[3]Crt!D:E,2,FALSE))</f>
        <v>2103</v>
      </c>
    </row>
    <row r="2244" spans="1:11" ht="51" customHeight="1">
      <c r="A2244" s="174" t="s">
        <v>1228</v>
      </c>
      <c r="B2244" s="841" t="s">
        <v>5170</v>
      </c>
      <c r="C2244" s="872" t="s">
        <v>5171</v>
      </c>
      <c r="D2244" s="865">
        <v>25000</v>
      </c>
      <c r="E2244" s="844" t="s">
        <v>4224</v>
      </c>
      <c r="F2244" s="844" t="s">
        <v>4016</v>
      </c>
      <c r="G2244" s="423"/>
      <c r="H2244" s="617" t="str">
        <f>IF(A2244="","",VLOOKUP(A2244,[3]Crt!F:G,2,FALSE))</f>
        <v>කාන්තා කටයුතු</v>
      </c>
      <c r="I2244" s="617" t="str">
        <f>IF(A2244="","",IF(LEN(B2244)=12,VLOOKUP(MID(B2244,8,2),[3]Crt!A:B,2),VLOOKUP(MID(B2244,7,2),[3]Crt!A:B,2)))</f>
        <v>49 - මතුගම</v>
      </c>
      <c r="J2244" s="853" t="str">
        <f>IF(A2244="","",VLOOKUP(I2244,[3]Crt!B:C,2))</f>
        <v>කළුතර</v>
      </c>
      <c r="K2244" s="186">
        <f>IF(B1845="","",VLOOKUP(MID(B2244,1,1),[3]Crt!D:E,2,FALSE))</f>
        <v>2103</v>
      </c>
    </row>
    <row r="2245" spans="1:11" ht="51" customHeight="1">
      <c r="A2245" s="174" t="s">
        <v>1228</v>
      </c>
      <c r="B2245" s="841" t="s">
        <v>5172</v>
      </c>
      <c r="C2245" s="872" t="s">
        <v>5173</v>
      </c>
      <c r="D2245" s="865">
        <v>25000</v>
      </c>
      <c r="E2245" s="844" t="s">
        <v>4224</v>
      </c>
      <c r="F2245" s="844" t="s">
        <v>4016</v>
      </c>
      <c r="G2245" s="423"/>
      <c r="H2245" s="617" t="str">
        <f>IF(A2245="","",VLOOKUP(A2245,[3]Crt!F:G,2,FALSE))</f>
        <v>කාන්තා කටයුතු</v>
      </c>
      <c r="I2245" s="617" t="str">
        <f>IF(A2245="","",IF(LEN(B2245)=12,VLOOKUP(MID(B2245,8,2),[3]Crt!A:B,2),VLOOKUP(MID(B2245,7,2),[3]Crt!A:B,2)))</f>
        <v>42 - කළුතර</v>
      </c>
      <c r="J2245" s="853" t="str">
        <f>IF(A2245="","",VLOOKUP(I2245,[3]Crt!B:C,2))</f>
        <v>කළුතර</v>
      </c>
      <c r="K2245" s="186">
        <f>IF(B1846="","",VLOOKUP(MID(B2245,1,1),[3]Crt!D:E,2,FALSE))</f>
        <v>2103</v>
      </c>
    </row>
    <row r="2246" spans="1:11" ht="51" customHeight="1">
      <c r="A2246" s="174" t="s">
        <v>1228</v>
      </c>
      <c r="B2246" s="841" t="s">
        <v>5174</v>
      </c>
      <c r="C2246" s="872" t="s">
        <v>5175</v>
      </c>
      <c r="D2246" s="865">
        <v>25000</v>
      </c>
      <c r="E2246" s="844" t="s">
        <v>4224</v>
      </c>
      <c r="F2246" s="844" t="s">
        <v>4016</v>
      </c>
      <c r="G2246" s="423"/>
      <c r="H2246" s="617" t="str">
        <f>IF(A2246="","",VLOOKUP(A2246,[3]Crt!F:G,2,FALSE))</f>
        <v>කාන්තා කටයුතු</v>
      </c>
      <c r="I2246" s="617" t="str">
        <f>IF(A2246="","",IF(LEN(B2246)=12,VLOOKUP(MID(B2246,8,2),[3]Crt!A:B,2),VLOOKUP(MID(B2246,7,2),[3]Crt!A:B,2)))</f>
        <v>48 - බේරුවල</v>
      </c>
      <c r="J2246" s="853" t="str">
        <f>IF(A2246="","",VLOOKUP(I2246,[3]Crt!B:C,2))</f>
        <v>කළුතර</v>
      </c>
      <c r="K2246" s="186">
        <f>IF(B1847="","",VLOOKUP(MID(B2246,1,1),[3]Crt!D:E,2,FALSE))</f>
        <v>2103</v>
      </c>
    </row>
    <row r="2247" spans="1:11" ht="51" customHeight="1">
      <c r="A2247" s="174" t="s">
        <v>1228</v>
      </c>
      <c r="B2247" s="841" t="s">
        <v>5176</v>
      </c>
      <c r="C2247" s="872" t="s">
        <v>5177</v>
      </c>
      <c r="D2247" s="865">
        <v>25000</v>
      </c>
      <c r="E2247" s="844" t="s">
        <v>4224</v>
      </c>
      <c r="F2247" s="844" t="s">
        <v>4016</v>
      </c>
      <c r="G2247" s="423"/>
      <c r="H2247" s="617" t="str">
        <f>IF(A2247="","",VLOOKUP(A2247,[3]Crt!F:G,2,FALSE))</f>
        <v>කාන්තා කටයුතු</v>
      </c>
      <c r="I2247" s="617" t="str">
        <f>IF(A2247="","",IF(LEN(B2247)=12,VLOOKUP(MID(B2247,8,2),[3]Crt!A:B,2),VLOOKUP(MID(B2247,7,2),[3]Crt!A:B,2)))</f>
        <v>49 - මතුගම</v>
      </c>
      <c r="J2247" s="853" t="str">
        <f>IF(A2247="","",VLOOKUP(I2247,[3]Crt!B:C,2))</f>
        <v>කළුතර</v>
      </c>
      <c r="K2247" s="186">
        <f>IF(B1848="","",VLOOKUP(MID(B2247,1,1),[3]Crt!D:E,2,FALSE))</f>
        <v>2103</v>
      </c>
    </row>
    <row r="2248" spans="1:11" ht="51" customHeight="1">
      <c r="A2248" s="174" t="s">
        <v>1228</v>
      </c>
      <c r="B2248" s="841" t="s">
        <v>5178</v>
      </c>
      <c r="C2248" s="872" t="s">
        <v>5179</v>
      </c>
      <c r="D2248" s="865">
        <v>25000</v>
      </c>
      <c r="E2248" s="844" t="s">
        <v>4224</v>
      </c>
      <c r="F2248" s="844" t="s">
        <v>4016</v>
      </c>
      <c r="G2248" s="423"/>
      <c r="H2248" s="617" t="str">
        <f>IF(A2248="","",VLOOKUP(A2248,[3]Crt!F:G,2,FALSE))</f>
        <v>කාන්තා කටයුතු</v>
      </c>
      <c r="I2248" s="617" t="str">
        <f>IF(A2248="","",IF(LEN(B2248)=12,VLOOKUP(MID(B2248,8,2),[3]Crt!A:B,2),VLOOKUP(MID(B2248,7,2),[3]Crt!A:B,2)))</f>
        <v>49 - මතුගම</v>
      </c>
      <c r="J2248" s="853" t="str">
        <f>IF(A2248="","",VLOOKUP(I2248,[3]Crt!B:C,2))</f>
        <v>කළුතර</v>
      </c>
      <c r="K2248" s="186">
        <f>IF(B1849="","",VLOOKUP(MID(B2248,1,1),[3]Crt!D:E,2,FALSE))</f>
        <v>2103</v>
      </c>
    </row>
    <row r="2249" spans="1:11" ht="51" customHeight="1">
      <c r="A2249" s="174" t="s">
        <v>1228</v>
      </c>
      <c r="B2249" s="841" t="s">
        <v>5180</v>
      </c>
      <c r="C2249" s="872" t="s">
        <v>5181</v>
      </c>
      <c r="D2249" s="865">
        <v>25000</v>
      </c>
      <c r="E2249" s="844" t="s">
        <v>4224</v>
      </c>
      <c r="F2249" s="844" t="s">
        <v>4016</v>
      </c>
      <c r="G2249" s="423"/>
      <c r="H2249" s="617" t="str">
        <f>IF(A2249="","",VLOOKUP(A2249,[3]Crt!F:G,2,FALSE))</f>
        <v>කාන්තා කටයුතු</v>
      </c>
      <c r="I2249" s="617" t="str">
        <f>IF(A2249="","",IF(LEN(B2249)=12,VLOOKUP(MID(B2249,8,2),[3]Crt!A:B,2),VLOOKUP(MID(B2249,7,2),[3]Crt!A:B,2)))</f>
        <v>49 - මතුගම</v>
      </c>
      <c r="J2249" s="853" t="str">
        <f>IF(A2249="","",VLOOKUP(I2249,[3]Crt!B:C,2))</f>
        <v>කළුතර</v>
      </c>
      <c r="K2249" s="186">
        <f>IF(B1850="","",VLOOKUP(MID(B2249,1,1),[3]Crt!D:E,2,FALSE))</f>
        <v>2103</v>
      </c>
    </row>
    <row r="2250" spans="1:11" ht="51" customHeight="1">
      <c r="A2250" s="174" t="s">
        <v>1228</v>
      </c>
      <c r="B2250" s="841" t="s">
        <v>5182</v>
      </c>
      <c r="C2250" s="872" t="s">
        <v>5183</v>
      </c>
      <c r="D2250" s="865">
        <v>25000</v>
      </c>
      <c r="E2250" s="844" t="s">
        <v>4224</v>
      </c>
      <c r="F2250" s="844" t="s">
        <v>4016</v>
      </c>
      <c r="G2250" s="423"/>
      <c r="H2250" s="617" t="str">
        <f>IF(A2250="","",VLOOKUP(A2250,[3]Crt!F:G,2,FALSE))</f>
        <v>කාන්තා කටයුතු</v>
      </c>
      <c r="I2250" s="617" t="str">
        <f>IF(A2250="","",IF(LEN(B2250)=12,VLOOKUP(MID(B2250,8,2),[3]Crt!A:B,2),VLOOKUP(MID(B2250,7,2),[3]Crt!A:B,2)))</f>
        <v>52 - පාලින්දනුවර</v>
      </c>
      <c r="J2250" s="853" t="str">
        <f>IF(A2250="","",VLOOKUP(I2250,[3]Crt!B:C,2))</f>
        <v>කළුතර</v>
      </c>
      <c r="K2250" s="186">
        <f>IF(B1851="","",VLOOKUP(MID(B2250,1,1),[3]Crt!D:E,2,FALSE))</f>
        <v>2103</v>
      </c>
    </row>
    <row r="2251" spans="1:11" ht="51" customHeight="1">
      <c r="A2251" s="174" t="s">
        <v>1228</v>
      </c>
      <c r="B2251" s="841" t="s">
        <v>5184</v>
      </c>
      <c r="C2251" s="872" t="s">
        <v>5185</v>
      </c>
      <c r="D2251" s="865">
        <v>25000</v>
      </c>
      <c r="E2251" s="844" t="s">
        <v>4224</v>
      </c>
      <c r="F2251" s="844" t="s">
        <v>4016</v>
      </c>
      <c r="G2251" s="423"/>
      <c r="H2251" s="617" t="str">
        <f>IF(A2251="","",VLOOKUP(A2251,[3]Crt!F:G,2,FALSE))</f>
        <v>කාන්තා කටයුතු</v>
      </c>
      <c r="I2251" s="617" t="str">
        <f>IF(A2251="","",IF(LEN(B2251)=12,VLOOKUP(MID(B2251,8,2),[3]Crt!A:B,2),VLOOKUP(MID(B2251,7,2),[3]Crt!A:B,2)))</f>
        <v>54 - ඉංගිරිය</v>
      </c>
      <c r="J2251" s="853" t="str">
        <f>IF(A2251="","",VLOOKUP(I2251,[3]Crt!B:C,2))</f>
        <v>කළුතර</v>
      </c>
      <c r="K2251" s="186">
        <f>IF(B1852="","",VLOOKUP(MID(B2251,1,1),[3]Crt!D:E,2,FALSE))</f>
        <v>2103</v>
      </c>
    </row>
    <row r="2252" spans="1:11" ht="51" customHeight="1">
      <c r="A2252" s="174" t="s">
        <v>1228</v>
      </c>
      <c r="B2252" s="841" t="s">
        <v>5186</v>
      </c>
      <c r="C2252" s="874" t="s">
        <v>5187</v>
      </c>
      <c r="D2252" s="865">
        <v>250000</v>
      </c>
      <c r="E2252" s="844" t="s">
        <v>4224</v>
      </c>
      <c r="F2252" s="844" t="s">
        <v>4016</v>
      </c>
      <c r="G2252" s="423"/>
      <c r="H2252" s="617" t="str">
        <f>IF(A2252="","",VLOOKUP(A2252,[3]Crt!F:G,2,FALSE))</f>
        <v>කාන්තා කටයුතු</v>
      </c>
      <c r="I2252" s="617" t="str">
        <f>IF(A2252="","",IF(LEN(B2252)=12,VLOOKUP(MID(B2252,8,2),[3]Crt!A:B,2),VLOOKUP(MID(B2252,7,2),[3]Crt!A:B,2)))</f>
        <v>41 - පානදුර</v>
      </c>
      <c r="J2252" s="853" t="str">
        <f>IF(A2252="","",VLOOKUP(I2252,[3]Crt!B:C,2))</f>
        <v>කළුතර</v>
      </c>
      <c r="K2252" s="186">
        <f>IF(B1853="","",VLOOKUP(MID(B2252,1,1),[3]Crt!D:E,2,FALSE))</f>
        <v>2103</v>
      </c>
    </row>
    <row r="2253" spans="1:11" ht="51" customHeight="1">
      <c r="A2253" s="174" t="s">
        <v>1228</v>
      </c>
      <c r="B2253" s="841" t="s">
        <v>5188</v>
      </c>
      <c r="C2253" s="872" t="s">
        <v>5189</v>
      </c>
      <c r="D2253" s="865">
        <v>150000</v>
      </c>
      <c r="E2253" s="844" t="s">
        <v>4224</v>
      </c>
      <c r="F2253" s="844" t="s">
        <v>4016</v>
      </c>
      <c r="G2253" s="423"/>
      <c r="H2253" s="617" t="str">
        <f>IF(A2253="","",VLOOKUP(A2253,[3]Crt!F:G,2,FALSE))</f>
        <v>කාන්තා කටයුතු</v>
      </c>
      <c r="I2253" s="617" t="str">
        <f>IF(A2253="","",IF(LEN(B2253)=12,VLOOKUP(MID(B2253,8,2),[3]Crt!A:B,2),VLOOKUP(MID(B2253,7,2),[3]Crt!A:B,2)))</f>
        <v>42 - කළුතර</v>
      </c>
      <c r="J2253" s="853" t="str">
        <f>IF(A2253="","",VLOOKUP(I2253,[3]Crt!B:C,2))</f>
        <v>කළුතර</v>
      </c>
      <c r="K2253" s="186">
        <f>IF(B1854="","",VLOOKUP(MID(B2253,1,1),[3]Crt!D:E,2,FALSE))</f>
        <v>2103</v>
      </c>
    </row>
    <row r="2254" spans="1:11" ht="51" customHeight="1">
      <c r="A2254" s="174" t="s">
        <v>1228</v>
      </c>
      <c r="B2254" s="841" t="s">
        <v>5190</v>
      </c>
      <c r="C2254" s="872" t="s">
        <v>5191</v>
      </c>
      <c r="D2254" s="865">
        <v>200000</v>
      </c>
      <c r="E2254" s="844" t="s">
        <v>4224</v>
      </c>
      <c r="F2254" s="844" t="s">
        <v>4016</v>
      </c>
      <c r="G2254" s="423"/>
      <c r="H2254" s="617" t="str">
        <f>IF(A2254="","",VLOOKUP(A2254,[3]Crt!F:G,2,FALSE))</f>
        <v>කාන්තා කටයුතු</v>
      </c>
      <c r="I2254" s="617" t="str">
        <f>IF(A2254="","",IF(LEN(B2254)=12,VLOOKUP(MID(B2254,8,2),[3]Crt!A:B,2),VLOOKUP(MID(B2254,7,2),[3]Crt!A:B,2)))</f>
        <v>48 - බේරුවල</v>
      </c>
      <c r="J2254" s="853" t="str">
        <f>IF(A2254="","",VLOOKUP(I2254,[3]Crt!B:C,2))</f>
        <v>කළුතර</v>
      </c>
      <c r="K2254" s="186">
        <f>IF(B1855="","",VLOOKUP(MID(B2254,1,1),[3]Crt!D:E,2,FALSE))</f>
        <v>2103</v>
      </c>
    </row>
    <row r="2255" spans="1:11" ht="51" customHeight="1">
      <c r="A2255" s="174" t="s">
        <v>1228</v>
      </c>
      <c r="B2255" s="841" t="s">
        <v>5192</v>
      </c>
      <c r="C2255" s="874" t="s">
        <v>5193</v>
      </c>
      <c r="D2255" s="865">
        <v>100000</v>
      </c>
      <c r="E2255" s="844" t="s">
        <v>4224</v>
      </c>
      <c r="F2255" s="844" t="s">
        <v>4016</v>
      </c>
      <c r="G2255" s="423"/>
      <c r="H2255" s="617" t="str">
        <f>IF(A2255="","",VLOOKUP(A2255,[3]Crt!F:G,2,FALSE))</f>
        <v>කාන්තා කටයුතු</v>
      </c>
      <c r="I2255" s="617" t="str">
        <f>IF(A2255="","",IF(LEN(B2255)=12,VLOOKUP(MID(B2255,8,2),[3]Crt!A:B,2),VLOOKUP(MID(B2255,7,2),[3]Crt!A:B,2)))</f>
        <v>43 - බණ්ඩාරගම</v>
      </c>
      <c r="J2255" s="853" t="str">
        <f>IF(A2255="","",VLOOKUP(I2255,[3]Crt!B:C,2))</f>
        <v>කළුතර</v>
      </c>
      <c r="K2255" s="186">
        <f>IF(B1856="","",VLOOKUP(MID(B2255,1,1),[3]Crt!D:E,2,FALSE))</f>
        <v>2103</v>
      </c>
    </row>
    <row r="2256" spans="1:11" ht="51" customHeight="1">
      <c r="A2256" s="174" t="s">
        <v>1228</v>
      </c>
      <c r="B2256" s="841" t="s">
        <v>5194</v>
      </c>
      <c r="C2256" s="874" t="s">
        <v>5195</v>
      </c>
      <c r="D2256" s="865">
        <v>40000</v>
      </c>
      <c r="E2256" s="844" t="s">
        <v>4224</v>
      </c>
      <c r="F2256" s="844" t="s">
        <v>4016</v>
      </c>
      <c r="G2256" s="423"/>
      <c r="H2256" s="617" t="str">
        <f>IF(A2256="","",VLOOKUP(A2256,[3]Crt!F:G,2,FALSE))</f>
        <v>කාන්තා කටයුතු</v>
      </c>
      <c r="I2256" s="617" t="str">
        <f>IF(A2256="","",IF(LEN(B2256)=12,VLOOKUP(MID(B2256,8,2),[3]Crt!A:B,2),VLOOKUP(MID(B2256,7,2),[3]Crt!A:B,2)))</f>
        <v>53 - මිල්ලනිය</v>
      </c>
      <c r="J2256" s="853" t="str">
        <f>IF(A2256="","",VLOOKUP(I2256,[3]Crt!B:C,2))</f>
        <v>කළුතර</v>
      </c>
      <c r="K2256" s="186">
        <f>IF(B1857="","",VLOOKUP(MID(B2256,1,1),[3]Crt!D:E,2,FALSE))</f>
        <v>2103</v>
      </c>
    </row>
    <row r="2257" spans="1:11" ht="51" customHeight="1">
      <c r="A2257" s="174" t="s">
        <v>1228</v>
      </c>
      <c r="B2257" s="841" t="s">
        <v>5196</v>
      </c>
      <c r="C2257" s="874" t="s">
        <v>5197</v>
      </c>
      <c r="D2257" s="865">
        <v>40000</v>
      </c>
      <c r="E2257" s="844" t="s">
        <v>4224</v>
      </c>
      <c r="F2257" s="844" t="s">
        <v>4016</v>
      </c>
      <c r="G2257" s="423"/>
      <c r="H2257" s="617" t="str">
        <f>IF(A2257="","",VLOOKUP(A2257,[3]Crt!F:G,2,FALSE))</f>
        <v>කාන්තා කටයුතු</v>
      </c>
      <c r="I2257" s="617" t="str">
        <f>IF(A2257="","",IF(LEN(B2257)=12,VLOOKUP(MID(B2257,8,2),[3]Crt!A:B,2),VLOOKUP(MID(B2257,7,2),[3]Crt!A:B,2)))</f>
        <v>45 - මදුරාවල</v>
      </c>
      <c r="J2257" s="853" t="str">
        <f>IF(A2257="","",VLOOKUP(I2257,[3]Crt!B:C,2))</f>
        <v>කළුතර</v>
      </c>
      <c r="K2257" s="186">
        <f>IF(B1858="","",VLOOKUP(MID(B2257,1,1),[3]Crt!D:E,2,FALSE))</f>
        <v>2103</v>
      </c>
    </row>
    <row r="2258" spans="1:11" ht="51" customHeight="1">
      <c r="A2258" s="174" t="s">
        <v>1308</v>
      </c>
      <c r="B2258" s="841" t="s">
        <v>5198</v>
      </c>
      <c r="C2258" s="874" t="s">
        <v>5199</v>
      </c>
      <c r="D2258" s="865">
        <v>55000</v>
      </c>
      <c r="E2258" s="844" t="s">
        <v>4224</v>
      </c>
      <c r="F2258" s="844" t="s">
        <v>4016</v>
      </c>
      <c r="G2258" s="423"/>
      <c r="H2258" s="617" t="str">
        <f>IF(A2258="","",VLOOKUP(A2258,[3]Crt!F:G,2,FALSE))</f>
        <v>සමාජ සේවා</v>
      </c>
      <c r="I2258" s="617" t="str">
        <f>IF(A2258="","",IF(LEN(B2258)=12,VLOOKUP(MID(B2258,8,2),[3]Crt!A:B,2),VLOOKUP(MID(B2258,7,2),[3]Crt!A:B,2)))</f>
        <v>53 - මිල්ලනිය</v>
      </c>
      <c r="J2258" s="853" t="str">
        <f>IF(A2258="","",VLOOKUP(I2258,[3]Crt!B:C,2))</f>
        <v>කළුතර</v>
      </c>
      <c r="K2258" s="186">
        <f>IF(B1859="","",VLOOKUP(MID(B2258,1,1),[3]Crt!D:E,2,FALSE))</f>
        <v>2102</v>
      </c>
    </row>
    <row r="2259" spans="1:11" ht="51" customHeight="1">
      <c r="A2259" s="174" t="s">
        <v>1308</v>
      </c>
      <c r="B2259" s="841" t="s">
        <v>5200</v>
      </c>
      <c r="C2259" s="874" t="s">
        <v>5201</v>
      </c>
      <c r="D2259" s="865">
        <v>80000</v>
      </c>
      <c r="E2259" s="844" t="s">
        <v>4224</v>
      </c>
      <c r="F2259" s="844" t="s">
        <v>4016</v>
      </c>
      <c r="G2259" s="423"/>
      <c r="H2259" s="617" t="str">
        <f>IF(A2259="","",VLOOKUP(A2259,[3]Crt!F:G,2,FALSE))</f>
        <v>සමාජ සේවා</v>
      </c>
      <c r="I2259" s="617" t="str">
        <f>IF(A2259="","",IF(LEN(B2259)=12,VLOOKUP(MID(B2259,8,2),[3]Crt!A:B,2),VLOOKUP(MID(B2259,7,2),[3]Crt!A:B,2)))</f>
        <v>43 - බණ්ඩාරගම</v>
      </c>
      <c r="J2259" s="853" t="str">
        <f>IF(A2259="","",VLOOKUP(I2259,[3]Crt!B:C,2))</f>
        <v>කළුතර</v>
      </c>
      <c r="K2259" s="186">
        <f>IF(B1860="","",VLOOKUP(MID(B2259,1,1),[3]Crt!D:E,2,FALSE))</f>
        <v>2102</v>
      </c>
    </row>
    <row r="2260" spans="1:11" ht="51" customHeight="1">
      <c r="A2260" s="174" t="s">
        <v>1308</v>
      </c>
      <c r="B2260" s="841" t="s">
        <v>5202</v>
      </c>
      <c r="C2260" s="874" t="s">
        <v>5203</v>
      </c>
      <c r="D2260" s="865">
        <v>50000</v>
      </c>
      <c r="E2260" s="844" t="s">
        <v>4224</v>
      </c>
      <c r="F2260" s="844" t="s">
        <v>4016</v>
      </c>
      <c r="G2260" s="423"/>
      <c r="H2260" s="617" t="str">
        <f>IF(A2260="","",VLOOKUP(A2260,[3]Crt!F:G,2,FALSE))</f>
        <v>සමාජ සේවා</v>
      </c>
      <c r="I2260" s="617" t="str">
        <f>IF(A2260="","",IF(LEN(B2260)=12,VLOOKUP(MID(B2260,8,2),[3]Crt!A:B,2),VLOOKUP(MID(B2260,7,2),[3]Crt!A:B,2)))</f>
        <v>43 - බණ්ඩාරගම</v>
      </c>
      <c r="J2260" s="853" t="str">
        <f>IF(A2260="","",VLOOKUP(I2260,[3]Crt!B:C,2))</f>
        <v>කළුතර</v>
      </c>
      <c r="K2260" s="186">
        <f>IF(B1861="","",VLOOKUP(MID(B2260,1,1),[3]Crt!D:E,2,FALSE))</f>
        <v>2102</v>
      </c>
    </row>
    <row r="2261" spans="1:11" ht="51" customHeight="1">
      <c r="A2261" s="174" t="s">
        <v>1228</v>
      </c>
      <c r="B2261" s="850" t="s">
        <v>5204</v>
      </c>
      <c r="C2261" s="874" t="s">
        <v>5205</v>
      </c>
      <c r="D2261" s="865">
        <v>200000</v>
      </c>
      <c r="E2261" s="844" t="s">
        <v>4224</v>
      </c>
      <c r="F2261" s="844" t="s">
        <v>4016</v>
      </c>
      <c r="G2261" s="423"/>
      <c r="H2261" s="617" t="str">
        <f>IF(A2261="","",VLOOKUP(A2261,[3]Crt!F:G,2,FALSE))</f>
        <v>කාන්තා කටයුතු</v>
      </c>
      <c r="I2261" s="617" t="str">
        <f>IF(A2261="","",IF(LEN(B2261)=12,VLOOKUP(MID(B2261,8,2),[3]Crt!A:B,2),VLOOKUP(MID(B2261,7,2),[3]Crt!A:B,2)))</f>
        <v>07 - ගම්පහ</v>
      </c>
      <c r="J2261" s="853" t="str">
        <f>IF(A2261="","",VLOOKUP(I2261,[3]Crt!B:C,2))</f>
        <v>ගම්පහ</v>
      </c>
      <c r="K2261" s="186">
        <f>IF(B1862="","",VLOOKUP(MID(B2261,1,1),[3]Crt!D:E,2,FALSE))</f>
        <v>2401</v>
      </c>
    </row>
    <row r="2262" spans="1:11" ht="51" customHeight="1">
      <c r="A2262" s="174" t="s">
        <v>1228</v>
      </c>
      <c r="B2262" s="841" t="s">
        <v>5206</v>
      </c>
      <c r="C2262" s="874" t="s">
        <v>5207</v>
      </c>
      <c r="D2262" s="865">
        <v>60000</v>
      </c>
      <c r="E2262" s="844" t="s">
        <v>4224</v>
      </c>
      <c r="F2262" s="844" t="s">
        <v>4016</v>
      </c>
      <c r="G2262" s="423"/>
      <c r="H2262" s="617" t="str">
        <f>IF(A2262="","",VLOOKUP(A2262,[3]Crt!F:G,2,FALSE))</f>
        <v>කාන්තා කටයුතු</v>
      </c>
      <c r="I2262" s="617" t="str">
        <f>IF(A2262="","",IF(LEN(B2262)=12,VLOOKUP(MID(B2262,8,2),[3]Crt!A:B,2),VLOOKUP(MID(B2262,7,2),[3]Crt!A:B,2)))</f>
        <v>04 - මිනුවන්ගොඩ</v>
      </c>
      <c r="J2262" s="853" t="str">
        <f>IF(A2262="","",VLOOKUP(I2262,[3]Crt!B:C,2))</f>
        <v>ගම්පහ</v>
      </c>
      <c r="K2262" s="186">
        <f>IF(B1863="","",VLOOKUP(MID(B2262,1,1),[3]Crt!D:E,2,FALSE))</f>
        <v>2102</v>
      </c>
    </row>
    <row r="2263" spans="1:11" ht="51" customHeight="1">
      <c r="A2263" s="174" t="s">
        <v>1228</v>
      </c>
      <c r="B2263" s="841" t="s">
        <v>5208</v>
      </c>
      <c r="C2263" s="874" t="s">
        <v>5209</v>
      </c>
      <c r="D2263" s="865">
        <v>150000</v>
      </c>
      <c r="E2263" s="844" t="s">
        <v>4224</v>
      </c>
      <c r="F2263" s="844" t="s">
        <v>4016</v>
      </c>
      <c r="G2263" s="423"/>
      <c r="H2263" s="617" t="str">
        <f>IF(A2263="","",VLOOKUP(A2263,[3]Crt!F:G,2,FALSE))</f>
        <v>කාන්තා කටයුතු</v>
      </c>
      <c r="I2263" s="617" t="str">
        <f>IF(A2263="","",IF(LEN(B2263)=12,VLOOKUP(MID(B2263,8,2),[3]Crt!A:B,2),VLOOKUP(MID(B2263,7,2),[3]Crt!A:B,2)))</f>
        <v>06 - අත්තනගල්ල</v>
      </c>
      <c r="J2263" s="853" t="str">
        <f>IF(A2263="","",VLOOKUP(I2263,[3]Crt!B:C,2))</f>
        <v>ගම්පහ</v>
      </c>
      <c r="K2263" s="186">
        <f>IF(B1864="","",VLOOKUP(MID(B2263,1,1),[3]Crt!D:E,2,FALSE))</f>
        <v>2102</v>
      </c>
    </row>
    <row r="2264" spans="1:11" ht="51" customHeight="1">
      <c r="A2264" s="174" t="s">
        <v>1228</v>
      </c>
      <c r="B2264" s="841" t="s">
        <v>5210</v>
      </c>
      <c r="C2264" s="874" t="s">
        <v>5211</v>
      </c>
      <c r="D2264" s="865">
        <v>100000</v>
      </c>
      <c r="E2264" s="844" t="s">
        <v>4224</v>
      </c>
      <c r="F2264" s="844" t="s">
        <v>4016</v>
      </c>
      <c r="G2264" s="423"/>
      <c r="H2264" s="617" t="str">
        <f>IF(A2264="","",VLOOKUP(A2264,[3]Crt!F:G,2,FALSE))</f>
        <v>කාන්තා කටයුතු</v>
      </c>
      <c r="I2264" s="617" t="str">
        <f>IF(A2264="","",IF(LEN(B2264)=12,VLOOKUP(MID(B2264,8,2),[3]Crt!A:B,2),VLOOKUP(MID(B2264,7,2),[3]Crt!A:B,2)))</f>
        <v>09 - වත්තල</v>
      </c>
      <c r="J2264" s="853" t="str">
        <f>IF(A2264="","",VLOOKUP(I2264,[3]Crt!B:C,2))</f>
        <v>ගම්පහ</v>
      </c>
      <c r="K2264" s="186">
        <f>IF(B1865="","",VLOOKUP(MID(B2264,1,1),[3]Crt!D:E,2,FALSE))</f>
        <v>2102</v>
      </c>
    </row>
    <row r="2265" spans="1:11" ht="51" customHeight="1">
      <c r="A2265" s="857" t="s">
        <v>1237</v>
      </c>
      <c r="B2265" s="871" t="s">
        <v>5212</v>
      </c>
      <c r="C2265" s="875" t="s">
        <v>5213</v>
      </c>
      <c r="D2265" s="868">
        <v>250000</v>
      </c>
      <c r="E2265" s="861" t="s">
        <v>4224</v>
      </c>
      <c r="F2265" s="861" t="s">
        <v>4016</v>
      </c>
      <c r="G2265" s="816"/>
      <c r="H2265" s="863" t="str">
        <f>IF(A2265="","",VLOOKUP(A2265,[3]Crt!F:G,2,FALSE))</f>
        <v>කාන්තා කටයුතු</v>
      </c>
      <c r="I2265" s="863" t="str">
        <f>IF(A2265="","",IF(LEN(B2265)=12,VLOOKUP(MID(B2265,8,2),[3]Crt!A:B,2),VLOOKUP(MID(B2265,7,2),[3]Crt!A:B,2)))</f>
        <v>65 - කළුතර පොදු</v>
      </c>
      <c r="J2265" s="857" t="str">
        <f>IF(A2265="","",VLOOKUP(I2265,[3]Crt!B:C,2))</f>
        <v xml:space="preserve">කළුතර </v>
      </c>
      <c r="K2265" s="632">
        <f>IF(B1866="","",VLOOKUP(MID(B2265,1,1),[3]Crt!D:E,2,FALSE))</f>
        <v>2102</v>
      </c>
    </row>
    <row r="2266" spans="1:11" ht="51" customHeight="1">
      <c r="A2266" s="174" t="s">
        <v>1261</v>
      </c>
      <c r="B2266" s="841" t="s">
        <v>5214</v>
      </c>
      <c r="C2266" s="874" t="s">
        <v>5215</v>
      </c>
      <c r="D2266" s="870">
        <v>125015</v>
      </c>
      <c r="E2266" s="844" t="s">
        <v>4224</v>
      </c>
      <c r="F2266" s="844" t="s">
        <v>4016</v>
      </c>
      <c r="G2266" s="423"/>
      <c r="H2266" s="617" t="str">
        <f>IF(A2266="","",VLOOKUP(A2266,[3]Crt!F:G,2,FALSE))</f>
        <v>කාන්තා කටයුතු</v>
      </c>
      <c r="I2266" s="617" t="str">
        <f>IF(A2266="","",IF(LEN(B2266)=12,VLOOKUP(MID(B2266,8,2),[3]Crt!A:B,2),VLOOKUP(MID(B2266,7,2),[3]Crt!A:B,2)))</f>
        <v>23 - ශ්‍රී ජයවර්ධනපුර</v>
      </c>
      <c r="J2266" s="853" t="str">
        <f>IF(A2266="","",VLOOKUP(I2266,[3]Crt!B:C,2))</f>
        <v>කොළඹ</v>
      </c>
      <c r="K2266" s="186">
        <f>IF(B1867="","",VLOOKUP(MID(B2266,1,1),[3]Crt!D:E,2,FALSE))</f>
        <v>2103</v>
      </c>
    </row>
    <row r="2267" spans="1:11" ht="51" customHeight="1">
      <c r="A2267" s="174" t="s">
        <v>1228</v>
      </c>
      <c r="B2267" s="841" t="s">
        <v>5216</v>
      </c>
      <c r="C2267" s="874" t="s">
        <v>5217</v>
      </c>
      <c r="D2267" s="865">
        <v>250000</v>
      </c>
      <c r="E2267" s="844" t="s">
        <v>4224</v>
      </c>
      <c r="F2267" s="844" t="s">
        <v>4016</v>
      </c>
      <c r="G2267" s="423"/>
      <c r="H2267" s="617" t="str">
        <f>IF(A2267="","",VLOOKUP(A2267,[3]Crt!F:G,2,FALSE))</f>
        <v>කාන්තා කටයුතු</v>
      </c>
      <c r="I2267" s="617" t="str">
        <f>IF(A2267="","",IF(LEN(B2267)=12,VLOOKUP(MID(B2267,8,2),[3]Crt!A:B,2),VLOOKUP(MID(B2267,7,2),[3]Crt!A:B,2)))</f>
        <v>52 - පාලින්දනුවර</v>
      </c>
      <c r="J2267" s="853" t="str">
        <f>IF(A2267="","",VLOOKUP(I2267,[3]Crt!B:C,2))</f>
        <v>කළුතර</v>
      </c>
      <c r="K2267" s="186">
        <f>IF(B1868="","",VLOOKUP(MID(B2267,1,1),[3]Crt!D:E,2,FALSE))</f>
        <v>2102</v>
      </c>
    </row>
    <row r="2268" spans="1:11" ht="51" customHeight="1">
      <c r="A2268" s="174" t="s">
        <v>1228</v>
      </c>
      <c r="B2268" s="841" t="s">
        <v>5218</v>
      </c>
      <c r="C2268" s="874" t="s">
        <v>5219</v>
      </c>
      <c r="D2268" s="865">
        <v>50000</v>
      </c>
      <c r="E2268" s="844" t="s">
        <v>4224</v>
      </c>
      <c r="F2268" s="844" t="s">
        <v>4016</v>
      </c>
      <c r="G2268" s="423"/>
      <c r="H2268" s="617" t="str">
        <f>IF(A2268="","",VLOOKUP(A2268,[3]Crt!F:G,2,FALSE))</f>
        <v>කාන්තා කටයුතු</v>
      </c>
      <c r="I2268" s="617" t="str">
        <f>IF(A2268="","",IF(LEN(B2268)=12,VLOOKUP(MID(B2268,8,2),[3]Crt!A:B,2),VLOOKUP(MID(B2268,7,2),[3]Crt!A:B,2)))</f>
        <v>23 - ශ්‍රී ජයවර්ධනපුර</v>
      </c>
      <c r="J2268" s="853" t="str">
        <f>IF(A2268="","",VLOOKUP(I2268,[3]Crt!B:C,2))</f>
        <v>කොළඹ</v>
      </c>
      <c r="K2268" s="186">
        <f>IF(B1869="","",VLOOKUP(MID(B2268,1,1),[3]Crt!D:E,2,FALSE))</f>
        <v>2102</v>
      </c>
    </row>
    <row r="2269" spans="1:11" ht="51" customHeight="1">
      <c r="A2269" s="174" t="s">
        <v>1228</v>
      </c>
      <c r="B2269" s="841" t="s">
        <v>5220</v>
      </c>
      <c r="C2269" s="872" t="s">
        <v>5109</v>
      </c>
      <c r="D2269" s="865">
        <v>30000</v>
      </c>
      <c r="E2269" s="844" t="s">
        <v>4224</v>
      </c>
      <c r="F2269" s="844" t="s">
        <v>4016</v>
      </c>
      <c r="G2269" s="423"/>
      <c r="H2269" s="617" t="str">
        <f>IF(A2269="","",VLOOKUP(A2269,[3]Crt!F:G,2,FALSE))</f>
        <v>කාන්තා කටයුතු</v>
      </c>
      <c r="I2269" s="617" t="str">
        <f>IF(A2269="","",IF(LEN(B2269)=12,VLOOKUP(MID(B2269,8,2),[3]Crt!A:B,2),VLOOKUP(MID(B2269,7,2),[3]Crt!A:B,2)))</f>
        <v>25 - මහරගම</v>
      </c>
      <c r="J2269" s="853" t="str">
        <f>IF(A2269="","",VLOOKUP(I2269,[3]Crt!B:C,2))</f>
        <v>කොළඹ</v>
      </c>
      <c r="K2269" s="186">
        <f>IF(B1870="","",VLOOKUP(MID(B2269,1,1),[3]Crt!D:E,2,FALSE))</f>
        <v>2103</v>
      </c>
    </row>
    <row r="2270" spans="1:11" ht="51" customHeight="1">
      <c r="A2270" s="174" t="s">
        <v>1228</v>
      </c>
      <c r="B2270" s="841" t="s">
        <v>5221</v>
      </c>
      <c r="C2270" s="872" t="s">
        <v>5111</v>
      </c>
      <c r="D2270" s="865">
        <v>30000</v>
      </c>
      <c r="E2270" s="844" t="s">
        <v>4224</v>
      </c>
      <c r="F2270" s="844" t="s">
        <v>4016</v>
      </c>
      <c r="G2270" s="423"/>
      <c r="H2270" s="617" t="str">
        <f>IF(A2270="","",VLOOKUP(A2270,[3]Crt!F:G,2,FALSE))</f>
        <v>කාන්තා කටයුතු</v>
      </c>
      <c r="I2270" s="617" t="str">
        <f>IF(A2270="","",IF(LEN(B2270)=12,VLOOKUP(MID(B2270,8,2),[3]Crt!A:B,2),VLOOKUP(MID(B2270,7,2),[3]Crt!A:B,2)))</f>
        <v>25 - මහරගම</v>
      </c>
      <c r="J2270" s="853" t="str">
        <f>IF(A2270="","",VLOOKUP(I2270,[3]Crt!B:C,2))</f>
        <v>කොළඹ</v>
      </c>
      <c r="K2270" s="186">
        <f>IF(B1871="","",VLOOKUP(MID(B2270,1,1),[3]Crt!D:E,2,FALSE))</f>
        <v>2103</v>
      </c>
    </row>
    <row r="2271" spans="1:11" ht="51" customHeight="1">
      <c r="A2271" s="174" t="s">
        <v>3934</v>
      </c>
      <c r="B2271" s="850" t="s">
        <v>5222</v>
      </c>
      <c r="C2271" s="872" t="s">
        <v>5223</v>
      </c>
      <c r="D2271" s="865">
        <v>50000</v>
      </c>
      <c r="E2271" s="844" t="s">
        <v>4224</v>
      </c>
      <c r="F2271" s="844" t="s">
        <v>4950</v>
      </c>
      <c r="G2271" s="423"/>
      <c r="H2271" s="617" t="str">
        <f>IF(A2271="","",VLOOKUP(A2271,[3]Crt!F:G,2,FALSE))</f>
        <v>පරිවාස හා ළමාරක්ෂක සේවා</v>
      </c>
      <c r="I2271" s="617" t="str">
        <f>IF(A2271="","",IF(LEN(B2271)=12,VLOOKUP(MID(B2271,8,2),[3]Crt!A:B,2),VLOOKUP(MID(B2271,7,2),[3]Crt!A:B,2)))</f>
        <v>28 - මොරටුව</v>
      </c>
      <c r="J2271" s="853" t="str">
        <f>IF(A2271="","",VLOOKUP(I2271,[3]Crt!B:C,2))</f>
        <v>කොළඹ</v>
      </c>
      <c r="K2271" s="186">
        <f>IF(B1872="","",VLOOKUP(MID(B2271,1,1),[3]Crt!D:E,2,FALSE))</f>
        <v>2001</v>
      </c>
    </row>
    <row r="2272" spans="1:11" ht="51" customHeight="1">
      <c r="A2272" s="174" t="s">
        <v>3934</v>
      </c>
      <c r="B2272" s="850" t="s">
        <v>5224</v>
      </c>
      <c r="C2272" s="872" t="s">
        <v>5225</v>
      </c>
      <c r="D2272" s="865">
        <v>50000</v>
      </c>
      <c r="E2272" s="844" t="s">
        <v>4224</v>
      </c>
      <c r="F2272" s="844" t="s">
        <v>4950</v>
      </c>
      <c r="G2272" s="423"/>
      <c r="H2272" s="617" t="str">
        <f>IF(A2272="","",VLOOKUP(A2272,[3]Crt!F:G,2,FALSE))</f>
        <v>පරිවාස හා ළමාරක්ෂක සේවා</v>
      </c>
      <c r="I2272" s="617" t="str">
        <f>IF(A2272="","",IF(LEN(B2272)=12,VLOOKUP(MID(B2272,8,2),[3]Crt!A:B,2),VLOOKUP(MID(B2272,7,2),[3]Crt!A:B,2)))</f>
        <v>28 - මොරටුව</v>
      </c>
      <c r="J2272" s="853" t="str">
        <f>IF(A2272="","",VLOOKUP(I2272,[3]Crt!B:C,2))</f>
        <v>කොළඹ</v>
      </c>
      <c r="K2272" s="186">
        <f>IF(B1873="","",VLOOKUP(MID(B2272,1,1),[3]Crt!D:E,2,FALSE))</f>
        <v>2001</v>
      </c>
    </row>
    <row r="2273" spans="1:11" ht="51" customHeight="1">
      <c r="A2273" s="174" t="s">
        <v>3934</v>
      </c>
      <c r="B2273" s="850" t="s">
        <v>5226</v>
      </c>
      <c r="C2273" s="872" t="s">
        <v>5227</v>
      </c>
      <c r="D2273" s="865">
        <v>150000</v>
      </c>
      <c r="E2273" s="844" t="s">
        <v>4224</v>
      </c>
      <c r="F2273" s="844" t="s">
        <v>4016</v>
      </c>
      <c r="G2273" s="423"/>
      <c r="H2273" s="617" t="str">
        <f>IF(A2273="","",VLOOKUP(A2273,[3]Crt!F:G,2,FALSE))</f>
        <v>පරිවාස හා ළමාරක්ෂක සේවා</v>
      </c>
      <c r="I2273" s="617" t="str">
        <f>IF(A2273="","",IF(LEN(B2273)=12,VLOOKUP(MID(B2273,8,2),[3]Crt!A:B,2),VLOOKUP(MID(B2273,7,2),[3]Crt!A:B,2)))</f>
        <v>21 - කොළඹ</v>
      </c>
      <c r="J2273" s="853" t="str">
        <f>IF(A2273="","",VLOOKUP(I2273,[3]Crt!B:C,2))</f>
        <v>කොළඹ</v>
      </c>
      <c r="K2273" s="186">
        <f>IF(B1874="","",VLOOKUP(MID(B2273,1,1),[3]Crt!D:E,2,FALSE))</f>
        <v>2401</v>
      </c>
    </row>
    <row r="2274" spans="1:11" ht="51" customHeight="1">
      <c r="A2274" s="174" t="s">
        <v>3934</v>
      </c>
      <c r="B2274" s="841" t="s">
        <v>5228</v>
      </c>
      <c r="C2274" s="872" t="s">
        <v>5229</v>
      </c>
      <c r="D2274" s="865">
        <v>50000</v>
      </c>
      <c r="E2274" s="844" t="s">
        <v>4224</v>
      </c>
      <c r="F2274" s="844" t="s">
        <v>4016</v>
      </c>
      <c r="G2274" s="423"/>
      <c r="H2274" s="617" t="str">
        <f>IF(A2274="","",VLOOKUP(A2274,[3]Crt!F:G,2,FALSE))</f>
        <v>පරිවාස හා ළමාරක්ෂක සේවා</v>
      </c>
      <c r="I2274" s="617" t="str">
        <f>IF(A2274="","",IF(LEN(B2274)=12,VLOOKUP(MID(B2274,8,2),[3]Crt!A:B,2),VLOOKUP(MID(B2274,7,2),[3]Crt!A:B,2)))</f>
        <v>07 - ගම්පහ</v>
      </c>
      <c r="J2274" s="853" t="str">
        <f>IF(A2274="","",VLOOKUP(I2274,[3]Crt!B:C,2))</f>
        <v>ගම්පහ</v>
      </c>
      <c r="K2274" s="186">
        <f>IF(B1875="","",VLOOKUP(MID(B2274,1,1),[3]Crt!D:E,2,FALSE))</f>
        <v>2103</v>
      </c>
    </row>
    <row r="2275" spans="1:11" ht="51" customHeight="1">
      <c r="A2275" s="174" t="s">
        <v>1308</v>
      </c>
      <c r="B2275" s="841" t="s">
        <v>5230</v>
      </c>
      <c r="C2275" s="872" t="s">
        <v>5231</v>
      </c>
      <c r="D2275" s="865">
        <v>100000</v>
      </c>
      <c r="E2275" s="844" t="s">
        <v>4224</v>
      </c>
      <c r="F2275" s="798" t="s">
        <v>5232</v>
      </c>
      <c r="G2275" s="423"/>
      <c r="H2275" s="617" t="str">
        <f>IF(A2275="","",VLOOKUP(A2275,[3]Crt!F:G,2,FALSE))</f>
        <v>සමාජ සේවා</v>
      </c>
      <c r="I2275" s="617" t="str">
        <f>IF(A2275="","",IF(LEN(B2275)=12,VLOOKUP(MID(B2275,8,2),[3]Crt!A:B,2),VLOOKUP(MID(B2275,7,2),[3]Crt!A:B,2)))</f>
        <v>62 - පළාත් පොදු</v>
      </c>
      <c r="J2275" s="853" t="str">
        <f>IF(A2275="","",VLOOKUP(I2275,[3]Crt!B:C,2))</f>
        <v>පළාත් පොදු</v>
      </c>
      <c r="K2275" s="186">
        <f>IF(B1876="","",VLOOKUP(MID(B2275,1,1),[3]Crt!D:E,2,FALSE))</f>
        <v>2103</v>
      </c>
    </row>
    <row r="2276" spans="1:11" ht="51" customHeight="1">
      <c r="A2276" s="174" t="s">
        <v>1308</v>
      </c>
      <c r="B2276" s="841" t="s">
        <v>5233</v>
      </c>
      <c r="C2276" s="872" t="s">
        <v>5234</v>
      </c>
      <c r="D2276" s="865">
        <v>100000</v>
      </c>
      <c r="E2276" s="844" t="s">
        <v>4224</v>
      </c>
      <c r="F2276" s="844" t="s">
        <v>4016</v>
      </c>
      <c r="G2276" s="423"/>
      <c r="H2276" s="617" t="str">
        <f>IF(A2276="","",VLOOKUP(A2276,[3]Crt!F:G,2,FALSE))</f>
        <v>සමාජ සේවා</v>
      </c>
      <c r="I2276" s="617" t="str">
        <f>IF(A2276="","",IF(LEN(B2276)=12,VLOOKUP(MID(B2276,8,2),[3]Crt!A:B,2),VLOOKUP(MID(B2276,7,2),[3]Crt!A:B,2)))</f>
        <v>10 - මහර</v>
      </c>
      <c r="J2276" s="853" t="str">
        <f>IF(A2276="","",VLOOKUP(I2276,[3]Crt!B:C,2))</f>
        <v>ගම්පහ</v>
      </c>
      <c r="K2276" s="186">
        <f>IF(B1877="","",VLOOKUP(MID(B2276,1,1),[3]Crt!D:E,2,FALSE))</f>
        <v>2103</v>
      </c>
    </row>
    <row r="2277" spans="1:11" ht="51" customHeight="1">
      <c r="A2277" s="174" t="s">
        <v>1308</v>
      </c>
      <c r="B2277" s="841" t="s">
        <v>5235</v>
      </c>
      <c r="C2277" s="872" t="s">
        <v>5236</v>
      </c>
      <c r="D2277" s="865">
        <v>125000</v>
      </c>
      <c r="E2277" s="844" t="s">
        <v>4224</v>
      </c>
      <c r="F2277" s="844" t="s">
        <v>4016</v>
      </c>
      <c r="G2277" s="423"/>
      <c r="H2277" s="617" t="str">
        <f>IF(A2277="","",VLOOKUP(A2277,[3]Crt!F:G,2,FALSE))</f>
        <v>සමාජ සේවා</v>
      </c>
      <c r="I2277" s="617" t="str">
        <f>IF(A2277="","",IF(LEN(B2277)=12,VLOOKUP(MID(B2277,8,2),[3]Crt!A:B,2),VLOOKUP(MID(B2277,7,2),[3]Crt!A:B,2)))</f>
        <v>13 - කැළණිය</v>
      </c>
      <c r="J2277" s="853" t="str">
        <f>IF(A2277="","",VLOOKUP(I2277,[3]Crt!B:C,2))</f>
        <v>ගම්පහ</v>
      </c>
      <c r="K2277" s="186">
        <f>IF(B1878="","",VLOOKUP(MID(B2277,1,1),[3]Crt!D:E,2,FALSE))</f>
        <v>2103</v>
      </c>
    </row>
    <row r="2278" spans="1:11" ht="51" customHeight="1">
      <c r="A2278" s="174" t="s">
        <v>1308</v>
      </c>
      <c r="B2278" s="841" t="s">
        <v>5237</v>
      </c>
      <c r="C2278" s="872" t="s">
        <v>5238</v>
      </c>
      <c r="D2278" s="865">
        <v>250000</v>
      </c>
      <c r="E2278" s="844" t="s">
        <v>4224</v>
      </c>
      <c r="F2278" s="798" t="s">
        <v>5232</v>
      </c>
      <c r="G2278" s="423"/>
      <c r="H2278" s="617" t="str">
        <f>IF(A2278="","",VLOOKUP(A2278,[3]Crt!F:G,2,FALSE))</f>
        <v>සමාජ සේවා</v>
      </c>
      <c r="I2278" s="617" t="str">
        <f>IF(A2278="","",IF(LEN(B2278)=12,VLOOKUP(MID(B2278,8,2),[3]Crt!A:B,2),VLOOKUP(MID(B2278,7,2),[3]Crt!A:B,2)))</f>
        <v>65 - කළුතර පොදු</v>
      </c>
      <c r="J2278" s="853" t="str">
        <f>IF(A2278="","",VLOOKUP(I2278,[3]Crt!B:C,2))</f>
        <v xml:space="preserve">කළුතර </v>
      </c>
      <c r="K2278" s="186">
        <f>IF(B1879="","",VLOOKUP(MID(B2278,1,1),[3]Crt!D:E,2,FALSE))</f>
        <v>2103</v>
      </c>
    </row>
    <row r="2279" spans="1:11" ht="51" customHeight="1">
      <c r="A2279" s="174" t="s">
        <v>1308</v>
      </c>
      <c r="B2279" s="841" t="s">
        <v>5239</v>
      </c>
      <c r="C2279" s="872" t="s">
        <v>5240</v>
      </c>
      <c r="D2279" s="865">
        <v>35000</v>
      </c>
      <c r="E2279" s="844" t="s">
        <v>4224</v>
      </c>
      <c r="F2279" s="844" t="s">
        <v>4016</v>
      </c>
      <c r="G2279" s="423"/>
      <c r="H2279" s="617" t="str">
        <f>IF(A2279="","",VLOOKUP(A2279,[3]Crt!F:G,2,FALSE))</f>
        <v>සමාජ සේවා</v>
      </c>
      <c r="I2279" s="617" t="str">
        <f>IF(A2279="","",IF(LEN(B2279)=12,VLOOKUP(MID(B2279,8,2),[3]Crt!A:B,2),VLOOKUP(MID(B2279,7,2),[3]Crt!A:B,2)))</f>
        <v>41 - පානදුර</v>
      </c>
      <c r="J2279" s="853" t="str">
        <f>IF(A2279="","",VLOOKUP(I2279,[3]Crt!B:C,2))</f>
        <v>කළුතර</v>
      </c>
      <c r="K2279" s="186">
        <f>IF(B1880="","",VLOOKUP(MID(B2279,1,1),[3]Crt!D:E,2,FALSE))</f>
        <v>2103</v>
      </c>
    </row>
    <row r="2280" spans="1:11" ht="51" customHeight="1">
      <c r="A2280" s="174" t="s">
        <v>1308</v>
      </c>
      <c r="B2280" s="841" t="s">
        <v>5241</v>
      </c>
      <c r="C2280" s="872" t="s">
        <v>5242</v>
      </c>
      <c r="D2280" s="865">
        <v>30000</v>
      </c>
      <c r="E2280" s="844" t="s">
        <v>4224</v>
      </c>
      <c r="F2280" s="844" t="s">
        <v>4016</v>
      </c>
      <c r="G2280" s="423"/>
      <c r="H2280" s="617" t="str">
        <f>IF(A2280="","",VLOOKUP(A2280,[3]Crt!F:G,2,FALSE))</f>
        <v>සමාජ සේවා</v>
      </c>
      <c r="I2280" s="617" t="str">
        <f>IF(A2280="","",IF(LEN(B2280)=12,VLOOKUP(MID(B2280,8,2),[3]Crt!A:B,2),VLOOKUP(MID(B2280,7,2),[3]Crt!A:B,2)))</f>
        <v>49 - මතුගම</v>
      </c>
      <c r="J2280" s="853" t="str">
        <f>IF(A2280="","",VLOOKUP(I2280,[3]Crt!B:C,2))</f>
        <v>කළුතර</v>
      </c>
      <c r="K2280" s="186">
        <f>IF(B1881="","",VLOOKUP(MID(B2280,1,1),[3]Crt!D:E,2,FALSE))</f>
        <v>2103</v>
      </c>
    </row>
    <row r="2281" spans="1:11" ht="51" customHeight="1">
      <c r="A2281" s="174" t="s">
        <v>1308</v>
      </c>
      <c r="B2281" s="841" t="s">
        <v>5243</v>
      </c>
      <c r="C2281" s="866" t="s">
        <v>5244</v>
      </c>
      <c r="D2281" s="865">
        <v>30000</v>
      </c>
      <c r="E2281" s="844" t="s">
        <v>4224</v>
      </c>
      <c r="F2281" s="844" t="s">
        <v>4016</v>
      </c>
      <c r="G2281" s="423"/>
      <c r="H2281" s="617" t="str">
        <f>IF(A2281="","",VLOOKUP(A2281,[3]Crt!F:G,2,FALSE))</f>
        <v>සමාජ සේවා</v>
      </c>
      <c r="I2281" s="617" t="str">
        <f>IF(A2281="","",IF(LEN(B2281)=12,VLOOKUP(MID(B2281,8,2),[3]Crt!A:B,2),VLOOKUP(MID(B2281,7,2),[3]Crt!A:B,2)))</f>
        <v>43 - බණ්ඩාරගම</v>
      </c>
      <c r="J2281" s="853" t="str">
        <f>IF(A2281="","",VLOOKUP(I2281,[3]Crt!B:C,2))</f>
        <v>කළුතර</v>
      </c>
      <c r="K2281" s="186">
        <f>IF(B1882="","",VLOOKUP(MID(B2281,1,1),[3]Crt!D:E,2,FALSE))</f>
        <v>2103</v>
      </c>
    </row>
    <row r="2282" spans="1:11" ht="51" customHeight="1">
      <c r="A2282" s="174" t="s">
        <v>1308</v>
      </c>
      <c r="B2282" s="841" t="s">
        <v>5245</v>
      </c>
      <c r="C2282" s="866" t="s">
        <v>5246</v>
      </c>
      <c r="D2282" s="865">
        <v>30000</v>
      </c>
      <c r="E2282" s="844" t="s">
        <v>4224</v>
      </c>
      <c r="F2282" s="844" t="s">
        <v>4016</v>
      </c>
      <c r="G2282" s="423"/>
      <c r="H2282" s="617" t="str">
        <f>IF(A2282="","",VLOOKUP(A2282,[3]Crt!F:G,2,FALSE))</f>
        <v>සමාජ සේවා</v>
      </c>
      <c r="I2282" s="617" t="str">
        <f>IF(A2282="","",IF(LEN(B2282)=12,VLOOKUP(MID(B2282,8,2),[3]Crt!A:B,2),VLOOKUP(MID(B2282,7,2),[3]Crt!A:B,2)))</f>
        <v>48 - බේරුවල</v>
      </c>
      <c r="J2282" s="853" t="str">
        <f>IF(A2282="","",VLOOKUP(I2282,[3]Crt!B:C,2))</f>
        <v>කළුතර</v>
      </c>
      <c r="K2282" s="186">
        <f>IF(B1883="","",VLOOKUP(MID(B2282,1,1),[3]Crt!D:E,2,FALSE))</f>
        <v>2103</v>
      </c>
    </row>
    <row r="2283" spans="1:11" ht="51" customHeight="1">
      <c r="A2283" s="174" t="s">
        <v>1319</v>
      </c>
      <c r="B2283" s="841" t="s">
        <v>5247</v>
      </c>
      <c r="C2283" s="876" t="s">
        <v>5248</v>
      </c>
      <c r="D2283" s="865">
        <v>30000</v>
      </c>
      <c r="E2283" s="844" t="s">
        <v>4224</v>
      </c>
      <c r="F2283" s="844" t="s">
        <v>4016</v>
      </c>
      <c r="G2283" s="423"/>
      <c r="H2283" s="617" t="str">
        <f>IF(A2283="","",VLOOKUP(A2283,[3]Crt!F:G,2,FALSE))</f>
        <v>සමාජ සේවා</v>
      </c>
      <c r="I2283" s="617" t="str">
        <f>IF(A2283="","",IF(LEN(B2283)=12,VLOOKUP(MID(B2283,8,2),[3]Crt!A:B,2),VLOOKUP(MID(B2283,7,2),[3]Crt!A:B,2)))</f>
        <v>54 - ඉංගිරිය</v>
      </c>
      <c r="J2283" s="853" t="str">
        <f>IF(A2283="","",VLOOKUP(I2283,[3]Crt!B:C,2))</f>
        <v>කළුතර</v>
      </c>
      <c r="K2283" s="186">
        <f>IF(B1884="","",VLOOKUP(MID(B2283,1,1),[3]Crt!D:E,2,FALSE))</f>
        <v>2103</v>
      </c>
    </row>
    <row r="2284" spans="1:11" ht="51" customHeight="1">
      <c r="A2284" s="174" t="s">
        <v>1308</v>
      </c>
      <c r="B2284" s="841" t="s">
        <v>5249</v>
      </c>
      <c r="C2284" s="866" t="s">
        <v>5250</v>
      </c>
      <c r="D2284" s="865">
        <v>30000</v>
      </c>
      <c r="E2284" s="844" t="s">
        <v>4224</v>
      </c>
      <c r="F2284" s="844" t="s">
        <v>4016</v>
      </c>
      <c r="G2284" s="423"/>
      <c r="H2284" s="617" t="str">
        <f>IF(A2284="","",VLOOKUP(A2284,[3]Crt!F:G,2,FALSE))</f>
        <v>සමාජ සේවා</v>
      </c>
      <c r="I2284" s="617" t="str">
        <f>IF(A2284="","",IF(LEN(B2284)=12,VLOOKUP(MID(B2284,8,2),[3]Crt!A:B,2),VLOOKUP(MID(B2284,7,2),[3]Crt!A:B,2)))</f>
        <v>52 - පාලින්දනුවර</v>
      </c>
      <c r="J2284" s="853" t="str">
        <f>IF(A2284="","",VLOOKUP(I2284,[3]Crt!B:C,2))</f>
        <v>කළුතර</v>
      </c>
      <c r="K2284" s="186">
        <f>IF(B1885="","",VLOOKUP(MID(B2284,1,1),[3]Crt!D:E,2,FALSE))</f>
        <v>2103</v>
      </c>
    </row>
    <row r="2285" spans="1:11" ht="51" customHeight="1">
      <c r="A2285" s="174" t="s">
        <v>1308</v>
      </c>
      <c r="B2285" s="841" t="s">
        <v>5251</v>
      </c>
      <c r="C2285" s="866" t="s">
        <v>5252</v>
      </c>
      <c r="D2285" s="865">
        <v>30000</v>
      </c>
      <c r="E2285" s="844" t="s">
        <v>4224</v>
      </c>
      <c r="F2285" s="844" t="s">
        <v>4016</v>
      </c>
      <c r="G2285" s="423"/>
      <c r="H2285" s="617" t="str">
        <f>IF(A2285="","",VLOOKUP(A2285,[3]Crt!F:G,2,FALSE))</f>
        <v>සමාජ සේවා</v>
      </c>
      <c r="I2285" s="617" t="str">
        <f>IF(A2285="","",IF(LEN(B2285)=12,VLOOKUP(MID(B2285,8,2),[3]Crt!A:B,2),VLOOKUP(MID(B2285,7,2),[3]Crt!A:B,2)))</f>
        <v>46 - බුලත්සිංහල</v>
      </c>
      <c r="J2285" s="853" t="str">
        <f>IF(A2285="","",VLOOKUP(I2285,[3]Crt!B:C,2))</f>
        <v>කළුතර</v>
      </c>
      <c r="K2285" s="186">
        <f>IF(B1886="","",VLOOKUP(MID(B2285,1,1),[3]Crt!D:E,2,FALSE))</f>
        <v>2103</v>
      </c>
    </row>
    <row r="2286" spans="1:11" ht="51" customHeight="1">
      <c r="A2286" s="174" t="s">
        <v>1308</v>
      </c>
      <c r="B2286" s="841" t="s">
        <v>5253</v>
      </c>
      <c r="C2286" s="866" t="s">
        <v>5254</v>
      </c>
      <c r="D2286" s="865">
        <v>100000</v>
      </c>
      <c r="E2286" s="844" t="s">
        <v>4224</v>
      </c>
      <c r="F2286" s="844" t="s">
        <v>4016</v>
      </c>
      <c r="G2286" s="423"/>
      <c r="H2286" s="617" t="str">
        <f>IF(A2286="","",VLOOKUP(A2286,[3]Crt!F:G,2,FALSE))</f>
        <v>සමාජ සේවා</v>
      </c>
      <c r="I2286" s="617" t="str">
        <f>IF(A2286="","",IF(LEN(B2286)=12,VLOOKUP(MID(B2286,8,2),[3]Crt!A:B,2),VLOOKUP(MID(B2286,7,2),[3]Crt!A:B,2)))</f>
        <v>31 - හංවැල්ල</v>
      </c>
      <c r="J2286" s="853" t="str">
        <f>IF(A2286="","",VLOOKUP(I2286,[3]Crt!B:C,2))</f>
        <v>කොළඹ</v>
      </c>
      <c r="K2286" s="186">
        <f>IF(B1887="","",VLOOKUP(MID(B2286,1,1),[3]Crt!D:E,2,FALSE))</f>
        <v>2401</v>
      </c>
    </row>
    <row r="2287" spans="1:11" ht="51" customHeight="1">
      <c r="A2287" s="174" t="s">
        <v>1308</v>
      </c>
      <c r="B2287" s="850" t="s">
        <v>5255</v>
      </c>
      <c r="C2287" s="866" t="s">
        <v>5256</v>
      </c>
      <c r="D2287" s="865">
        <v>100000</v>
      </c>
      <c r="E2287" s="844" t="s">
        <v>4224</v>
      </c>
      <c r="F2287" s="844" t="s">
        <v>4016</v>
      </c>
      <c r="G2287" s="423"/>
      <c r="H2287" s="617" t="str">
        <f>IF(A2287="","",VLOOKUP(A2287,[3]Crt!F:G,2,FALSE))</f>
        <v>සමාජ සේවා</v>
      </c>
      <c r="I2287" s="617" t="str">
        <f>IF(A2287="","",IF(LEN(B2287)=12,VLOOKUP(MID(B2287,8,2),[3]Crt!A:B,2),VLOOKUP(MID(B2287,7,2),[3]Crt!A:B,2)))</f>
        <v>26 - රත්මලාන</v>
      </c>
      <c r="J2287" s="853" t="str">
        <f>IF(A2287="","",VLOOKUP(I2287,[3]Crt!B:C,2))</f>
        <v>කොළඹ</v>
      </c>
      <c r="K2287" s="186">
        <f>IF(B1888="","",VLOOKUP(MID(B2287,1,1),[3]Crt!D:E,2,FALSE))</f>
        <v>2102</v>
      </c>
    </row>
    <row r="2288" spans="1:11" ht="51" customHeight="1">
      <c r="A2288" s="174" t="s">
        <v>1308</v>
      </c>
      <c r="B2288" s="850" t="s">
        <v>5257</v>
      </c>
      <c r="C2288" s="866" t="s">
        <v>5258</v>
      </c>
      <c r="D2288" s="865">
        <v>100000</v>
      </c>
      <c r="E2288" s="844" t="s">
        <v>4224</v>
      </c>
      <c r="F2288" s="844" t="s">
        <v>4016</v>
      </c>
      <c r="G2288" s="423"/>
      <c r="H2288" s="617" t="str">
        <f>IF(A2288="","",VLOOKUP(A2288,[3]Crt!F:G,2,FALSE))</f>
        <v>සමාජ සේවා</v>
      </c>
      <c r="I2288" s="617" t="str">
        <f>IF(A2288="","",IF(LEN(B2288)=12,VLOOKUP(MID(B2288,8,2),[3]Crt!A:B,2),VLOOKUP(MID(B2288,7,2),[3]Crt!A:B,2)))</f>
        <v>28 - මොරටුව</v>
      </c>
      <c r="J2288" s="853" t="str">
        <f>IF(A2288="","",VLOOKUP(I2288,[3]Crt!B:C,2))</f>
        <v>කොළඹ</v>
      </c>
      <c r="K2288" s="186">
        <f>IF(B1889="","",VLOOKUP(MID(B2288,1,1),[3]Crt!D:E,2,FALSE))</f>
        <v>2102</v>
      </c>
    </row>
    <row r="2289" spans="1:11" ht="51" customHeight="1">
      <c r="A2289" s="174" t="s">
        <v>1308</v>
      </c>
      <c r="B2289" s="850" t="s">
        <v>5259</v>
      </c>
      <c r="C2289" s="866" t="s">
        <v>5260</v>
      </c>
      <c r="D2289" s="865">
        <v>100000</v>
      </c>
      <c r="E2289" s="844" t="s">
        <v>4224</v>
      </c>
      <c r="F2289" s="844" t="s">
        <v>4016</v>
      </c>
      <c r="G2289" s="423"/>
      <c r="H2289" s="617" t="str">
        <f>IF(A2289="","",VLOOKUP(A2289,[3]Crt!F:G,2,FALSE))</f>
        <v>සමාජ සේවා</v>
      </c>
      <c r="I2289" s="617" t="str">
        <f>IF(A2289="","",IF(LEN(B2289)=12,VLOOKUP(MID(B2289,8,2),[3]Crt!A:B,2),VLOOKUP(MID(B2289,7,2),[3]Crt!A:B,2)))</f>
        <v>32 - තිඹිරිගස්යාය</v>
      </c>
      <c r="J2289" s="853" t="str">
        <f>IF(A2289="","",VLOOKUP(I2289,[3]Crt!B:C,2))</f>
        <v>කොළඹ</v>
      </c>
      <c r="K2289" s="186">
        <f>IF(B1890="","",VLOOKUP(MID(B2289,1,1),[3]Crt!D:E,2,FALSE))</f>
        <v>2102</v>
      </c>
    </row>
    <row r="2290" spans="1:11" ht="51" customHeight="1">
      <c r="A2290" s="174" t="s">
        <v>1308</v>
      </c>
      <c r="B2290" s="850" t="s">
        <v>5261</v>
      </c>
      <c r="C2290" s="866" t="s">
        <v>5262</v>
      </c>
      <c r="D2290" s="865">
        <v>100000</v>
      </c>
      <c r="E2290" s="844" t="s">
        <v>4224</v>
      </c>
      <c r="F2290" s="844" t="s">
        <v>4016</v>
      </c>
      <c r="G2290" s="423"/>
      <c r="H2290" s="617" t="str">
        <f>IF(A2290="","",VLOOKUP(A2290,[3]Crt!F:G,2,FALSE))</f>
        <v>සමාජ සේවා</v>
      </c>
      <c r="I2290" s="617" t="str">
        <f>IF(A2290="","",IF(LEN(B2290)=12,VLOOKUP(MID(B2290,8,2),[3]Crt!A:B,2),VLOOKUP(MID(B2290,7,2),[3]Crt!A:B,2)))</f>
        <v>29 - කැස්බෑව</v>
      </c>
      <c r="J2290" s="853" t="str">
        <f>IF(A2290="","",VLOOKUP(I2290,[3]Crt!B:C,2))</f>
        <v>කොළඹ</v>
      </c>
      <c r="K2290" s="186">
        <f>IF(B1891="","",VLOOKUP(MID(B2290,1,1),[3]Crt!D:E,2,FALSE))</f>
        <v>2102</v>
      </c>
    </row>
    <row r="2291" spans="1:11" ht="51" customHeight="1">
      <c r="A2291" s="857" t="s">
        <v>1325</v>
      </c>
      <c r="B2291" s="858" t="s">
        <v>5263</v>
      </c>
      <c r="C2291" s="867" t="s">
        <v>5264</v>
      </c>
      <c r="D2291" s="868">
        <v>100000</v>
      </c>
      <c r="E2291" s="861" t="s">
        <v>4224</v>
      </c>
      <c r="F2291" s="861" t="s">
        <v>4016</v>
      </c>
      <c r="G2291" s="816"/>
      <c r="H2291" s="863" t="str">
        <f>IF(A2291="","",VLOOKUP(A2291,[3]Crt!F:G,2,FALSE))</f>
        <v>සමාජ සේවා</v>
      </c>
      <c r="I2291" s="863" t="str">
        <f>IF(A2291="","",IF(LEN(B2291)=12,VLOOKUP(MID(B2291,8,2),[3]Crt!A:B,2),VLOOKUP(MID(B2291,7,2),[3]Crt!A:B,2)))</f>
        <v>27 - දෙහිවල</v>
      </c>
      <c r="J2291" s="857" t="str">
        <f>IF(A2291="","",VLOOKUP(I2291,[3]Crt!B:C,2))</f>
        <v>කොළඹ</v>
      </c>
      <c r="K2291" s="632">
        <f>IF(B1892="","",VLOOKUP(MID(B2291,1,1),[3]Crt!D:E,2,FALSE))</f>
        <v>2102</v>
      </c>
    </row>
    <row r="2292" spans="1:11" ht="51" customHeight="1">
      <c r="A2292" s="174" t="s">
        <v>1319</v>
      </c>
      <c r="B2292" s="850" t="s">
        <v>5265</v>
      </c>
      <c r="C2292" s="872" t="s">
        <v>5266</v>
      </c>
      <c r="D2292" s="877">
        <v>150000</v>
      </c>
      <c r="E2292" s="878" t="s">
        <v>5267</v>
      </c>
      <c r="F2292" s="878" t="s">
        <v>1066</v>
      </c>
      <c r="G2292" s="423"/>
      <c r="H2292" s="617" t="str">
        <f>IF(A2292="","",VLOOKUP(A2292,[3]Crt!F:G,2,FALSE))</f>
        <v>සමාජ සේවා</v>
      </c>
      <c r="I2292" s="617" t="str">
        <f>IF(A2292="","",IF(LEN(B2292)=12,VLOOKUP(MID(B2292,8,2),[3]Crt!A:B,2),VLOOKUP(MID(B2292,7,2),[3]Crt!A:B,2)))</f>
        <v>24 - කඩුවෙල</v>
      </c>
      <c r="J2292" s="853" t="str">
        <f>IF(A2292="","",VLOOKUP(I2292,[3]Crt!B:C,2))</f>
        <v>කොළඹ</v>
      </c>
      <c r="K2292" s="186">
        <f>IF(B1893="","",VLOOKUP(MID(B2292,1,1),[3]Crt!D:E,2,FALSE))</f>
        <v>2102</v>
      </c>
    </row>
    <row r="2293" spans="1:11" ht="51" customHeight="1">
      <c r="A2293" s="174" t="s">
        <v>1308</v>
      </c>
      <c r="B2293" s="850" t="s">
        <v>5268</v>
      </c>
      <c r="C2293" s="872" t="s">
        <v>5269</v>
      </c>
      <c r="D2293" s="879">
        <v>209000</v>
      </c>
      <c r="E2293" s="878" t="s">
        <v>5267</v>
      </c>
      <c r="F2293" s="878" t="s">
        <v>1066</v>
      </c>
      <c r="G2293" s="423"/>
      <c r="H2293" s="617" t="str">
        <f>IF(A2293="","",VLOOKUP(A2293,[3]Crt!F:G,2,FALSE))</f>
        <v>සමාජ සේවා</v>
      </c>
      <c r="I2293" s="617" t="str">
        <f>IF(A2293="","",IF(LEN(B2293)=12,VLOOKUP(MID(B2293,8,2),[3]Crt!A:B,2),VLOOKUP(MID(B2293,7,2),[3]Crt!A:B,2)))</f>
        <v>22 -කොලොන්නාව</v>
      </c>
      <c r="J2293" s="853" t="str">
        <f>IF(A2293="","",VLOOKUP(I2293,[3]Crt!B:C,2))</f>
        <v>කොළඹ</v>
      </c>
      <c r="K2293" s="186">
        <f>IF(B1894="","",VLOOKUP(MID(B2293,1,1),[3]Crt!D:E,2,FALSE))</f>
        <v>2102</v>
      </c>
    </row>
    <row r="2294" spans="1:11" ht="51" customHeight="1">
      <c r="A2294" s="174" t="s">
        <v>1308</v>
      </c>
      <c r="B2294" s="880" t="s">
        <v>5270</v>
      </c>
      <c r="C2294" s="872" t="s">
        <v>5271</v>
      </c>
      <c r="D2294" s="879">
        <v>18000</v>
      </c>
      <c r="E2294" s="878" t="s">
        <v>5267</v>
      </c>
      <c r="F2294" s="878" t="s">
        <v>1066</v>
      </c>
      <c r="G2294" s="423"/>
      <c r="H2294" s="617" t="str">
        <f>IF(A2294="","",VLOOKUP(A2294,[3]Crt!F:G,2,FALSE))</f>
        <v>සමාජ සේවා</v>
      </c>
      <c r="I2294" s="617" t="str">
        <f>IF(A2294="","",IF(LEN(B2294)=12,VLOOKUP(MID(B2294,8,2),[3]Crt!A:B,2),VLOOKUP(MID(B2294,7,2),[3]Crt!A:B,2)))</f>
        <v>30 - හෝමාගම</v>
      </c>
      <c r="J2294" s="853" t="str">
        <f>IF(A2294="","",VLOOKUP(I2294,[3]Crt!B:C,2))</f>
        <v>කොළඹ</v>
      </c>
      <c r="K2294" s="186">
        <f>IF(B1895="","",VLOOKUP(MID(B2294,1,1),[3]Crt!D:E,2,FALSE))</f>
        <v>2102</v>
      </c>
    </row>
    <row r="2295" spans="1:11" ht="51" customHeight="1">
      <c r="A2295" s="174" t="s">
        <v>1308</v>
      </c>
      <c r="B2295" s="880" t="s">
        <v>5272</v>
      </c>
      <c r="C2295" s="872" t="s">
        <v>5273</v>
      </c>
      <c r="D2295" s="879">
        <v>18000</v>
      </c>
      <c r="E2295" s="878" t="s">
        <v>5267</v>
      </c>
      <c r="F2295" s="878" t="s">
        <v>1066</v>
      </c>
      <c r="G2295" s="423"/>
      <c r="H2295" s="617" t="str">
        <f>IF(A2295="","",VLOOKUP(A2295,[3]Crt!F:G,2,FALSE))</f>
        <v>සමාජ සේවා</v>
      </c>
      <c r="I2295" s="617" t="str">
        <f>IF(A2295="","",IF(LEN(B2295)=12,VLOOKUP(MID(B2295,8,2),[3]Crt!A:B,2),VLOOKUP(MID(B2295,7,2),[3]Crt!A:B,2)))</f>
        <v>30 - හෝමාගම</v>
      </c>
      <c r="J2295" s="853" t="str">
        <f>IF(A2295="","",VLOOKUP(I2295,[3]Crt!B:C,2))</f>
        <v>කොළඹ</v>
      </c>
      <c r="K2295" s="186">
        <f>IF(B1896="","",VLOOKUP(MID(B2295,1,1),[3]Crt!D:E,2,FALSE))</f>
        <v>2102</v>
      </c>
    </row>
    <row r="2296" spans="1:11" ht="51" customHeight="1">
      <c r="A2296" s="174" t="s">
        <v>1308</v>
      </c>
      <c r="B2296" s="880" t="s">
        <v>5274</v>
      </c>
      <c r="C2296" s="872" t="s">
        <v>5275</v>
      </c>
      <c r="D2296" s="879">
        <v>18000</v>
      </c>
      <c r="E2296" s="878" t="s">
        <v>5267</v>
      </c>
      <c r="F2296" s="878" t="s">
        <v>1066</v>
      </c>
      <c r="G2296" s="423"/>
      <c r="H2296" s="617" t="str">
        <f>IF(A2296="","",VLOOKUP(A2296,[3]Crt!F:G,2,FALSE))</f>
        <v>සමාජ සේවා</v>
      </c>
      <c r="I2296" s="617" t="str">
        <f>IF(A2296="","",IF(LEN(B2296)=12,VLOOKUP(MID(B2296,8,2),[3]Crt!A:B,2),VLOOKUP(MID(B2296,7,2),[3]Crt!A:B,2)))</f>
        <v>30 - හෝමාගම</v>
      </c>
      <c r="J2296" s="853" t="str">
        <f>IF(A2296="","",VLOOKUP(I2296,[3]Crt!B:C,2))</f>
        <v>කොළඹ</v>
      </c>
      <c r="K2296" s="186">
        <f>IF(B1897="","",VLOOKUP(MID(B2296,1,1),[3]Crt!D:E,2,FALSE))</f>
        <v>2102</v>
      </c>
    </row>
    <row r="2297" spans="1:11" ht="51" customHeight="1">
      <c r="A2297" s="174" t="s">
        <v>1308</v>
      </c>
      <c r="B2297" s="880" t="s">
        <v>5276</v>
      </c>
      <c r="C2297" s="872" t="s">
        <v>5277</v>
      </c>
      <c r="D2297" s="879">
        <v>18000</v>
      </c>
      <c r="E2297" s="878" t="s">
        <v>5267</v>
      </c>
      <c r="F2297" s="878" t="s">
        <v>1066</v>
      </c>
      <c r="G2297" s="423"/>
      <c r="H2297" s="617" t="str">
        <f>IF(A2297="","",VLOOKUP(A2297,[3]Crt!F:G,2,FALSE))</f>
        <v>සමාජ සේවා</v>
      </c>
      <c r="I2297" s="617" t="str">
        <f>IF(A2297="","",IF(LEN(B2297)=12,VLOOKUP(MID(B2297,8,2),[3]Crt!A:B,2),VLOOKUP(MID(B2297,7,2),[3]Crt!A:B,2)))</f>
        <v>30 - හෝමාගම</v>
      </c>
      <c r="J2297" s="853" t="str">
        <f>IF(A2297="","",VLOOKUP(I2297,[3]Crt!B:C,2))</f>
        <v>කොළඹ</v>
      </c>
      <c r="K2297" s="186">
        <f>IF(B1898="","",VLOOKUP(MID(B2297,1,1),[3]Crt!D:E,2,FALSE))</f>
        <v>2102</v>
      </c>
    </row>
    <row r="2298" spans="1:11" ht="51" customHeight="1">
      <c r="A2298" s="174" t="s">
        <v>1308</v>
      </c>
      <c r="B2298" s="880" t="s">
        <v>5278</v>
      </c>
      <c r="C2298" s="872" t="s">
        <v>5279</v>
      </c>
      <c r="D2298" s="879">
        <v>18000</v>
      </c>
      <c r="E2298" s="878" t="s">
        <v>5267</v>
      </c>
      <c r="F2298" s="878" t="s">
        <v>1066</v>
      </c>
      <c r="G2298" s="423"/>
      <c r="H2298" s="617" t="str">
        <f>IF(A2298="","",VLOOKUP(A2298,[3]Crt!F:G,2,FALSE))</f>
        <v>සමාජ සේවා</v>
      </c>
      <c r="I2298" s="617" t="str">
        <f>IF(A2298="","",IF(LEN(B2298)=12,VLOOKUP(MID(B2298,8,2),[3]Crt!A:B,2),VLOOKUP(MID(B2298,7,2),[3]Crt!A:B,2)))</f>
        <v>30 - හෝමාගම</v>
      </c>
      <c r="J2298" s="853" t="str">
        <f>IF(A2298="","",VLOOKUP(I2298,[3]Crt!B:C,2))</f>
        <v>කොළඹ</v>
      </c>
      <c r="K2298" s="186">
        <f>IF(B1899="","",VLOOKUP(MID(B2298,1,1),[3]Crt!D:E,2,FALSE))</f>
        <v>2102</v>
      </c>
    </row>
    <row r="2299" spans="1:11" ht="51" customHeight="1">
      <c r="A2299" s="174" t="s">
        <v>1308</v>
      </c>
      <c r="B2299" s="880" t="s">
        <v>5280</v>
      </c>
      <c r="C2299" s="872" t="s">
        <v>5281</v>
      </c>
      <c r="D2299" s="879">
        <v>18000</v>
      </c>
      <c r="E2299" s="878" t="s">
        <v>5267</v>
      </c>
      <c r="F2299" s="878" t="s">
        <v>1066</v>
      </c>
      <c r="G2299" s="423"/>
      <c r="H2299" s="617" t="str">
        <f>IF(A2299="","",VLOOKUP(A2299,[3]Crt!F:G,2,FALSE))</f>
        <v>සමාජ සේවා</v>
      </c>
      <c r="I2299" s="617" t="str">
        <f>IF(A2299="","",IF(LEN(B2299)=12,VLOOKUP(MID(B2299,8,2),[3]Crt!A:B,2),VLOOKUP(MID(B2299,7,2),[3]Crt!A:B,2)))</f>
        <v>23 - ශ්‍රී ජයවර්ධනපුර</v>
      </c>
      <c r="J2299" s="853" t="str">
        <f>IF(A2299="","",VLOOKUP(I2299,[3]Crt!B:C,2))</f>
        <v>කොළඹ</v>
      </c>
      <c r="K2299" s="186">
        <f>IF(B1900="","",VLOOKUP(MID(B2299,1,1),[3]Crt!D:E,2,FALSE))</f>
        <v>2102</v>
      </c>
    </row>
    <row r="2300" spans="1:11" ht="51" customHeight="1">
      <c r="A2300" s="174" t="s">
        <v>1308</v>
      </c>
      <c r="B2300" s="880" t="s">
        <v>5282</v>
      </c>
      <c r="C2300" s="872" t="s">
        <v>5283</v>
      </c>
      <c r="D2300" s="879">
        <v>30000</v>
      </c>
      <c r="E2300" s="878" t="s">
        <v>5267</v>
      </c>
      <c r="F2300" s="878" t="s">
        <v>1066</v>
      </c>
      <c r="G2300" s="423"/>
      <c r="H2300" s="617" t="str">
        <f>IF(A2300="","",VLOOKUP(A2300,[3]Crt!F:G,2,FALSE))</f>
        <v>සමාජ සේවා</v>
      </c>
      <c r="I2300" s="617" t="str">
        <f>IF(A2300="","",IF(LEN(B2300)=12,VLOOKUP(MID(B2300,8,2),[3]Crt!A:B,2),VLOOKUP(MID(B2300,7,2),[3]Crt!A:B,2)))</f>
        <v>30 - හෝමාගම</v>
      </c>
      <c r="J2300" s="853" t="str">
        <f>IF(A2300="","",VLOOKUP(I2300,[3]Crt!B:C,2))</f>
        <v>කොළඹ</v>
      </c>
      <c r="K2300" s="186">
        <f>IF(B1901="","",VLOOKUP(MID(B2300,1,1),[3]Crt!D:E,2,FALSE))</f>
        <v>2102</v>
      </c>
    </row>
    <row r="2301" spans="1:11" ht="51" customHeight="1">
      <c r="A2301" s="174" t="s">
        <v>1308</v>
      </c>
      <c r="B2301" s="880" t="s">
        <v>5284</v>
      </c>
      <c r="C2301" s="872" t="s">
        <v>5285</v>
      </c>
      <c r="D2301" s="879">
        <v>18000</v>
      </c>
      <c r="E2301" s="878" t="s">
        <v>5267</v>
      </c>
      <c r="F2301" s="878" t="s">
        <v>1066</v>
      </c>
      <c r="G2301" s="423"/>
      <c r="H2301" s="617" t="str">
        <f>IF(A2301="","",VLOOKUP(A2301,[3]Crt!F:G,2,FALSE))</f>
        <v>සමාජ සේවා</v>
      </c>
      <c r="I2301" s="617" t="str">
        <f>IF(A2301="","",IF(LEN(B2301)=12,VLOOKUP(MID(B2301,8,2),[3]Crt!A:B,2),VLOOKUP(MID(B2301,7,2),[3]Crt!A:B,2)))</f>
        <v>29 - කැස්බෑව</v>
      </c>
      <c r="J2301" s="853" t="str">
        <f>IF(A2301="","",VLOOKUP(I2301,[3]Crt!B:C,2))</f>
        <v>කොළඹ</v>
      </c>
      <c r="K2301" s="186">
        <f>IF(B1902="","",VLOOKUP(MID(B2301,1,1),[3]Crt!D:E,2,FALSE))</f>
        <v>2102</v>
      </c>
    </row>
    <row r="2302" spans="1:11" ht="51" customHeight="1">
      <c r="A2302" s="174" t="s">
        <v>1308</v>
      </c>
      <c r="B2302" s="880" t="s">
        <v>5286</v>
      </c>
      <c r="C2302" s="872" t="s">
        <v>5287</v>
      </c>
      <c r="D2302" s="879">
        <v>20000</v>
      </c>
      <c r="E2302" s="878" t="s">
        <v>5267</v>
      </c>
      <c r="F2302" s="878" t="s">
        <v>1066</v>
      </c>
      <c r="G2302" s="423"/>
      <c r="H2302" s="617" t="str">
        <f>IF(A2302="","",VLOOKUP(A2302,[3]Crt!F:G,2,FALSE))</f>
        <v>සමාජ සේවා</v>
      </c>
      <c r="I2302" s="617" t="str">
        <f>IF(A2302="","",IF(LEN(B2302)=12,VLOOKUP(MID(B2302,8,2),[3]Crt!A:B,2),VLOOKUP(MID(B2302,7,2),[3]Crt!A:B,2)))</f>
        <v>25 - මහරගම</v>
      </c>
      <c r="J2302" s="853" t="str">
        <f>IF(A2302="","",VLOOKUP(I2302,[3]Crt!B:C,2))</f>
        <v>කොළඹ</v>
      </c>
      <c r="K2302" s="186">
        <f>IF(B1903="","",VLOOKUP(MID(B2302,1,1),[3]Crt!D:E,2,FALSE))</f>
        <v>2102</v>
      </c>
    </row>
    <row r="2303" spans="1:11" ht="51" customHeight="1">
      <c r="A2303" s="174" t="s">
        <v>1308</v>
      </c>
      <c r="B2303" s="880" t="s">
        <v>5288</v>
      </c>
      <c r="C2303" s="872" t="s">
        <v>5289</v>
      </c>
      <c r="D2303" s="879">
        <v>20000</v>
      </c>
      <c r="E2303" s="878" t="s">
        <v>5267</v>
      </c>
      <c r="F2303" s="878" t="s">
        <v>1066</v>
      </c>
      <c r="G2303" s="423"/>
      <c r="H2303" s="617" t="str">
        <f>IF(A2303="","",VLOOKUP(A2303,[3]Crt!F:G,2,FALSE))</f>
        <v>සමාජ සේවා</v>
      </c>
      <c r="I2303" s="617" t="str">
        <f>IF(A2303="","",IF(LEN(B2303)=12,VLOOKUP(MID(B2303,8,2),[3]Crt!A:B,2),VLOOKUP(MID(B2303,7,2),[3]Crt!A:B,2)))</f>
        <v>30 - හෝමාගම</v>
      </c>
      <c r="J2303" s="853" t="str">
        <f>IF(A2303="","",VLOOKUP(I2303,[3]Crt!B:C,2))</f>
        <v>කොළඹ</v>
      </c>
      <c r="K2303" s="186">
        <f>IF(B1904="","",VLOOKUP(MID(B2303,1,1),[3]Crt!D:E,2,FALSE))</f>
        <v>2102</v>
      </c>
    </row>
    <row r="2304" spans="1:11" ht="51" customHeight="1">
      <c r="A2304" s="174" t="s">
        <v>1308</v>
      </c>
      <c r="B2304" s="880" t="s">
        <v>5290</v>
      </c>
      <c r="C2304" s="872" t="s">
        <v>5291</v>
      </c>
      <c r="D2304" s="881">
        <v>200000</v>
      </c>
      <c r="E2304" s="878" t="s">
        <v>5267</v>
      </c>
      <c r="F2304" s="878" t="s">
        <v>1066</v>
      </c>
      <c r="G2304" s="423"/>
      <c r="H2304" s="617" t="str">
        <f>IF(A2304="","",VLOOKUP(A2304,[3]Crt!F:G,2,FALSE))</f>
        <v>සමාජ සේවා</v>
      </c>
      <c r="I2304" s="617" t="str">
        <f>IF(A2304="","",IF(LEN(B2304)=12,VLOOKUP(MID(B2304,8,2),[3]Crt!A:B,2),VLOOKUP(MID(B2304,7,2),[3]Crt!A:B,2)))</f>
        <v>31 - හංවැල්ල</v>
      </c>
      <c r="J2304" s="853" t="str">
        <f>IF(A2304="","",VLOOKUP(I2304,[3]Crt!B:C,2))</f>
        <v>කොළඹ</v>
      </c>
      <c r="K2304" s="186">
        <f>IF(B1905="","",VLOOKUP(MID(B2304,1,1),[3]Crt!D:E,2,FALSE))</f>
        <v>2102</v>
      </c>
    </row>
    <row r="2305" spans="1:11" ht="51" customHeight="1">
      <c r="A2305" s="174" t="s">
        <v>1308</v>
      </c>
      <c r="B2305" s="880" t="s">
        <v>5292</v>
      </c>
      <c r="C2305" s="872" t="s">
        <v>5293</v>
      </c>
      <c r="D2305" s="879">
        <v>35000</v>
      </c>
      <c r="E2305" s="878" t="s">
        <v>5267</v>
      </c>
      <c r="F2305" s="878" t="s">
        <v>1066</v>
      </c>
      <c r="G2305" s="423"/>
      <c r="H2305" s="617" t="str">
        <f>IF(A2305="","",VLOOKUP(A2305,[3]Crt!F:G,2,FALSE))</f>
        <v>සමාජ සේවා</v>
      </c>
      <c r="I2305" s="617" t="str">
        <f>IF(A2305="","",IF(LEN(B2305)=12,VLOOKUP(MID(B2305,8,2),[3]Crt!A:B,2),VLOOKUP(MID(B2305,7,2),[3]Crt!A:B,2)))</f>
        <v>10 - මහර</v>
      </c>
      <c r="J2305" s="853" t="str">
        <f>IF(A2305="","",VLOOKUP(I2305,[3]Crt!B:C,2))</f>
        <v>ගම්පහ</v>
      </c>
      <c r="K2305" s="186">
        <f>IF(B1906="","",VLOOKUP(MID(B2305,1,1),[3]Crt!D:E,2,FALSE))</f>
        <v>2102</v>
      </c>
    </row>
    <row r="2306" spans="1:11" ht="51" customHeight="1">
      <c r="A2306" s="174" t="s">
        <v>1308</v>
      </c>
      <c r="B2306" s="880" t="s">
        <v>5294</v>
      </c>
      <c r="C2306" s="872" t="s">
        <v>5295</v>
      </c>
      <c r="D2306" s="879">
        <v>20000</v>
      </c>
      <c r="E2306" s="878" t="s">
        <v>5267</v>
      </c>
      <c r="F2306" s="878" t="s">
        <v>1066</v>
      </c>
      <c r="G2306" s="423"/>
      <c r="H2306" s="617" t="str">
        <f>IF(A2306="","",VLOOKUP(A2306,[3]Crt!F:G,2,FALSE))</f>
        <v>සමාජ සේවා</v>
      </c>
      <c r="I2306" s="617" t="str">
        <f>IF(A2306="","",IF(LEN(B2306)=12,VLOOKUP(MID(B2306,8,2),[3]Crt!A:B,2),VLOOKUP(MID(B2306,7,2),[3]Crt!A:B,2)))</f>
        <v>10 - මහර</v>
      </c>
      <c r="J2306" s="853" t="str">
        <f>IF(A2306="","",VLOOKUP(I2306,[3]Crt!B:C,2))</f>
        <v>ගම්පහ</v>
      </c>
      <c r="K2306" s="186">
        <f>IF(B1907="","",VLOOKUP(MID(B2306,1,1),[3]Crt!D:E,2,FALSE))</f>
        <v>2102</v>
      </c>
    </row>
    <row r="2307" spans="1:11" ht="51" customHeight="1">
      <c r="A2307" s="174" t="s">
        <v>1308</v>
      </c>
      <c r="B2307" s="880" t="s">
        <v>5296</v>
      </c>
      <c r="C2307" s="872" t="s">
        <v>5297</v>
      </c>
      <c r="D2307" s="879">
        <v>15000</v>
      </c>
      <c r="E2307" s="878" t="s">
        <v>5267</v>
      </c>
      <c r="F2307" s="878" t="s">
        <v>1066</v>
      </c>
      <c r="G2307" s="423"/>
      <c r="H2307" s="617" t="str">
        <f>IF(A2307="","",VLOOKUP(A2307,[3]Crt!F:G,2,FALSE))</f>
        <v>සමාජ සේවා</v>
      </c>
      <c r="I2307" s="617" t="str">
        <f>IF(A2307="","",IF(LEN(B2307)=12,VLOOKUP(MID(B2307,8,2),[3]Crt!A:B,2),VLOOKUP(MID(B2307,7,2),[3]Crt!A:B,2)))</f>
        <v>12 - බියගම</v>
      </c>
      <c r="J2307" s="853" t="str">
        <f>IF(A2307="","",VLOOKUP(I2307,[3]Crt!B:C,2))</f>
        <v>ගම්පහ</v>
      </c>
      <c r="K2307" s="186">
        <f>IF(B1908="","",VLOOKUP(MID(B2307,1,1),[3]Crt!D:E,2,FALSE))</f>
        <v>2102</v>
      </c>
    </row>
    <row r="2308" spans="1:11" ht="51" customHeight="1">
      <c r="A2308" s="174" t="s">
        <v>1308</v>
      </c>
      <c r="B2308" s="880" t="s">
        <v>5298</v>
      </c>
      <c r="C2308" s="882" t="s">
        <v>5299</v>
      </c>
      <c r="D2308" s="883">
        <v>200000</v>
      </c>
      <c r="E2308" s="884" t="s">
        <v>5267</v>
      </c>
      <c r="F2308" s="884" t="s">
        <v>1066</v>
      </c>
      <c r="G2308" s="423"/>
      <c r="H2308" s="617" t="str">
        <f>IF(A2308="","",VLOOKUP(A2308,[3]Crt!F:G,2,FALSE))</f>
        <v>සමාජ සේවා</v>
      </c>
      <c r="I2308" s="617" t="str">
        <f>IF(A2308="","",IF(LEN(B2308)=12,VLOOKUP(MID(B2308,8,2),[3]Crt!A:B,2),VLOOKUP(MID(B2308,7,2),[3]Crt!A:B,2)))</f>
        <v>12 - බියගම</v>
      </c>
      <c r="J2308" s="853" t="str">
        <f>IF(A2308="","",VLOOKUP(I2308,[3]Crt!B:C,2))</f>
        <v>ගම්පහ</v>
      </c>
      <c r="K2308" s="186">
        <f>IF(B1909="","",VLOOKUP(MID(B2308,1,1),[3]Crt!D:E,2,FALSE))</f>
        <v>2102</v>
      </c>
    </row>
    <row r="2309" spans="1:11" ht="51" customHeight="1">
      <c r="A2309" s="174" t="s">
        <v>1308</v>
      </c>
      <c r="B2309" s="880" t="s">
        <v>5300</v>
      </c>
      <c r="C2309" s="882" t="s">
        <v>5301</v>
      </c>
      <c r="D2309" s="883">
        <v>75000</v>
      </c>
      <c r="E2309" s="884" t="s">
        <v>5267</v>
      </c>
      <c r="F2309" s="884" t="s">
        <v>1066</v>
      </c>
      <c r="G2309" s="423"/>
      <c r="H2309" s="617" t="str">
        <f>IF(A2309="","",VLOOKUP(A2309,[3]Crt!F:G,2,FALSE))</f>
        <v>සමාජ සේවා</v>
      </c>
      <c r="I2309" s="617" t="str">
        <f>IF(A2309="","",IF(LEN(B2309)=12,VLOOKUP(MID(B2309,8,2),[3]Crt!A:B,2),VLOOKUP(MID(B2309,7,2),[3]Crt!A:B,2)))</f>
        <v>10 - මහර</v>
      </c>
      <c r="J2309" s="853" t="str">
        <f>IF(A2309="","",VLOOKUP(I2309,[3]Crt!B:C,2))</f>
        <v>ගම්පහ</v>
      </c>
      <c r="K2309" s="186">
        <f>IF(B1910="","",VLOOKUP(MID(B2309,1,1),[3]Crt!D:E,2,FALSE))</f>
        <v>2102</v>
      </c>
    </row>
    <row r="2310" spans="1:11" ht="51" customHeight="1">
      <c r="A2310" s="174" t="s">
        <v>1308</v>
      </c>
      <c r="B2310" s="880" t="s">
        <v>5302</v>
      </c>
      <c r="C2310" s="882" t="s">
        <v>5303</v>
      </c>
      <c r="D2310" s="883">
        <v>25000</v>
      </c>
      <c r="E2310" s="884" t="s">
        <v>5267</v>
      </c>
      <c r="F2310" s="884" t="s">
        <v>1066</v>
      </c>
      <c r="G2310" s="423"/>
      <c r="H2310" s="617" t="str">
        <f>IF(A2310="","",VLOOKUP(A2310,[3]Crt!F:G,2,FALSE))</f>
        <v>සමාජ සේවා</v>
      </c>
      <c r="I2310" s="617" t="str">
        <f>IF(A2310="","",IF(LEN(B2310)=12,VLOOKUP(MID(B2310,8,2),[3]Crt!A:B,2),VLOOKUP(MID(B2310,7,2),[3]Crt!A:B,2)))</f>
        <v>09 - වත්තල</v>
      </c>
      <c r="J2310" s="853" t="str">
        <f>IF(A2310="","",VLOOKUP(I2310,[3]Crt!B:C,2))</f>
        <v>ගම්පහ</v>
      </c>
      <c r="K2310" s="186">
        <f>IF(B1911="","",VLOOKUP(MID(B2310,1,1),[3]Crt!D:E,2,FALSE))</f>
        <v>2102</v>
      </c>
    </row>
    <row r="2311" spans="1:11" ht="51" customHeight="1">
      <c r="A2311" s="174" t="s">
        <v>1308</v>
      </c>
      <c r="B2311" s="880" t="s">
        <v>5304</v>
      </c>
      <c r="C2311" s="882" t="s">
        <v>5305</v>
      </c>
      <c r="D2311" s="883">
        <v>200000</v>
      </c>
      <c r="E2311" s="884" t="s">
        <v>5267</v>
      </c>
      <c r="F2311" s="884" t="s">
        <v>1066</v>
      </c>
      <c r="G2311" s="423"/>
      <c r="H2311" s="617" t="str">
        <f>IF(A2311="","",VLOOKUP(A2311,[3]Crt!F:G,2,FALSE))</f>
        <v>සමාජ සේවා</v>
      </c>
      <c r="I2311" s="617" t="str">
        <f>IF(A2311="","",IF(LEN(B2311)=12,VLOOKUP(MID(B2311,8,2),[3]Crt!A:B,2),VLOOKUP(MID(B2311,7,2),[3]Crt!A:B,2)))</f>
        <v>09 - වත්තල</v>
      </c>
      <c r="J2311" s="853" t="str">
        <f>IF(A2311="","",VLOOKUP(I2311,[3]Crt!B:C,2))</f>
        <v>ගම්පහ</v>
      </c>
      <c r="K2311" s="186">
        <f>IF(B1912="","",VLOOKUP(MID(B2311,1,1),[3]Crt!D:E,2,FALSE))</f>
        <v>2102</v>
      </c>
    </row>
    <row r="2312" spans="1:11" ht="51" customHeight="1">
      <c r="A2312" s="174" t="s">
        <v>1308</v>
      </c>
      <c r="B2312" s="880" t="s">
        <v>5306</v>
      </c>
      <c r="C2312" s="872" t="s">
        <v>5307</v>
      </c>
      <c r="D2312" s="879">
        <v>150000</v>
      </c>
      <c r="E2312" s="878" t="s">
        <v>5267</v>
      </c>
      <c r="F2312" s="878" t="s">
        <v>1066</v>
      </c>
      <c r="G2312" s="423"/>
      <c r="H2312" s="617" t="str">
        <f>IF(A2312="","",VLOOKUP(A2312,[3]Crt!F:G,2,FALSE))</f>
        <v>සමාජ සේවා</v>
      </c>
      <c r="I2312" s="617" t="str">
        <f>IF(A2312="","",IF(LEN(B2312)=12,VLOOKUP(MID(B2312,8,2),[3]Crt!A:B,2),VLOOKUP(MID(B2312,7,2),[3]Crt!A:B,2)))</f>
        <v>49 - මතුගම</v>
      </c>
      <c r="J2312" s="853" t="str">
        <f>IF(A2312="","",VLOOKUP(I2312,[3]Crt!B:C,2))</f>
        <v>කළුතර</v>
      </c>
      <c r="K2312" s="186">
        <f>IF(B1913="","",VLOOKUP(MID(B2312,1,1),[3]Crt!D:E,2,FALSE))</f>
        <v>2102</v>
      </c>
    </row>
    <row r="2313" spans="1:11" ht="51" customHeight="1">
      <c r="A2313" s="174" t="s">
        <v>1308</v>
      </c>
      <c r="B2313" s="880" t="s">
        <v>5308</v>
      </c>
      <c r="C2313" s="872" t="s">
        <v>5309</v>
      </c>
      <c r="D2313" s="879">
        <v>25000</v>
      </c>
      <c r="E2313" s="878" t="s">
        <v>5267</v>
      </c>
      <c r="F2313" s="878" t="s">
        <v>1066</v>
      </c>
      <c r="G2313" s="423"/>
      <c r="H2313" s="617" t="str">
        <f>IF(A2313="","",VLOOKUP(A2313,[3]Crt!F:G,2,FALSE))</f>
        <v>සමාජ සේවා</v>
      </c>
      <c r="I2313" s="617" t="str">
        <f>IF(A2313="","",IF(LEN(B2313)=12,VLOOKUP(MID(B2313,8,2),[3]Crt!A:B,2),VLOOKUP(MID(B2313,7,2),[3]Crt!A:B,2)))</f>
        <v>41 - පානදුර</v>
      </c>
      <c r="J2313" s="853" t="str">
        <f>IF(A2313="","",VLOOKUP(I2313,[3]Crt!B:C,2))</f>
        <v>කළුතර</v>
      </c>
      <c r="K2313" s="186">
        <f>IF(B1914="","",VLOOKUP(MID(B2313,1,1),[3]Crt!D:E,2,FALSE))</f>
        <v>2103</v>
      </c>
    </row>
    <row r="2314" spans="1:11" ht="51" customHeight="1">
      <c r="A2314" s="174" t="s">
        <v>1308</v>
      </c>
      <c r="B2314" s="880" t="s">
        <v>5310</v>
      </c>
      <c r="C2314" s="872" t="s">
        <v>5311</v>
      </c>
      <c r="D2314" s="879">
        <v>100000</v>
      </c>
      <c r="E2314" s="878" t="s">
        <v>5267</v>
      </c>
      <c r="F2314" s="878" t="s">
        <v>1066</v>
      </c>
      <c r="G2314" s="423"/>
      <c r="H2314" s="617" t="str">
        <f>IF(A2314="","",VLOOKUP(A2314,[3]Crt!F:G,2,FALSE))</f>
        <v>සමාජ සේවා</v>
      </c>
      <c r="I2314" s="617" t="str">
        <f>IF(A2314="","",IF(LEN(B2314)=12,VLOOKUP(MID(B2314,8,2),[3]Crt!A:B,2),VLOOKUP(MID(B2314,7,2),[3]Crt!A:B,2)))</f>
        <v>44 - හොරණ</v>
      </c>
      <c r="J2314" s="853" t="str">
        <f>IF(A2314="","",VLOOKUP(I2314,[3]Crt!B:C,2))</f>
        <v>කළුතර</v>
      </c>
      <c r="K2314" s="186">
        <f>IF(B1915="","",VLOOKUP(MID(B2314,1,1),[3]Crt!D:E,2,FALSE))</f>
        <v>2103</v>
      </c>
    </row>
    <row r="2315" spans="1:11" ht="51" customHeight="1">
      <c r="A2315" s="174" t="s">
        <v>1308</v>
      </c>
      <c r="B2315" s="880" t="s">
        <v>5312</v>
      </c>
      <c r="C2315" s="872" t="s">
        <v>5313</v>
      </c>
      <c r="D2315" s="879">
        <v>100000</v>
      </c>
      <c r="E2315" s="878" t="s">
        <v>5267</v>
      </c>
      <c r="F2315" s="878" t="s">
        <v>1066</v>
      </c>
      <c r="G2315" s="423"/>
      <c r="H2315" s="617" t="str">
        <f>IF(A2315="","",VLOOKUP(A2315,[3]Crt!F:G,2,FALSE))</f>
        <v>සමාජ සේවා</v>
      </c>
      <c r="I2315" s="617" t="str">
        <f>IF(A2315="","",IF(LEN(B2315)=12,VLOOKUP(MID(B2315,8,2),[3]Crt!A:B,2),VLOOKUP(MID(B2315,7,2),[3]Crt!A:B,2)))</f>
        <v>54 - ඉංගිරිය</v>
      </c>
      <c r="J2315" s="853" t="str">
        <f>IF(A2315="","",VLOOKUP(I2315,[3]Crt!B:C,2))</f>
        <v>කළුතර</v>
      </c>
      <c r="K2315" s="186">
        <f>IF(B1916="","",VLOOKUP(MID(B2315,1,1),[3]Crt!D:E,2,FALSE))</f>
        <v>2103</v>
      </c>
    </row>
    <row r="2316" spans="1:11" ht="51" customHeight="1">
      <c r="A2316" s="174" t="s">
        <v>1308</v>
      </c>
      <c r="B2316" s="880" t="s">
        <v>5314</v>
      </c>
      <c r="C2316" s="872" t="s">
        <v>5315</v>
      </c>
      <c r="D2316" s="879">
        <v>50000</v>
      </c>
      <c r="E2316" s="878" t="s">
        <v>5267</v>
      </c>
      <c r="F2316" s="878" t="s">
        <v>1066</v>
      </c>
      <c r="G2316" s="423"/>
      <c r="H2316" s="617" t="str">
        <f>IF(A2316="","",VLOOKUP(A2316,[3]Crt!F:G,2,FALSE))</f>
        <v>සමාජ සේවා</v>
      </c>
      <c r="I2316" s="617" t="str">
        <f>IF(A2316="","",IF(LEN(B2316)=12,VLOOKUP(MID(B2316,8,2),[3]Crt!A:B,2),VLOOKUP(MID(B2316,7,2),[3]Crt!A:B,2)))</f>
        <v>50 - අගලවත්ත</v>
      </c>
      <c r="J2316" s="853" t="str">
        <f>IF(A2316="","",VLOOKUP(I2316,[3]Crt!B:C,2))</f>
        <v>කළුතර</v>
      </c>
      <c r="K2316" s="186">
        <f>IF(B1917="","",VLOOKUP(MID(B2316,1,1),[3]Crt!D:E,2,FALSE))</f>
        <v>2103</v>
      </c>
    </row>
    <row r="2317" spans="1:11" ht="51" customHeight="1">
      <c r="A2317" s="174" t="s">
        <v>1308</v>
      </c>
      <c r="B2317" s="880" t="s">
        <v>5316</v>
      </c>
      <c r="C2317" s="872" t="s">
        <v>5317</v>
      </c>
      <c r="D2317" s="879">
        <v>25000</v>
      </c>
      <c r="E2317" s="878" t="s">
        <v>5267</v>
      </c>
      <c r="F2317" s="878" t="s">
        <v>1066</v>
      </c>
      <c r="G2317" s="423"/>
      <c r="H2317" s="617" t="str">
        <f>IF(A2317="","",VLOOKUP(A2317,[3]Crt!F:G,2,FALSE))</f>
        <v>සමාජ සේවා</v>
      </c>
      <c r="I2317" s="617" t="str">
        <f>IF(A2317="","",IF(LEN(B2317)=12,VLOOKUP(MID(B2317,8,2),[3]Crt!A:B,2),VLOOKUP(MID(B2317,7,2),[3]Crt!A:B,2)))</f>
        <v>43 - බණ්ඩාරගම</v>
      </c>
      <c r="J2317" s="853" t="str">
        <f>IF(A2317="","",VLOOKUP(I2317,[3]Crt!B:C,2))</f>
        <v>කළුතර</v>
      </c>
      <c r="K2317" s="186">
        <f>IF(B1918="","",VLOOKUP(MID(B2317,1,1),[3]Crt!D:E,2,FALSE))</f>
        <v>2103</v>
      </c>
    </row>
    <row r="2318" spans="1:11" ht="51" customHeight="1">
      <c r="A2318" s="174" t="s">
        <v>1308</v>
      </c>
      <c r="B2318" s="880" t="s">
        <v>5318</v>
      </c>
      <c r="C2318" s="872" t="s">
        <v>5319</v>
      </c>
      <c r="D2318" s="879">
        <v>25000</v>
      </c>
      <c r="E2318" s="878" t="s">
        <v>5267</v>
      </c>
      <c r="F2318" s="878" t="s">
        <v>1066</v>
      </c>
      <c r="G2318" s="423"/>
      <c r="H2318" s="617" t="str">
        <f>IF(A2318="","",VLOOKUP(A2318,[3]Crt!F:G,2,FALSE))</f>
        <v>සමාජ සේවා</v>
      </c>
      <c r="I2318" s="617" t="str">
        <f>IF(A2318="","",IF(LEN(B2318)=12,VLOOKUP(MID(B2318,8,2),[3]Crt!A:B,2),VLOOKUP(MID(B2318,7,2),[3]Crt!A:B,2)))</f>
        <v>45 - මදුරාවල</v>
      </c>
      <c r="J2318" s="853" t="str">
        <f>IF(A2318="","",VLOOKUP(I2318,[3]Crt!B:C,2))</f>
        <v>කළුතර</v>
      </c>
      <c r="K2318" s="186">
        <f>IF(B1919="","",VLOOKUP(MID(B2318,1,1),[3]Crt!D:E,2,FALSE))</f>
        <v>2103</v>
      </c>
    </row>
    <row r="2319" spans="1:11" ht="51" customHeight="1">
      <c r="A2319" s="174" t="s">
        <v>1308</v>
      </c>
      <c r="B2319" s="880" t="s">
        <v>5320</v>
      </c>
      <c r="C2319" s="874" t="s">
        <v>5321</v>
      </c>
      <c r="D2319" s="879">
        <v>50000</v>
      </c>
      <c r="E2319" s="878" t="s">
        <v>5267</v>
      </c>
      <c r="F2319" s="878" t="s">
        <v>1066</v>
      </c>
      <c r="G2319" s="423"/>
      <c r="H2319" s="617" t="str">
        <f>IF(A2319="","",VLOOKUP(A2319,[3]Crt!F:G,2,FALSE))</f>
        <v>සමාජ සේවා</v>
      </c>
      <c r="I2319" s="617" t="str">
        <f>IF(A2319="","",IF(LEN(B2319)=12,VLOOKUP(MID(B2319,8,2),[3]Crt!A:B,2),VLOOKUP(MID(B2319,7,2),[3]Crt!A:B,2)))</f>
        <v>43 - බණ්ඩාරගම</v>
      </c>
      <c r="J2319" s="853" t="str">
        <f>IF(A2319="","",VLOOKUP(I2319,[3]Crt!B:C,2))</f>
        <v>කළුතර</v>
      </c>
      <c r="K2319" s="186">
        <f>IF(B1920="","",VLOOKUP(MID(B2319,1,1),[3]Crt!D:E,2,FALSE))</f>
        <v>2103</v>
      </c>
    </row>
    <row r="2320" spans="1:11" ht="51" customHeight="1">
      <c r="A2320" s="174" t="s">
        <v>1308</v>
      </c>
      <c r="B2320" s="880" t="s">
        <v>5322</v>
      </c>
      <c r="C2320" s="872" t="s">
        <v>5323</v>
      </c>
      <c r="D2320" s="881">
        <v>60000</v>
      </c>
      <c r="E2320" s="878" t="s">
        <v>5267</v>
      </c>
      <c r="F2320" s="878" t="s">
        <v>1066</v>
      </c>
      <c r="G2320" s="423"/>
      <c r="H2320" s="617" t="str">
        <f>IF(A2320="","",VLOOKUP(A2320,[3]Crt!F:G,2,FALSE))</f>
        <v>සමාජ සේවා</v>
      </c>
      <c r="I2320" s="617" t="str">
        <f>IF(A2320="","",IF(LEN(B2320)=12,VLOOKUP(MID(B2320,8,2),[3]Crt!A:B,2),VLOOKUP(MID(B2320,7,2),[3]Crt!A:B,2)))</f>
        <v>30 - හෝමාගම</v>
      </c>
      <c r="J2320" s="853" t="str">
        <f>IF(A2320="","",VLOOKUP(I2320,[3]Crt!B:C,2))</f>
        <v>කොළඹ</v>
      </c>
      <c r="K2320" s="186">
        <f>IF(B1921="","",VLOOKUP(MID(B2320,1,1),[3]Crt!D:E,2,FALSE))</f>
        <v>2103</v>
      </c>
    </row>
    <row r="2321" spans="1:11" ht="51" customHeight="1">
      <c r="A2321" s="174" t="s">
        <v>1308</v>
      </c>
      <c r="B2321" s="880" t="s">
        <v>5324</v>
      </c>
      <c r="C2321" s="872" t="s">
        <v>5325</v>
      </c>
      <c r="D2321" s="881">
        <v>60000</v>
      </c>
      <c r="E2321" s="878" t="s">
        <v>5267</v>
      </c>
      <c r="F2321" s="878" t="s">
        <v>1066</v>
      </c>
      <c r="G2321" s="423"/>
      <c r="H2321" s="617" t="str">
        <f>IF(A2321="","",VLOOKUP(A2321,[3]Crt!F:G,2,FALSE))</f>
        <v>සමාජ සේවා</v>
      </c>
      <c r="I2321" s="617" t="str">
        <f>IF(A2321="","",IF(LEN(B2321)=12,VLOOKUP(MID(B2321,8,2),[3]Crt!A:B,2),VLOOKUP(MID(B2321,7,2),[3]Crt!A:B,2)))</f>
        <v>31 - හංවැල්ල</v>
      </c>
      <c r="J2321" s="853" t="str">
        <f>IF(A2321="","",VLOOKUP(I2321,[3]Crt!B:C,2))</f>
        <v>කොළඹ</v>
      </c>
      <c r="K2321" s="186">
        <f>IF(B1922="","",VLOOKUP(MID(B2321,1,1),[3]Crt!D:E,2,FALSE))</f>
        <v>2103</v>
      </c>
    </row>
    <row r="2322" spans="1:11" ht="51" customHeight="1">
      <c r="A2322" s="174" t="s">
        <v>1308</v>
      </c>
      <c r="B2322" s="880" t="s">
        <v>5326</v>
      </c>
      <c r="C2322" s="872" t="s">
        <v>5327</v>
      </c>
      <c r="D2322" s="881">
        <v>60000</v>
      </c>
      <c r="E2322" s="878" t="s">
        <v>5267</v>
      </c>
      <c r="F2322" s="878" t="s">
        <v>1066</v>
      </c>
      <c r="G2322" s="423"/>
      <c r="H2322" s="617" t="str">
        <f>IF(A2322="","",VLOOKUP(A2322,[3]Crt!F:G,2,FALSE))</f>
        <v>සමාජ සේවා</v>
      </c>
      <c r="I2322" s="617" t="str">
        <f>IF(A2322="","",IF(LEN(B2322)=12,VLOOKUP(MID(B2322,8,2),[3]Crt!A:B,2),VLOOKUP(MID(B2322,7,2),[3]Crt!A:B,2)))</f>
        <v>33 - පාදුක්ක</v>
      </c>
      <c r="J2322" s="853" t="str">
        <f>IF(A2322="","",VLOOKUP(I2322,[3]Crt!B:C,2))</f>
        <v>කොළඹ</v>
      </c>
      <c r="K2322" s="186">
        <f>IF(B1923="","",VLOOKUP(MID(B2322,1,1),[3]Crt!D:E,2,FALSE))</f>
        <v>2103</v>
      </c>
    </row>
    <row r="2323" spans="1:11" ht="51" customHeight="1">
      <c r="A2323" s="174" t="s">
        <v>1308</v>
      </c>
      <c r="B2323" s="880" t="s">
        <v>5328</v>
      </c>
      <c r="C2323" s="872" t="s">
        <v>5329</v>
      </c>
      <c r="D2323" s="881">
        <v>60000</v>
      </c>
      <c r="E2323" s="878" t="s">
        <v>5267</v>
      </c>
      <c r="F2323" s="878" t="s">
        <v>1066</v>
      </c>
      <c r="G2323" s="423"/>
      <c r="H2323" s="617" t="str">
        <f>IF(A2323="","",VLOOKUP(A2323,[3]Crt!F:G,2,FALSE))</f>
        <v>සමාජ සේවා</v>
      </c>
      <c r="I2323" s="617" t="str">
        <f>IF(A2323="","",IF(LEN(B2323)=12,VLOOKUP(MID(B2323,8,2),[3]Crt!A:B,2),VLOOKUP(MID(B2323,7,2),[3]Crt!A:B,2)))</f>
        <v>29 - කැස්බෑව</v>
      </c>
      <c r="J2323" s="853" t="str">
        <f>IF(A2323="","",VLOOKUP(I2323,[3]Crt!B:C,2))</f>
        <v>කොළඹ</v>
      </c>
      <c r="K2323" s="186">
        <f>IF(B1924="","",VLOOKUP(MID(B2323,1,1),[3]Crt!D:E,2,FALSE))</f>
        <v>2103</v>
      </c>
    </row>
    <row r="2324" spans="1:11" ht="51" customHeight="1">
      <c r="A2324" s="174" t="s">
        <v>1308</v>
      </c>
      <c r="B2324" s="880" t="s">
        <v>5330</v>
      </c>
      <c r="C2324" s="872" t="s">
        <v>5331</v>
      </c>
      <c r="D2324" s="881">
        <v>60000</v>
      </c>
      <c r="E2324" s="878" t="s">
        <v>5267</v>
      </c>
      <c r="F2324" s="878" t="s">
        <v>1066</v>
      </c>
      <c r="G2324" s="423"/>
      <c r="H2324" s="617" t="str">
        <f>IF(A2324="","",VLOOKUP(A2324,[3]Crt!F:G,2,FALSE))</f>
        <v>සමාජ සේවා</v>
      </c>
      <c r="I2324" s="617" t="str">
        <f>IF(A2324="","",IF(LEN(B2324)=12,VLOOKUP(MID(B2324,8,2),[3]Crt!A:B,2),VLOOKUP(MID(B2324,7,2),[3]Crt!A:B,2)))</f>
        <v>25 - මහරගම</v>
      </c>
      <c r="J2324" s="853" t="str">
        <f>IF(A2324="","",VLOOKUP(I2324,[3]Crt!B:C,2))</f>
        <v>කොළඹ</v>
      </c>
      <c r="K2324" s="186">
        <f>IF(B1925="","",VLOOKUP(MID(B2324,1,1),[3]Crt!D:E,2,FALSE))</f>
        <v>2103</v>
      </c>
    </row>
    <row r="2325" spans="1:11" ht="51" customHeight="1">
      <c r="A2325" s="174" t="s">
        <v>1308</v>
      </c>
      <c r="B2325" s="880" t="s">
        <v>5332</v>
      </c>
      <c r="C2325" s="872" t="s">
        <v>5333</v>
      </c>
      <c r="D2325" s="881">
        <v>80000</v>
      </c>
      <c r="E2325" s="878" t="s">
        <v>5267</v>
      </c>
      <c r="F2325" s="878" t="s">
        <v>1066</v>
      </c>
      <c r="G2325" s="423"/>
      <c r="H2325" s="617" t="str">
        <f>IF(A2325="","",VLOOKUP(A2325,[3]Crt!F:G,2,FALSE))</f>
        <v>සමාජ සේවා</v>
      </c>
      <c r="I2325" s="617" t="str">
        <f>IF(A2325="","",IF(LEN(B2325)=12,VLOOKUP(MID(B2325,8,2),[3]Crt!A:B,2),VLOOKUP(MID(B2325,7,2),[3]Crt!A:B,2)))</f>
        <v>24 - කඩුවෙල</v>
      </c>
      <c r="J2325" s="853" t="str">
        <f>IF(A2325="","",VLOOKUP(I2325,[3]Crt!B:C,2))</f>
        <v>කොළඹ</v>
      </c>
      <c r="K2325" s="186">
        <f>IF(B1926="","",VLOOKUP(MID(B2325,1,1),[3]Crt!D:E,2,FALSE))</f>
        <v>2103</v>
      </c>
    </row>
    <row r="2326" spans="1:11" ht="51" customHeight="1">
      <c r="A2326" s="174" t="s">
        <v>1308</v>
      </c>
      <c r="B2326" s="880" t="s">
        <v>5334</v>
      </c>
      <c r="C2326" s="872" t="s">
        <v>5335</v>
      </c>
      <c r="D2326" s="879">
        <v>100000</v>
      </c>
      <c r="E2326" s="878" t="s">
        <v>5267</v>
      </c>
      <c r="F2326" s="878" t="s">
        <v>1066</v>
      </c>
      <c r="G2326" s="423"/>
      <c r="H2326" s="617" t="str">
        <f>IF(A2326="","",VLOOKUP(A2326,[3]Crt!F:G,2,FALSE))</f>
        <v>සමාජ සේවා</v>
      </c>
      <c r="I2326" s="617" t="str">
        <f>IF(A2326="","",IF(LEN(B2326)=12,VLOOKUP(MID(B2326,8,2),[3]Crt!A:B,2),VLOOKUP(MID(B2326,7,2),[3]Crt!A:B,2)))</f>
        <v>28 - මොරටුව</v>
      </c>
      <c r="J2326" s="853" t="str">
        <f>IF(A2326="","",VLOOKUP(I2326,[3]Crt!B:C,2))</f>
        <v>කොළඹ</v>
      </c>
      <c r="K2326" s="186">
        <f>IF(B1927="","",VLOOKUP(MID(B2326,1,1),[3]Crt!D:E,2,FALSE))</f>
        <v>2103</v>
      </c>
    </row>
    <row r="2327" spans="1:11" ht="51" customHeight="1">
      <c r="A2327" s="174" t="s">
        <v>1319</v>
      </c>
      <c r="B2327" s="880" t="s">
        <v>5336</v>
      </c>
      <c r="C2327" s="872" t="s">
        <v>5337</v>
      </c>
      <c r="D2327" s="885">
        <v>200000</v>
      </c>
      <c r="E2327" s="878" t="s">
        <v>5267</v>
      </c>
      <c r="F2327" s="878" t="s">
        <v>1066</v>
      </c>
      <c r="G2327" s="423"/>
      <c r="H2327" s="617" t="str">
        <f>IF(A2327="","",VLOOKUP(A2327,[3]Crt!F:G,2,FALSE))</f>
        <v>සමාජ සේවා</v>
      </c>
      <c r="I2327" s="617" t="str">
        <f>IF(A2327="","",IF(LEN(B2327)=12,VLOOKUP(MID(B2327,8,2),[3]Crt!A:B,2),VLOOKUP(MID(B2327,7,2),[3]Crt!A:B,2)))</f>
        <v>31 - හංවැල්ල</v>
      </c>
      <c r="J2327" s="853" t="str">
        <f>IF(A2327="","",VLOOKUP(I2327,[3]Crt!B:C,2))</f>
        <v>කොළඹ</v>
      </c>
      <c r="K2327" s="186">
        <f>IF(B1928="","",VLOOKUP(MID(B2327,1,1),[3]Crt!D:E,2,FALSE))</f>
        <v>2103</v>
      </c>
    </row>
    <row r="2328" spans="1:11" ht="51" customHeight="1">
      <c r="A2328" s="174" t="s">
        <v>1308</v>
      </c>
      <c r="B2328" s="880" t="s">
        <v>5338</v>
      </c>
      <c r="C2328" s="872" t="s">
        <v>5339</v>
      </c>
      <c r="D2328" s="879">
        <v>150000</v>
      </c>
      <c r="E2328" s="878" t="s">
        <v>5267</v>
      </c>
      <c r="F2328" s="878" t="s">
        <v>1066</v>
      </c>
      <c r="G2328" s="423"/>
      <c r="H2328" s="617" t="str">
        <f>IF(A2328="","",VLOOKUP(A2328,[3]Crt!F:G,2,FALSE))</f>
        <v>සමාජ සේවා</v>
      </c>
      <c r="I2328" s="617" t="str">
        <f>IF(A2328="","",IF(LEN(B2328)=12,VLOOKUP(MID(B2328,8,2),[3]Crt!A:B,2),VLOOKUP(MID(B2328,7,2),[3]Crt!A:B,2)))</f>
        <v>06 - අත්තනගල්ල</v>
      </c>
      <c r="J2328" s="853" t="str">
        <f>IF(A2328="","",VLOOKUP(I2328,[3]Crt!B:C,2))</f>
        <v>ගම්පහ</v>
      </c>
      <c r="K2328" s="186">
        <f>IF(B1929="","",VLOOKUP(MID(B2328,1,1),[3]Crt!D:E,2,FALSE))</f>
        <v>2103</v>
      </c>
    </row>
    <row r="2329" spans="1:11" ht="51" customHeight="1">
      <c r="A2329" s="174" t="s">
        <v>1308</v>
      </c>
      <c r="B2329" s="880" t="s">
        <v>5340</v>
      </c>
      <c r="C2329" s="882" t="s">
        <v>5341</v>
      </c>
      <c r="D2329" s="883">
        <v>300000</v>
      </c>
      <c r="E2329" s="884" t="s">
        <v>5267</v>
      </c>
      <c r="F2329" s="884" t="s">
        <v>1066</v>
      </c>
      <c r="G2329" s="423"/>
      <c r="H2329" s="617" t="str">
        <f>IF(A2329="","",VLOOKUP(A2329,[3]Crt!F:G,2,FALSE))</f>
        <v>සමාජ සේවා</v>
      </c>
      <c r="I2329" s="617" t="str">
        <f>IF(A2329="","",IF(LEN(B2329)=12,VLOOKUP(MID(B2329,8,2),[3]Crt!A:B,2),VLOOKUP(MID(B2329,7,2),[3]Crt!A:B,2)))</f>
        <v>08 - ජා ඇල</v>
      </c>
      <c r="J2329" s="853" t="str">
        <f>IF(A2329="","",VLOOKUP(I2329,[3]Crt!B:C,2))</f>
        <v>ගම්පහ</v>
      </c>
      <c r="K2329" s="186">
        <f>IF(B1930="","",VLOOKUP(MID(B2329,1,1),[3]Crt!D:E,2,FALSE))</f>
        <v>2103</v>
      </c>
    </row>
    <row r="2330" spans="1:11" ht="51" customHeight="1">
      <c r="A2330" s="174" t="s">
        <v>1308</v>
      </c>
      <c r="B2330" s="880" t="s">
        <v>5342</v>
      </c>
      <c r="C2330" s="872" t="s">
        <v>5343</v>
      </c>
      <c r="D2330" s="879">
        <v>75000</v>
      </c>
      <c r="E2330" s="878" t="s">
        <v>5267</v>
      </c>
      <c r="F2330" s="878" t="s">
        <v>1066</v>
      </c>
      <c r="G2330" s="423"/>
      <c r="H2330" s="617" t="str">
        <f>IF(A2330="","",VLOOKUP(A2330,[3]Crt!F:G,2,FALSE))</f>
        <v>සමාජ සේවා</v>
      </c>
      <c r="I2330" s="617" t="str">
        <f>IF(A2330="","",IF(LEN(B2330)=12,VLOOKUP(MID(B2330,8,2),[3]Crt!A:B,2),VLOOKUP(MID(B2330,7,2),[3]Crt!A:B,2)))</f>
        <v>05 - මීරිගම</v>
      </c>
      <c r="J2330" s="853" t="str">
        <f>IF(A2330="","",VLOOKUP(I2330,[3]Crt!B:C,2))</f>
        <v>ගම්පහ</v>
      </c>
      <c r="K2330" s="186">
        <f>IF(B1931="","",VLOOKUP(MID(B2330,1,1),[3]Crt!D:E,2,FALSE))</f>
        <v>2102</v>
      </c>
    </row>
    <row r="2331" spans="1:11" ht="51" customHeight="1">
      <c r="A2331" s="174" t="s">
        <v>1308</v>
      </c>
      <c r="B2331" s="880" t="s">
        <v>5344</v>
      </c>
      <c r="C2331" s="882" t="s">
        <v>5345</v>
      </c>
      <c r="D2331" s="883">
        <v>300000</v>
      </c>
      <c r="E2331" s="884" t="s">
        <v>5267</v>
      </c>
      <c r="F2331" s="884" t="s">
        <v>1066</v>
      </c>
      <c r="G2331" s="423"/>
      <c r="H2331" s="617" t="str">
        <f>IF(A2331="","",VLOOKUP(A2331,[3]Crt!F:G,2,FALSE))</f>
        <v>සමාජ සේවා</v>
      </c>
      <c r="I2331" s="617" t="str">
        <f>IF(A2331="","",IF(LEN(B2331)=12,VLOOKUP(MID(B2331,8,2),[3]Crt!A:B,2),VLOOKUP(MID(B2331,7,2),[3]Crt!A:B,2)))</f>
        <v>01 - දිවුලපිටිය</v>
      </c>
      <c r="J2331" s="853" t="str">
        <f>IF(A2331="","",VLOOKUP(I2331,[3]Crt!B:C,2))</f>
        <v>ගම්පහ</v>
      </c>
      <c r="K2331" s="186">
        <f>IF(B1932="","",VLOOKUP(MID(B2331,1,1),[3]Crt!D:E,2,FALSE))</f>
        <v>2103</v>
      </c>
    </row>
    <row r="2332" spans="1:11" ht="51" customHeight="1">
      <c r="A2332" s="174" t="s">
        <v>1308</v>
      </c>
      <c r="B2332" s="880" t="s">
        <v>5346</v>
      </c>
      <c r="C2332" s="882" t="s">
        <v>5347</v>
      </c>
      <c r="D2332" s="883">
        <v>100000</v>
      </c>
      <c r="E2332" s="884" t="s">
        <v>5267</v>
      </c>
      <c r="F2332" s="884" t="s">
        <v>1066</v>
      </c>
      <c r="G2332" s="423"/>
      <c r="H2332" s="617" t="str">
        <f>IF(A2332="","",VLOOKUP(A2332,[3]Crt!F:G,2,FALSE))</f>
        <v>සමාජ සේවා</v>
      </c>
      <c r="I2332" s="617" t="str">
        <f>IF(A2332="","",IF(LEN(B2332)=12,VLOOKUP(MID(B2332,8,2),[3]Crt!A:B,2),VLOOKUP(MID(B2332,7,2),[3]Crt!A:B,2)))</f>
        <v>11 - දොම්පෙ</v>
      </c>
      <c r="J2332" s="853" t="str">
        <f>IF(A2332="","",VLOOKUP(I2332,[3]Crt!B:C,2))</f>
        <v>ගම්පහ</v>
      </c>
      <c r="K2332" s="186">
        <f>IF(B1933="","",VLOOKUP(MID(B2332,1,1),[3]Crt!D:E,2,FALSE))</f>
        <v>2103</v>
      </c>
    </row>
    <row r="2333" spans="1:11" ht="51" customHeight="1">
      <c r="A2333" s="174" t="s">
        <v>1308</v>
      </c>
      <c r="B2333" s="880" t="s">
        <v>5348</v>
      </c>
      <c r="C2333" s="872" t="s">
        <v>5349</v>
      </c>
      <c r="D2333" s="879">
        <v>150000</v>
      </c>
      <c r="E2333" s="878" t="s">
        <v>5267</v>
      </c>
      <c r="F2333" s="878" t="s">
        <v>1066</v>
      </c>
      <c r="G2333" s="423"/>
      <c r="H2333" s="617" t="str">
        <f>IF(A2333="","",VLOOKUP(A2333,[3]Crt!F:G,2,FALSE))</f>
        <v>සමාජ සේවා</v>
      </c>
      <c r="I2333" s="617" t="str">
        <f>IF(A2333="","",IF(LEN(B2333)=12,VLOOKUP(MID(B2333,8,2),[3]Crt!A:B,2),VLOOKUP(MID(B2333,7,2),[3]Crt!A:B,2)))</f>
        <v>05 - මීරිගම</v>
      </c>
      <c r="J2333" s="853" t="str">
        <f>IF(A2333="","",VLOOKUP(I2333,[3]Crt!B:C,2))</f>
        <v>ගම්පහ</v>
      </c>
      <c r="K2333" s="186">
        <f>IF(B1934="","",VLOOKUP(MID(B2333,1,1),[3]Crt!D:E,2,FALSE))</f>
        <v>2103</v>
      </c>
    </row>
    <row r="2334" spans="1:11" ht="51" customHeight="1">
      <c r="A2334" s="174" t="s">
        <v>1308</v>
      </c>
      <c r="B2334" s="880" t="s">
        <v>5350</v>
      </c>
      <c r="C2334" s="872" t="s">
        <v>5351</v>
      </c>
      <c r="D2334" s="879">
        <v>25000</v>
      </c>
      <c r="E2334" s="878" t="s">
        <v>5267</v>
      </c>
      <c r="F2334" s="878" t="s">
        <v>1066</v>
      </c>
      <c r="G2334" s="423"/>
      <c r="H2334" s="617" t="str">
        <f>IF(A2334="","",VLOOKUP(A2334,[3]Crt!F:G,2,FALSE))</f>
        <v>සමාජ සේවා</v>
      </c>
      <c r="I2334" s="617" t="str">
        <f>IF(A2334="","",IF(LEN(B2334)=12,VLOOKUP(MID(B2334,8,2),[3]Crt!A:B,2),VLOOKUP(MID(B2334,7,2),[3]Crt!A:B,2)))</f>
        <v>52 - පාලින්දනුවර</v>
      </c>
      <c r="J2334" s="853" t="str">
        <f>IF(A2334="","",VLOOKUP(I2334,[3]Crt!B:C,2))</f>
        <v>කළුතර</v>
      </c>
      <c r="K2334" s="186">
        <f>IF(B1935="","",VLOOKUP(MID(B2334,1,1),[3]Crt!D:E,2,FALSE))</f>
        <v>2103</v>
      </c>
    </row>
    <row r="2335" spans="1:11" ht="51" customHeight="1">
      <c r="A2335" s="174" t="s">
        <v>1308</v>
      </c>
      <c r="B2335" s="880" t="s">
        <v>5352</v>
      </c>
      <c r="C2335" s="874" t="s">
        <v>5353</v>
      </c>
      <c r="D2335" s="879">
        <v>350000</v>
      </c>
      <c r="E2335" s="878" t="s">
        <v>5267</v>
      </c>
      <c r="F2335" s="878" t="s">
        <v>1066</v>
      </c>
      <c r="G2335" s="423"/>
      <c r="H2335" s="617" t="str">
        <f>IF(A2335="","",VLOOKUP(A2335,[3]Crt!F:G,2,FALSE))</f>
        <v>සමාජ සේවා</v>
      </c>
      <c r="I2335" s="617" t="str">
        <f>IF(A2335="","",IF(LEN(B2335)=12,VLOOKUP(MID(B2335,8,2),[3]Crt!A:B,2),VLOOKUP(MID(B2335,7,2),[3]Crt!A:B,2)))</f>
        <v>46 - බුලත්සිංහල</v>
      </c>
      <c r="J2335" s="853" t="str">
        <f>IF(A2335="","",VLOOKUP(I2335,[3]Crt!B:C,2))</f>
        <v>කළුතර</v>
      </c>
      <c r="K2335" s="186">
        <f>IF(B1936="","",VLOOKUP(MID(B2335,1,1),[3]Crt!D:E,2,FALSE))</f>
        <v>2103</v>
      </c>
    </row>
    <row r="2336" spans="1:11" ht="51" customHeight="1">
      <c r="A2336" s="174" t="s">
        <v>1308</v>
      </c>
      <c r="B2336" s="880" t="s">
        <v>5354</v>
      </c>
      <c r="C2336" s="874" t="s">
        <v>5355</v>
      </c>
      <c r="D2336" s="879">
        <v>35000</v>
      </c>
      <c r="E2336" s="878" t="s">
        <v>5267</v>
      </c>
      <c r="F2336" s="878" t="s">
        <v>1066</v>
      </c>
      <c r="G2336" s="423"/>
      <c r="H2336" s="617" t="str">
        <f>IF(A2336="","",VLOOKUP(A2336,[3]Crt!F:G,2,FALSE))</f>
        <v>සමාජ සේවා</v>
      </c>
      <c r="I2336" s="617" t="str">
        <f>IF(A2336="","",IF(LEN(B2336)=12,VLOOKUP(MID(B2336,8,2),[3]Crt!A:B,2),VLOOKUP(MID(B2336,7,2),[3]Crt!A:B,2)))</f>
        <v>53 - මිල්ලනිය</v>
      </c>
      <c r="J2336" s="853" t="str">
        <f>IF(A2336="","",VLOOKUP(I2336,[3]Crt!B:C,2))</f>
        <v>කළුතර</v>
      </c>
      <c r="K2336" s="186">
        <f>IF(B1937="","",VLOOKUP(MID(B2336,1,1),[3]Crt!D:E,2,FALSE))</f>
        <v>2103</v>
      </c>
    </row>
    <row r="2337" spans="1:11" ht="51" customHeight="1">
      <c r="A2337" s="174" t="s">
        <v>1308</v>
      </c>
      <c r="B2337" s="880" t="s">
        <v>5356</v>
      </c>
      <c r="C2337" s="874" t="s">
        <v>5357</v>
      </c>
      <c r="D2337" s="879">
        <v>70000</v>
      </c>
      <c r="E2337" s="878" t="s">
        <v>5267</v>
      </c>
      <c r="F2337" s="878" t="s">
        <v>1066</v>
      </c>
      <c r="G2337" s="423"/>
      <c r="H2337" s="617" t="str">
        <f>IF(A2337="","",VLOOKUP(A2337,[3]Crt!F:G,2,FALSE))</f>
        <v>සමාජ සේවා</v>
      </c>
      <c r="I2337" s="617" t="str">
        <f>IF(A2337="","",IF(LEN(B2337)=12,VLOOKUP(MID(B2337,8,2),[3]Crt!A:B,2),VLOOKUP(MID(B2337,7,2),[3]Crt!A:B,2)))</f>
        <v>07 - ගම්පහ</v>
      </c>
      <c r="J2337" s="853" t="str">
        <f>IF(A2337="","",VLOOKUP(I2337,[3]Crt!B:C,2))</f>
        <v>ගම්පහ</v>
      </c>
      <c r="K2337" s="186">
        <f>IF(B1938="","",VLOOKUP(MID(B2337,1,1),[3]Crt!D:E,2,FALSE))</f>
        <v>2103</v>
      </c>
    </row>
    <row r="2338" spans="1:11" ht="51" customHeight="1">
      <c r="A2338" s="174" t="s">
        <v>1308</v>
      </c>
      <c r="B2338" s="880" t="s">
        <v>5358</v>
      </c>
      <c r="C2338" s="874" t="s">
        <v>5359</v>
      </c>
      <c r="D2338" s="879">
        <v>150000</v>
      </c>
      <c r="E2338" s="878" t="s">
        <v>5267</v>
      </c>
      <c r="F2338" s="878" t="s">
        <v>1066</v>
      </c>
      <c r="G2338" s="423"/>
      <c r="H2338" s="617" t="str">
        <f>IF(A2338="","",VLOOKUP(A2338,[3]Crt!F:G,2,FALSE))</f>
        <v>සමාජ සේවා</v>
      </c>
      <c r="I2338" s="617" t="str">
        <f>IF(A2338="","",IF(LEN(B2338)=12,VLOOKUP(MID(B2338,8,2),[3]Crt!A:B,2),VLOOKUP(MID(B2338,7,2),[3]Crt!A:B,2)))</f>
        <v>09 - වත්තල</v>
      </c>
      <c r="J2338" s="853" t="str">
        <f>IF(A2338="","",VLOOKUP(I2338,[3]Crt!B:C,2))</f>
        <v>ගම්පහ</v>
      </c>
      <c r="K2338" s="186">
        <f>IF(B1939="","",VLOOKUP(MID(B2338,1,1),[3]Crt!D:E,2,FALSE))</f>
        <v>2102</v>
      </c>
    </row>
    <row r="2339" spans="1:11" ht="51" customHeight="1">
      <c r="A2339" s="174" t="s">
        <v>1308</v>
      </c>
      <c r="B2339" s="880" t="s">
        <v>5360</v>
      </c>
      <c r="C2339" s="874" t="s">
        <v>5361</v>
      </c>
      <c r="D2339" s="879">
        <v>200000</v>
      </c>
      <c r="E2339" s="878" t="s">
        <v>5267</v>
      </c>
      <c r="F2339" s="878" t="s">
        <v>1066</v>
      </c>
      <c r="G2339" s="423"/>
      <c r="H2339" s="617" t="str">
        <f>IF(A2339="","",VLOOKUP(A2339,[3]Crt!F:G,2,FALSE))</f>
        <v>සමාජ සේවා</v>
      </c>
      <c r="I2339" s="617" t="str">
        <f>IF(A2339="","",IF(LEN(B2339)=12,VLOOKUP(MID(B2339,8,2),[3]Crt!A:B,2),VLOOKUP(MID(B2339,7,2),[3]Crt!A:B,2)))</f>
        <v>09 - වත්තල</v>
      </c>
      <c r="J2339" s="853" t="str">
        <f>IF(A2339="","",VLOOKUP(I2339,[3]Crt!B:C,2))</f>
        <v>ගම්පහ</v>
      </c>
      <c r="K2339" s="186">
        <f>IF(B1940="","",VLOOKUP(MID(B2339,1,1),[3]Crt!D:E,2,FALSE))</f>
        <v>2103</v>
      </c>
    </row>
    <row r="2340" spans="1:11" ht="51" customHeight="1">
      <c r="A2340" s="174" t="s">
        <v>1308</v>
      </c>
      <c r="B2340" s="880" t="s">
        <v>5362</v>
      </c>
      <c r="C2340" s="874" t="s">
        <v>5363</v>
      </c>
      <c r="D2340" s="879">
        <v>50000</v>
      </c>
      <c r="E2340" s="878" t="s">
        <v>5267</v>
      </c>
      <c r="F2340" s="878" t="s">
        <v>1066</v>
      </c>
      <c r="G2340" s="423"/>
      <c r="H2340" s="617" t="str">
        <f>IF(A2340="","",VLOOKUP(A2340,[3]Crt!F:G,2,FALSE))</f>
        <v>සමාජ සේවා</v>
      </c>
      <c r="I2340" s="617" t="str">
        <f>IF(A2340="","",IF(LEN(B2340)=12,VLOOKUP(MID(B2340,8,2),[3]Crt!A:B,2),VLOOKUP(MID(B2340,7,2),[3]Crt!A:B,2)))</f>
        <v>50 - අගලවත්ත</v>
      </c>
      <c r="J2340" s="853" t="str">
        <f>IF(A2340="","",VLOOKUP(I2340,[3]Crt!B:C,2))</f>
        <v>කළුතර</v>
      </c>
      <c r="K2340" s="186">
        <f>IF(B1941="","",VLOOKUP(MID(B2340,1,1),[3]Crt!D:E,2,FALSE))</f>
        <v>2102</v>
      </c>
    </row>
    <row r="2341" spans="1:11" ht="51" customHeight="1">
      <c r="A2341" s="174" t="s">
        <v>1308</v>
      </c>
      <c r="B2341" s="880" t="s">
        <v>5364</v>
      </c>
      <c r="C2341" s="874" t="s">
        <v>5365</v>
      </c>
      <c r="D2341" s="879">
        <v>25000</v>
      </c>
      <c r="E2341" s="878" t="s">
        <v>5267</v>
      </c>
      <c r="F2341" s="878" t="s">
        <v>1066</v>
      </c>
      <c r="G2341" s="423"/>
      <c r="H2341" s="617" t="str">
        <f>IF(A2341="","",VLOOKUP(A2341,[3]Crt!F:G,2,FALSE))</f>
        <v>සමාජ සේවා</v>
      </c>
      <c r="I2341" s="617" t="str">
        <f>IF(A2341="","",IF(LEN(B2341)=12,VLOOKUP(MID(B2341,8,2),[3]Crt!A:B,2),VLOOKUP(MID(B2341,7,2),[3]Crt!A:B,2)))</f>
        <v>43 - බණ්ඩාරගම</v>
      </c>
      <c r="J2341" s="853" t="str">
        <f>IF(A2341="","",VLOOKUP(I2341,[3]Crt!B:C,2))</f>
        <v>කළුතර</v>
      </c>
      <c r="K2341" s="186">
        <f>IF(B1942="","",VLOOKUP(MID(B2341,1,1),[3]Crt!D:E,2,FALSE))</f>
        <v>2102</v>
      </c>
    </row>
    <row r="2342" spans="1:11" ht="51" customHeight="1">
      <c r="A2342" s="174" t="s">
        <v>1308</v>
      </c>
      <c r="B2342" s="880" t="s">
        <v>5366</v>
      </c>
      <c r="C2342" s="874" t="s">
        <v>5367</v>
      </c>
      <c r="D2342" s="879">
        <v>80000</v>
      </c>
      <c r="E2342" s="878" t="s">
        <v>5267</v>
      </c>
      <c r="F2342" s="878" t="s">
        <v>1066</v>
      </c>
      <c r="G2342" s="423"/>
      <c r="H2342" s="617" t="str">
        <f>IF(A2342="","",VLOOKUP(A2342,[3]Crt!F:G,2,FALSE))</f>
        <v>සමාජ සේවා</v>
      </c>
      <c r="I2342" s="617" t="str">
        <f>IF(A2342="","",IF(LEN(B2342)=12,VLOOKUP(MID(B2342,8,2),[3]Crt!A:B,2),VLOOKUP(MID(B2342,7,2),[3]Crt!A:B,2)))</f>
        <v>43 - බණ්ඩාරගම</v>
      </c>
      <c r="J2342" s="853" t="str">
        <f>IF(A2342="","",VLOOKUP(I2342,[3]Crt!B:C,2))</f>
        <v>කළුතර</v>
      </c>
      <c r="K2342" s="186">
        <f>IF(B1943="","",VLOOKUP(MID(B2342,1,1),[3]Crt!D:E,2,FALSE))</f>
        <v>2102</v>
      </c>
    </row>
    <row r="2343" spans="1:11" ht="51" customHeight="1">
      <c r="A2343" s="857" t="s">
        <v>1325</v>
      </c>
      <c r="B2343" s="858" t="s">
        <v>5368</v>
      </c>
      <c r="C2343" s="875" t="s">
        <v>5369</v>
      </c>
      <c r="D2343" s="886">
        <v>325000</v>
      </c>
      <c r="E2343" s="887" t="s">
        <v>5267</v>
      </c>
      <c r="F2343" s="887" t="s">
        <v>1066</v>
      </c>
      <c r="G2343" s="816"/>
      <c r="H2343" s="863" t="str">
        <f>IF(A2343="","",VLOOKUP(A2343,[3]Crt!F:G,2,FALSE))</f>
        <v>සමාජ සේවා</v>
      </c>
      <c r="I2343" s="863" t="str">
        <f>IF(A2343="","",IF(LEN(B2343)=12,VLOOKUP(MID(B2343,8,2),[3]Crt!A:B,2),VLOOKUP(MID(B2343,7,2),[3]Crt!A:B,2)))</f>
        <v>10 - මහර</v>
      </c>
      <c r="J2343" s="857" t="str">
        <f>IF(A2343="","",VLOOKUP(I2343,[3]Crt!B:C,2))</f>
        <v>ගම්පහ</v>
      </c>
      <c r="K2343" s="632">
        <f>IF(B1944="","",VLOOKUP(MID(B2343,1,1),[3]Crt!D:E,2,FALSE))</f>
        <v>2401</v>
      </c>
    </row>
    <row r="2344" spans="1:11" ht="51" customHeight="1">
      <c r="A2344" s="174" t="s">
        <v>1308</v>
      </c>
      <c r="B2344" s="880" t="s">
        <v>5370</v>
      </c>
      <c r="C2344" s="866" t="s">
        <v>5371</v>
      </c>
      <c r="D2344" s="888">
        <v>325000</v>
      </c>
      <c r="E2344" s="878" t="s">
        <v>5267</v>
      </c>
      <c r="F2344" s="878" t="s">
        <v>1066</v>
      </c>
      <c r="G2344" s="423"/>
      <c r="H2344" s="617" t="str">
        <f>IF(A2344="","",VLOOKUP(A2344,[3]Crt!F:G,2,FALSE))</f>
        <v>සමාජ සේවා</v>
      </c>
      <c r="I2344" s="617" t="str">
        <f>IF(A2344="","",IF(LEN(B2344)=12,VLOOKUP(MID(B2344,8,2),[3]Crt!A:B,2),VLOOKUP(MID(B2344,7,2),[3]Crt!A:B,2)))</f>
        <v>07 - ගම්පහ</v>
      </c>
      <c r="J2344" s="853" t="str">
        <f>IF(A2344="","",VLOOKUP(I2344,[3]Crt!B:C,2))</f>
        <v>ගම්පහ</v>
      </c>
      <c r="K2344" s="186">
        <f>IF(B1945="","",VLOOKUP(MID(B2344,1,1),[3]Crt!D:E,2,FALSE))</f>
        <v>2401</v>
      </c>
    </row>
    <row r="2345" spans="1:11" ht="51" customHeight="1">
      <c r="A2345" s="174" t="s">
        <v>1308</v>
      </c>
      <c r="B2345" s="880" t="s">
        <v>5372</v>
      </c>
      <c r="C2345" s="866" t="s">
        <v>5373</v>
      </c>
      <c r="D2345" s="888">
        <v>26250</v>
      </c>
      <c r="E2345" s="878" t="s">
        <v>5267</v>
      </c>
      <c r="F2345" s="878" t="s">
        <v>1066</v>
      </c>
      <c r="G2345" s="423"/>
      <c r="H2345" s="617" t="str">
        <f>IF(A2345="","",VLOOKUP(A2345,[3]Crt!F:G,2,FALSE))</f>
        <v>සමාජ සේවා</v>
      </c>
      <c r="I2345" s="617" t="str">
        <f>IF(A2345="","",IF(LEN(B2345)=12,VLOOKUP(MID(B2345,8,2),[3]Crt!A:B,2),VLOOKUP(MID(B2345,7,2),[3]Crt!A:B,2)))</f>
        <v>24 - කඩුවෙල</v>
      </c>
      <c r="J2345" s="853" t="str">
        <f>IF(A2345="","",VLOOKUP(I2345,[3]Crt!B:C,2))</f>
        <v>කොළඹ</v>
      </c>
      <c r="K2345" s="186">
        <f>IF(B1946="","",VLOOKUP(MID(B2345,1,1),[3]Crt!D:E,2,FALSE))</f>
        <v>2102</v>
      </c>
    </row>
    <row r="2346" spans="1:11" ht="51" customHeight="1">
      <c r="A2346" s="174" t="s">
        <v>1308</v>
      </c>
      <c r="B2346" s="880" t="s">
        <v>5374</v>
      </c>
      <c r="C2346" s="866" t="s">
        <v>5375</v>
      </c>
      <c r="D2346" s="888">
        <v>50000</v>
      </c>
      <c r="E2346" s="878" t="s">
        <v>5267</v>
      </c>
      <c r="F2346" s="889" t="s">
        <v>4111</v>
      </c>
      <c r="G2346" s="423"/>
      <c r="H2346" s="617" t="str">
        <f>IF(A2346="","",VLOOKUP(A2346,[3]Crt!F:G,2,FALSE))</f>
        <v>සමාජ සේවා</v>
      </c>
      <c r="I2346" s="617" t="str">
        <f>IF(A2346="","",IF(LEN(B2346)=12,VLOOKUP(MID(B2346,8,2),[3]Crt!A:B,2),VLOOKUP(MID(B2346,7,2),[3]Crt!A:B,2)))</f>
        <v>64 - කොළඹ පොදු</v>
      </c>
      <c r="J2346" s="853" t="str">
        <f>IF(A2346="","",VLOOKUP(I2346,[3]Crt!B:C,2))</f>
        <v xml:space="preserve">කොළඹ </v>
      </c>
      <c r="K2346" s="186">
        <f>IF(B1947="","",VLOOKUP(MID(B2346,1,1),[3]Crt!D:E,2,FALSE))</f>
        <v>2401</v>
      </c>
    </row>
    <row r="2347" spans="1:11" ht="51" customHeight="1">
      <c r="A2347" s="174" t="s">
        <v>1308</v>
      </c>
      <c r="B2347" s="880" t="s">
        <v>5376</v>
      </c>
      <c r="C2347" s="866" t="s">
        <v>5377</v>
      </c>
      <c r="D2347" s="888">
        <v>500000</v>
      </c>
      <c r="E2347" s="878" t="s">
        <v>5267</v>
      </c>
      <c r="F2347" s="889" t="s">
        <v>4111</v>
      </c>
      <c r="G2347" s="423"/>
      <c r="H2347" s="617" t="str">
        <f>IF(A2347="","",VLOOKUP(A2347,[3]Crt!F:G,2,FALSE))</f>
        <v>සමාජ සේවා</v>
      </c>
      <c r="I2347" s="617" t="str">
        <f>IF(A2347="","",IF(LEN(B2347)=12,VLOOKUP(MID(B2347,8,2),[3]Crt!A:B,2),VLOOKUP(MID(B2347,7,2),[3]Crt!A:B,2)))</f>
        <v>21 - කොළඹ</v>
      </c>
      <c r="J2347" s="853" t="str">
        <f>IF(A2347="","",VLOOKUP(I2347,[3]Crt!B:C,2))</f>
        <v>කොළඹ</v>
      </c>
      <c r="K2347" s="186">
        <f>IF(B1948="","",VLOOKUP(MID(B2347,1,1),[3]Crt!D:E,2,FALSE))</f>
        <v>2401</v>
      </c>
    </row>
    <row r="2348" spans="1:11" ht="51" customHeight="1">
      <c r="A2348" s="38" t="s">
        <v>3669</v>
      </c>
      <c r="B2348" s="880" t="s">
        <v>5378</v>
      </c>
      <c r="C2348" s="866" t="s">
        <v>5379</v>
      </c>
      <c r="D2348" s="888">
        <v>150000</v>
      </c>
      <c r="E2348" s="878" t="s">
        <v>5267</v>
      </c>
      <c r="F2348" s="878" t="s">
        <v>1066</v>
      </c>
      <c r="G2348" s="423"/>
      <c r="H2348" s="617" t="str">
        <f>IF(A2348="","",VLOOKUP(A2348,[3]Crt!F:G,2,FALSE))</f>
        <v>සෞඛ්‍ය වෛද්‍ය සේවා</v>
      </c>
      <c r="I2348" s="617" t="str">
        <f>IF(A2348="","",IF(LEN(B2348)=12,VLOOKUP(MID(B2348,8,2),[3]Crt!A:B,2),VLOOKUP(MID(B2348,7,2),[3]Crt!A:B,2)))</f>
        <v>28 - මොරටුව</v>
      </c>
      <c r="J2348" s="853" t="str">
        <f>IF(A2348="","",VLOOKUP(I2348,[3]Crt!B:C,2))</f>
        <v>කොළඹ</v>
      </c>
      <c r="K2348" s="186">
        <f>IF(B1949="","",VLOOKUP(MID(B2348,1,1),[3]Crt!D:E,2,FALSE))</f>
        <v>2401</v>
      </c>
    </row>
    <row r="2350" spans="1:11" ht="51" customHeight="1">
      <c r="A2350" s="682"/>
      <c r="B2350" s="683"/>
      <c r="C2350" s="684"/>
      <c r="D2350" s="685"/>
      <c r="E2350" s="686"/>
      <c r="F2350" s="686"/>
      <c r="G2350" s="687"/>
      <c r="H2350" s="688"/>
      <c r="I2350" s="688"/>
      <c r="J2350" s="682"/>
      <c r="K2350" s="682"/>
    </row>
    <row r="2351" spans="1:11" s="677" customFormat="1" ht="51" customHeight="1">
      <c r="A2351" s="1743" t="s">
        <v>5937</v>
      </c>
      <c r="B2351" s="1743"/>
      <c r="C2351" s="1743"/>
      <c r="D2351" s="1743"/>
      <c r="E2351" s="1743"/>
      <c r="F2351" s="1743"/>
      <c r="G2351" s="1743"/>
      <c r="H2351" s="1743"/>
      <c r="I2351" s="1743"/>
      <c r="J2351" s="1743"/>
      <c r="K2351" s="1743"/>
    </row>
    <row r="2352" spans="1:11" ht="51" customHeight="1">
      <c r="A2352" s="1742" t="s">
        <v>5936</v>
      </c>
      <c r="B2352" s="1742"/>
      <c r="C2352" s="1742"/>
      <c r="D2352" s="1742"/>
      <c r="E2352" s="1742"/>
      <c r="F2352" s="1742"/>
      <c r="G2352" s="1742"/>
      <c r="H2352" s="1742"/>
      <c r="I2352" s="1742"/>
      <c r="J2352" s="1742"/>
      <c r="K2352" s="1742"/>
    </row>
    <row r="2353" spans="1:12" ht="51" customHeight="1">
      <c r="A2353" s="1" t="s">
        <v>0</v>
      </c>
      <c r="B2353" s="2" t="s">
        <v>1</v>
      </c>
      <c r="C2353" s="3" t="s">
        <v>2</v>
      </c>
      <c r="D2353" s="4" t="s">
        <v>3</v>
      </c>
      <c r="E2353" s="5" t="s">
        <v>4</v>
      </c>
      <c r="F2353" s="6" t="s">
        <v>5</v>
      </c>
      <c r="G2353" s="7" t="s">
        <v>6</v>
      </c>
      <c r="H2353" s="8" t="s">
        <v>7</v>
      </c>
      <c r="I2353" s="9" t="s">
        <v>8</v>
      </c>
      <c r="J2353" s="1" t="s">
        <v>9</v>
      </c>
      <c r="K2353" s="1" t="s">
        <v>10</v>
      </c>
      <c r="L2353" s="1"/>
    </row>
    <row r="2354" spans="1:12" customFormat="1" ht="51" customHeight="1">
      <c r="A2354" s="890" t="s">
        <v>5381</v>
      </c>
      <c r="B2354" s="891" t="s">
        <v>5382</v>
      </c>
      <c r="C2354" s="892" t="s">
        <v>5383</v>
      </c>
      <c r="D2354" s="893">
        <v>2000000</v>
      </c>
      <c r="E2354" s="890" t="s">
        <v>904</v>
      </c>
      <c r="F2354" s="890" t="s">
        <v>904</v>
      </c>
      <c r="G2354" s="890"/>
      <c r="H2354" s="890" t="str">
        <f>IF(A2354="","",VLOOKUP(A2354,[4]Crt!F:G,2,FALSE))</f>
        <v>ධීවර</v>
      </c>
      <c r="I2354" s="894" t="str">
        <f>IF(B2354="","",IF(LEN(B2354)=12,VLOOKUP(MID(B2354,8,2),[4]Crt!A:B,2),VLOOKUP(MID(B2354,7,2),[4]Crt!A:B,2)))</f>
        <v>63 - ගම්පහ පොදු</v>
      </c>
      <c r="J2354" s="890" t="str">
        <f>IF(B2354="","",VLOOKUP(I2354,[4]Crt!B:C,2))</f>
        <v xml:space="preserve">ගම්පහ </v>
      </c>
      <c r="K2354" s="890">
        <f>IF(B2354="","",VLOOKUP(MID(B2354,1,1),[4]Crt!D:E,2,FALSE))</f>
        <v>2502</v>
      </c>
    </row>
    <row r="2355" spans="1:12" customFormat="1" ht="51" customHeight="1">
      <c r="A2355" s="890" t="s">
        <v>5381</v>
      </c>
      <c r="B2355" s="891" t="s">
        <v>5384</v>
      </c>
      <c r="C2355" s="892" t="s">
        <v>5385</v>
      </c>
      <c r="D2355" s="893">
        <v>1000000</v>
      </c>
      <c r="E2355" s="890" t="s">
        <v>904</v>
      </c>
      <c r="F2355" s="890" t="s">
        <v>904</v>
      </c>
      <c r="G2355" s="890"/>
      <c r="H2355" s="890" t="str">
        <f>IF(A2355="","",VLOOKUP(A2355,[4]Crt!F:G,2,FALSE))</f>
        <v>ධීවර</v>
      </c>
      <c r="I2355" s="894" t="str">
        <f>IF(B2355="","",IF(LEN(B2355)=12,VLOOKUP(MID(B2355,8,2),[4]Crt!A:B,2),VLOOKUP(MID(B2355,7,2),[4]Crt!A:B,2)))</f>
        <v>64 - කොළඹ පොදු</v>
      </c>
      <c r="J2355" s="890" t="str">
        <f>IF(B2355="","",VLOOKUP(I2355,[4]Crt!B:C,2))</f>
        <v xml:space="preserve">කොළඹ </v>
      </c>
      <c r="K2355" s="890">
        <f>IF(B2355="","",VLOOKUP(MID(B2355,1,1),[4]Crt!D:E,2,FALSE))</f>
        <v>2502</v>
      </c>
    </row>
    <row r="2356" spans="1:12" customFormat="1" ht="51" customHeight="1">
      <c r="A2356" s="890" t="s">
        <v>5381</v>
      </c>
      <c r="B2356" s="891" t="s">
        <v>5386</v>
      </c>
      <c r="C2356" s="892" t="s">
        <v>5387</v>
      </c>
      <c r="D2356" s="893">
        <v>2000000</v>
      </c>
      <c r="E2356" s="890" t="s">
        <v>904</v>
      </c>
      <c r="F2356" s="890" t="s">
        <v>904</v>
      </c>
      <c r="G2356" s="890"/>
      <c r="H2356" s="890" t="str">
        <f>IF(A2356="","",VLOOKUP(A2356,[4]Crt!F:G,2,FALSE))</f>
        <v>ධීවර</v>
      </c>
      <c r="I2356" s="894" t="str">
        <f>IF(B2356="","",IF(LEN(B2356)=12,VLOOKUP(MID(B2356,8,2),[4]Crt!A:B,2),VLOOKUP(MID(B2356,7,2),[4]Crt!A:B,2)))</f>
        <v>65 - කළුතර පොදු</v>
      </c>
      <c r="J2356" s="890" t="str">
        <f>IF(B2356="","",VLOOKUP(I2356,[4]Crt!B:C,2))</f>
        <v xml:space="preserve">කළුතර </v>
      </c>
      <c r="K2356" s="890">
        <f>IF(B2356="","",VLOOKUP(MID(B2356,1,1),[4]Crt!D:E,2,FALSE))</f>
        <v>2502</v>
      </c>
    </row>
    <row r="2357" spans="1:12" customFormat="1" ht="51" customHeight="1">
      <c r="A2357" s="890" t="s">
        <v>3669</v>
      </c>
      <c r="B2357" s="891" t="s">
        <v>5388</v>
      </c>
      <c r="C2357" s="892" t="s">
        <v>5389</v>
      </c>
      <c r="D2357" s="893">
        <v>3000000</v>
      </c>
      <c r="E2357" s="890" t="s">
        <v>904</v>
      </c>
      <c r="F2357" s="894" t="s">
        <v>5390</v>
      </c>
      <c r="G2357" s="890"/>
      <c r="H2357" s="890" t="str">
        <f>IF(A2357="","",VLOOKUP(A2357,[4]Crt!F:G,2,FALSE))</f>
        <v>නිවාස</v>
      </c>
      <c r="I2357" s="894" t="str">
        <f>IF(B2357="","",IF(LEN(B2357)=12,VLOOKUP(MID(B2357,8,2),[4]Crt!A:B,2),VLOOKUP(MID(B2357,7,2),[4]Crt!A:B,2)))</f>
        <v>62 - පළාත් පොදු</v>
      </c>
      <c r="J2357" s="890" t="str">
        <f>IF(B2357="","",VLOOKUP(I2357,[4]Crt!B:C,2))</f>
        <v>පළාත් පොදු</v>
      </c>
      <c r="K2357" s="890">
        <f>IF(B2357="","",VLOOKUP(MID(B2357,1,1),[4]Crt!D:E,2,FALSE))</f>
        <v>2104</v>
      </c>
    </row>
    <row r="2358" spans="1:12" customFormat="1" ht="51" customHeight="1">
      <c r="A2358" s="890" t="s">
        <v>1370</v>
      </c>
      <c r="B2358" s="891" t="s">
        <v>5391</v>
      </c>
      <c r="C2358" s="892" t="s">
        <v>5392</v>
      </c>
      <c r="D2358" s="893">
        <v>4463000</v>
      </c>
      <c r="E2358" s="894" t="s">
        <v>3658</v>
      </c>
      <c r="F2358" s="894" t="s">
        <v>5393</v>
      </c>
      <c r="G2358" s="890"/>
      <c r="H2358" s="890" t="str">
        <f>IF(A2358="","",VLOOKUP(A2358,[4]Crt!F:G,2,FALSE))</f>
        <v>සත්ව නිශ්පාදන</v>
      </c>
      <c r="I2358" s="894" t="str">
        <f>IF(B2358="","",IF(LEN(B2358)=12,VLOOKUP(MID(B2358,8,2),[4]Crt!A:B,2),VLOOKUP(MID(B2358,7,2),[4]Crt!A:B,2)))</f>
        <v>52 - පාලින්දනුවර</v>
      </c>
      <c r="J2358" s="890" t="str">
        <f>IF(B2358="","",VLOOKUP(I2358,[4]Crt!B:C,2))</f>
        <v>කළුතර</v>
      </c>
      <c r="K2358" s="890">
        <f>IF(B2358="","",VLOOKUP(MID(B2358,1,1),[4]Crt!D:E,2,FALSE))</f>
        <v>2001</v>
      </c>
    </row>
    <row r="2359" spans="1:12" customFormat="1" ht="51" customHeight="1">
      <c r="A2359" s="890" t="s">
        <v>1370</v>
      </c>
      <c r="B2359" s="891" t="s">
        <v>5394</v>
      </c>
      <c r="C2359" s="892" t="s">
        <v>5395</v>
      </c>
      <c r="D2359" s="893">
        <v>700000</v>
      </c>
      <c r="E2359" s="894" t="s">
        <v>3658</v>
      </c>
      <c r="F2359" s="894" t="s">
        <v>5393</v>
      </c>
      <c r="G2359" s="890"/>
      <c r="H2359" s="890" t="str">
        <f>IF(A2359="","",VLOOKUP(A2359,[4]Crt!F:G,2,FALSE))</f>
        <v>සත්ව නිශ්පාදන</v>
      </c>
      <c r="I2359" s="894" t="str">
        <f>IF(B2359="","",IF(LEN(B2359)=12,VLOOKUP(MID(B2359,8,2),[4]Crt!A:B,2),VLOOKUP(MID(B2359,7,2),[4]Crt!A:B,2)))</f>
        <v>62 - පළාත් පොදු</v>
      </c>
      <c r="J2359" s="890" t="str">
        <f>IF(B2359="","",VLOOKUP(I2359,[4]Crt!B:C,2))</f>
        <v>පළාත් පොදු</v>
      </c>
      <c r="K2359" s="890">
        <f>IF(B2359="","",VLOOKUP(MID(B2359,1,1),[4]Crt!D:E,2,FALSE))</f>
        <v>2502</v>
      </c>
    </row>
    <row r="2360" spans="1:12" customFormat="1" ht="51" customHeight="1">
      <c r="A2360" s="890" t="s">
        <v>1370</v>
      </c>
      <c r="B2360" s="891" t="s">
        <v>5396</v>
      </c>
      <c r="C2360" s="892" t="s">
        <v>5397</v>
      </c>
      <c r="D2360" s="893">
        <v>500000</v>
      </c>
      <c r="E2360" s="894" t="s">
        <v>3658</v>
      </c>
      <c r="F2360" s="894" t="s">
        <v>5393</v>
      </c>
      <c r="G2360" s="890"/>
      <c r="H2360" s="890" t="str">
        <f>IF(A2360="","",VLOOKUP(A2360,[4]Crt!F:G,2,FALSE))</f>
        <v>සත්ව නිශ්පාදන</v>
      </c>
      <c r="I2360" s="894" t="str">
        <f>IF(B2360="","",IF(LEN(B2360)=12,VLOOKUP(MID(B2360,8,2),[4]Crt!A:B,2),VLOOKUP(MID(B2360,7,2),[4]Crt!A:B,2)))</f>
        <v>62 - පළාත් පොදු</v>
      </c>
      <c r="J2360" s="890" t="str">
        <f>IF(B2360="","",VLOOKUP(I2360,[4]Crt!B:C,2))</f>
        <v>පළාත් පොදු</v>
      </c>
      <c r="K2360" s="890">
        <f>IF(B2360="","",VLOOKUP(MID(B2360,1,1),[4]Crt!D:E,2,FALSE))</f>
        <v>2502</v>
      </c>
    </row>
    <row r="2361" spans="1:12" customFormat="1" ht="51" customHeight="1">
      <c r="A2361" s="890" t="s">
        <v>1370</v>
      </c>
      <c r="B2361" s="891" t="s">
        <v>5398</v>
      </c>
      <c r="C2361" s="892" t="s">
        <v>5399</v>
      </c>
      <c r="D2361" s="893">
        <v>3000000</v>
      </c>
      <c r="E2361" s="894" t="s">
        <v>3658</v>
      </c>
      <c r="F2361" s="894" t="s">
        <v>5393</v>
      </c>
      <c r="G2361" s="890"/>
      <c r="H2361" s="890" t="str">
        <f>IF(A2361="","",VLOOKUP(A2361,[4]Crt!F:G,2,FALSE))</f>
        <v>සත්ව නිශ්පාදන</v>
      </c>
      <c r="I2361" s="894" t="str">
        <f>IF(B2361="","",IF(LEN(B2361)=12,VLOOKUP(MID(B2361,8,2),[4]Crt!A:B,2),VLOOKUP(MID(B2361,7,2),[4]Crt!A:B,2)))</f>
        <v>62 - පළාත් පොදු</v>
      </c>
      <c r="J2361" s="890" t="str">
        <f>IF(B2361="","",VLOOKUP(I2361,[4]Crt!B:C,2))</f>
        <v>පළාත් පොදු</v>
      </c>
      <c r="K2361" s="890">
        <f>IF(B2361="","",VLOOKUP(MID(B2361,1,1),[4]Crt!D:E,2,FALSE))</f>
        <v>2502</v>
      </c>
    </row>
    <row r="2362" spans="1:12" customFormat="1" ht="51" customHeight="1">
      <c r="A2362" s="890" t="s">
        <v>1370</v>
      </c>
      <c r="B2362" s="891" t="s">
        <v>5400</v>
      </c>
      <c r="C2362" s="892" t="s">
        <v>5401</v>
      </c>
      <c r="D2362" s="893">
        <v>2500000</v>
      </c>
      <c r="E2362" s="894" t="s">
        <v>3658</v>
      </c>
      <c r="F2362" s="894" t="s">
        <v>5393</v>
      </c>
      <c r="G2362" s="890"/>
      <c r="H2362" s="890" t="str">
        <f>IF(A2362="","",VLOOKUP(A2362,[4]Crt!F:G,2,FALSE))</f>
        <v>සත්ව නිශ්පාදන</v>
      </c>
      <c r="I2362" s="894" t="str">
        <f>IF(B2362="","",IF(LEN(B2362)=12,VLOOKUP(MID(B2362,8,2),[4]Crt!A:B,2),VLOOKUP(MID(B2362,7,2),[4]Crt!A:B,2)))</f>
        <v>62 - පළාත් පොදු</v>
      </c>
      <c r="J2362" s="890" t="str">
        <f>IF(B2362="","",VLOOKUP(I2362,[4]Crt!B:C,2))</f>
        <v>පළාත් පොදු</v>
      </c>
      <c r="K2362" s="890">
        <f>IF(B2362="","",VLOOKUP(MID(B2362,1,1),[4]Crt!D:E,2,FALSE))</f>
        <v>2502</v>
      </c>
    </row>
    <row r="2363" spans="1:12" customFormat="1" ht="51" customHeight="1">
      <c r="A2363" s="890" t="s">
        <v>1370</v>
      </c>
      <c r="B2363" s="891" t="s">
        <v>5402</v>
      </c>
      <c r="C2363" s="892" t="s">
        <v>5403</v>
      </c>
      <c r="D2363" s="893">
        <v>2032000</v>
      </c>
      <c r="E2363" s="894" t="s">
        <v>3658</v>
      </c>
      <c r="F2363" s="894" t="s">
        <v>5393</v>
      </c>
      <c r="G2363" s="890"/>
      <c r="H2363" s="890" t="str">
        <f>IF(A2363="","",VLOOKUP(A2363,[4]Crt!F:G,2,FALSE))</f>
        <v>සත්ව නිශ්පාදන</v>
      </c>
      <c r="I2363" s="894" t="str">
        <f>IF(B2363="","",IF(LEN(B2363)=12,VLOOKUP(MID(B2363,8,2),[4]Crt!A:B,2),VLOOKUP(MID(B2363,7,2),[4]Crt!A:B,2)))</f>
        <v>62 - පළාත් පොදු</v>
      </c>
      <c r="J2363" s="890" t="str">
        <f>IF(B2363="","",VLOOKUP(I2363,[4]Crt!B:C,2))</f>
        <v>පළාත් පොදු</v>
      </c>
      <c r="K2363" s="890">
        <f>IF(B2363="","",VLOOKUP(MID(B2363,1,1),[4]Crt!D:E,2,FALSE))</f>
        <v>2502</v>
      </c>
    </row>
    <row r="2364" spans="1:12" customFormat="1" ht="51" customHeight="1">
      <c r="A2364" s="890" t="s">
        <v>1377</v>
      </c>
      <c r="B2364" s="895" t="s">
        <v>5404</v>
      </c>
      <c r="C2364" s="896" t="s">
        <v>5405</v>
      </c>
      <c r="D2364" s="893">
        <v>1100000</v>
      </c>
      <c r="E2364" s="894" t="s">
        <v>3658</v>
      </c>
      <c r="F2364" s="894" t="s">
        <v>5393</v>
      </c>
      <c r="G2364" s="890"/>
      <c r="H2364" s="890" t="str">
        <f>IF(A2364="","",VLOOKUP(A2364,[4]Crt!F:G,2,FALSE))</f>
        <v>සත්ව නිශ්පාදන</v>
      </c>
      <c r="I2364" s="894" t="str">
        <f>IF(B2364="","",IF(LEN(B2364)=12,VLOOKUP(MID(B2364,8,2),[4]Crt!A:B,2),VLOOKUP(MID(B2364,7,2),[4]Crt!A:B,2)))</f>
        <v>62 - පළාත් පොදු</v>
      </c>
      <c r="J2364" s="890" t="str">
        <f>IF(B2364="","",VLOOKUP(I2364,[4]Crt!B:C,2))</f>
        <v>පළාත් පොදු</v>
      </c>
      <c r="K2364" s="890">
        <f>IF(B2364="","",VLOOKUP(MID(B2364,1,1),[4]Crt!D:E,2,FALSE))</f>
        <v>2103</v>
      </c>
    </row>
    <row r="2365" spans="1:12" customFormat="1" ht="51" customHeight="1">
      <c r="A2365" s="890" t="s">
        <v>5406</v>
      </c>
      <c r="B2365" s="897" t="s">
        <v>5407</v>
      </c>
      <c r="C2365" s="892" t="s">
        <v>5408</v>
      </c>
      <c r="D2365" s="898">
        <v>1724113.07</v>
      </c>
      <c r="E2365" s="890" t="s">
        <v>5409</v>
      </c>
      <c r="F2365" s="890" t="s">
        <v>5410</v>
      </c>
      <c r="G2365" s="890" t="s">
        <v>5411</v>
      </c>
      <c r="H2365" s="890" t="str">
        <f>IF(A2365="","",VLOOKUP(A2365,[4]Crt!F:G,2,FALSE))</f>
        <v>මාර්ග</v>
      </c>
      <c r="I2365" s="894" t="str">
        <f>IF(B2365="","",IF(LEN(B2365)=12,VLOOKUP(MID(B2365,8,2),[4]Crt!A:B,2),VLOOKUP(MID(B2365,7,2),[4]Crt!A:B,2)))</f>
        <v>01 - දිවුලපිටිය</v>
      </c>
      <c r="J2365" s="890" t="str">
        <f>IF(B2365="","",VLOOKUP(I2365,[4]Crt!B:C,2))</f>
        <v>ගම්පහ</v>
      </c>
      <c r="K2365" s="890">
        <f>IF(B2365="","",VLOOKUP(MID(B2365,1,1),[4]Crt!D:E,2,FALSE))</f>
        <v>2004</v>
      </c>
    </row>
    <row r="2366" spans="1:12" customFormat="1" ht="51" customHeight="1">
      <c r="A2366" s="890" t="s">
        <v>5406</v>
      </c>
      <c r="B2366" s="897" t="s">
        <v>5412</v>
      </c>
      <c r="C2366" s="892" t="s">
        <v>5413</v>
      </c>
      <c r="D2366" s="898">
        <v>1659607.36</v>
      </c>
      <c r="E2366" s="890" t="s">
        <v>5409</v>
      </c>
      <c r="F2366" s="890" t="s">
        <v>5410</v>
      </c>
      <c r="G2366" s="890" t="s">
        <v>5411</v>
      </c>
      <c r="H2366" s="890" t="str">
        <f>IF(A2366="","",VLOOKUP(A2366,[4]Crt!F:G,2,FALSE))</f>
        <v>මාර්ග</v>
      </c>
      <c r="I2366" s="894" t="str">
        <f>IF(B2366="","",IF(LEN(B2366)=12,VLOOKUP(MID(B2366,8,2),[4]Crt!A:B,2),VLOOKUP(MID(B2366,7,2),[4]Crt!A:B,2)))</f>
        <v>01 - දිවුලපිටිය</v>
      </c>
      <c r="J2366" s="890" t="str">
        <f>IF(B2366="","",VLOOKUP(I2366,[4]Crt!B:C,2))</f>
        <v>ගම්පහ</v>
      </c>
      <c r="K2366" s="890">
        <f>IF(B2366="","",VLOOKUP(MID(B2366,1,1),[4]Crt!D:E,2,FALSE))</f>
        <v>2004</v>
      </c>
    </row>
    <row r="2367" spans="1:12" customFormat="1" ht="51" customHeight="1">
      <c r="A2367" s="890" t="s">
        <v>5406</v>
      </c>
      <c r="B2367" s="897" t="s">
        <v>5414</v>
      </c>
      <c r="C2367" s="892" t="s">
        <v>5415</v>
      </c>
      <c r="D2367" s="898">
        <v>1729241.14</v>
      </c>
      <c r="E2367" s="890" t="s">
        <v>5409</v>
      </c>
      <c r="F2367" s="890" t="s">
        <v>5410</v>
      </c>
      <c r="G2367" s="890" t="s">
        <v>5411</v>
      </c>
      <c r="H2367" s="890" t="str">
        <f>IF(A2367="","",VLOOKUP(A2367,[4]Crt!F:G,2,FALSE))</f>
        <v>මාර්ග</v>
      </c>
      <c r="I2367" s="894" t="str">
        <f>IF(B2367="","",IF(LEN(B2367)=12,VLOOKUP(MID(B2367,8,2),[4]Crt!A:B,2),VLOOKUP(MID(B2367,7,2),[4]Crt!A:B,2)))</f>
        <v>01 - දිවුලපිටිය</v>
      </c>
      <c r="J2367" s="890" t="str">
        <f>IF(B2367="","",VLOOKUP(I2367,[4]Crt!B:C,2))</f>
        <v>ගම්පහ</v>
      </c>
      <c r="K2367" s="890">
        <f>IF(B2367="","",VLOOKUP(MID(B2367,1,1),[4]Crt!D:E,2,FALSE))</f>
        <v>2004</v>
      </c>
    </row>
    <row r="2368" spans="1:12" customFormat="1" ht="51" customHeight="1">
      <c r="A2368" s="890" t="s">
        <v>5406</v>
      </c>
      <c r="B2368" s="897" t="s">
        <v>5416</v>
      </c>
      <c r="C2368" s="892" t="s">
        <v>5417</v>
      </c>
      <c r="D2368" s="898">
        <v>1605189.73</v>
      </c>
      <c r="E2368" s="890" t="s">
        <v>5409</v>
      </c>
      <c r="F2368" s="890" t="s">
        <v>5410</v>
      </c>
      <c r="G2368" s="890" t="s">
        <v>5411</v>
      </c>
      <c r="H2368" s="890" t="str">
        <f>IF(A2368="","",VLOOKUP(A2368,[4]Crt!F:G,2,FALSE))</f>
        <v>මාර්ග</v>
      </c>
      <c r="I2368" s="894" t="str">
        <f>IF(B2368="","",IF(LEN(B2368)=12,VLOOKUP(MID(B2368,8,2),[4]Crt!A:B,2),VLOOKUP(MID(B2368,7,2),[4]Crt!A:B,2)))</f>
        <v>01 - දිවුලපිටිය</v>
      </c>
      <c r="J2368" s="890" t="str">
        <f>IF(B2368="","",VLOOKUP(I2368,[4]Crt!B:C,2))</f>
        <v>ගම්පහ</v>
      </c>
      <c r="K2368" s="890">
        <f>IF(B2368="","",VLOOKUP(MID(B2368,1,1),[4]Crt!D:E,2,FALSE))</f>
        <v>2004</v>
      </c>
    </row>
    <row r="2369" spans="1:11" customFormat="1" ht="51" customHeight="1">
      <c r="A2369" s="890" t="s">
        <v>5406</v>
      </c>
      <c r="B2369" s="897" t="s">
        <v>5418</v>
      </c>
      <c r="C2369" s="892" t="s">
        <v>5419</v>
      </c>
      <c r="D2369" s="898">
        <v>1695531.89</v>
      </c>
      <c r="E2369" s="890" t="s">
        <v>5409</v>
      </c>
      <c r="F2369" s="890" t="s">
        <v>5410</v>
      </c>
      <c r="G2369" s="890" t="s">
        <v>5411</v>
      </c>
      <c r="H2369" s="890" t="str">
        <f>IF(A2369="","",VLOOKUP(A2369,[4]Crt!F:G,2,FALSE))</f>
        <v>මාර්ග</v>
      </c>
      <c r="I2369" s="894" t="str">
        <f>IF(B2369="","",IF(LEN(B2369)=12,VLOOKUP(MID(B2369,8,2),[4]Crt!A:B,2),VLOOKUP(MID(B2369,7,2),[4]Crt!A:B,2)))</f>
        <v>01 - දිවුලපිටිය</v>
      </c>
      <c r="J2369" s="890" t="str">
        <f>IF(B2369="","",VLOOKUP(I2369,[4]Crt!B:C,2))</f>
        <v>ගම්පහ</v>
      </c>
      <c r="K2369" s="890">
        <f>IF(B2369="","",VLOOKUP(MID(B2369,1,1),[4]Crt!D:E,2,FALSE))</f>
        <v>2004</v>
      </c>
    </row>
    <row r="2370" spans="1:11" customFormat="1" ht="51" customHeight="1">
      <c r="A2370" s="890" t="s">
        <v>5406</v>
      </c>
      <c r="B2370" s="897" t="s">
        <v>5420</v>
      </c>
      <c r="C2370" s="892" t="s">
        <v>5421</v>
      </c>
      <c r="D2370" s="898">
        <v>1734573.46</v>
      </c>
      <c r="E2370" s="890" t="s">
        <v>5409</v>
      </c>
      <c r="F2370" s="890" t="s">
        <v>5410</v>
      </c>
      <c r="G2370" s="890" t="s">
        <v>5411</v>
      </c>
      <c r="H2370" s="890" t="str">
        <f>IF(A2370="","",VLOOKUP(A2370,[4]Crt!F:G,2,FALSE))</f>
        <v>මාර්ග</v>
      </c>
      <c r="I2370" s="894" t="str">
        <f>IF(B2370="","",IF(LEN(B2370)=12,VLOOKUP(MID(B2370,8,2),[4]Crt!A:B,2),VLOOKUP(MID(B2370,7,2),[4]Crt!A:B,2)))</f>
        <v>01 - දිවුලපිටිය</v>
      </c>
      <c r="J2370" s="890" t="str">
        <f>IF(B2370="","",VLOOKUP(I2370,[4]Crt!B:C,2))</f>
        <v>ගම්පහ</v>
      </c>
      <c r="K2370" s="890">
        <f>IF(B2370="","",VLOOKUP(MID(B2370,1,1),[4]Crt!D:E,2,FALSE))</f>
        <v>2004</v>
      </c>
    </row>
    <row r="2371" spans="1:11" customFormat="1" ht="51" customHeight="1">
      <c r="A2371" s="890" t="s">
        <v>5406</v>
      </c>
      <c r="B2371" s="897" t="s">
        <v>5422</v>
      </c>
      <c r="C2371" s="892" t="s">
        <v>5423</v>
      </c>
      <c r="D2371" s="898">
        <v>2832259.06</v>
      </c>
      <c r="E2371" s="890" t="s">
        <v>5409</v>
      </c>
      <c r="F2371" s="890" t="s">
        <v>5410</v>
      </c>
      <c r="G2371" s="890" t="s">
        <v>5411</v>
      </c>
      <c r="H2371" s="890" t="str">
        <f>IF(A2371="","",VLOOKUP(A2371,[4]Crt!F:G,2,FALSE))</f>
        <v>මාර්ග</v>
      </c>
      <c r="I2371" s="894" t="str">
        <f>IF(B2371="","",IF(LEN(B2371)=12,VLOOKUP(MID(B2371,8,2),[4]Crt!A:B,2),VLOOKUP(MID(B2371,7,2),[4]Crt!A:B,2)))</f>
        <v>01 - දිවුලපිටිය</v>
      </c>
      <c r="J2371" s="890" t="str">
        <f>IF(B2371="","",VLOOKUP(I2371,[4]Crt!B:C,2))</f>
        <v>ගම්පහ</v>
      </c>
      <c r="K2371" s="890">
        <f>IF(B2371="","",VLOOKUP(MID(B2371,1,1),[4]Crt!D:E,2,FALSE))</f>
        <v>2004</v>
      </c>
    </row>
    <row r="2372" spans="1:11" customFormat="1" ht="51" customHeight="1">
      <c r="A2372" s="890" t="s">
        <v>5406</v>
      </c>
      <c r="B2372" s="897" t="s">
        <v>5424</v>
      </c>
      <c r="C2372" s="892" t="s">
        <v>5425</v>
      </c>
      <c r="D2372" s="898">
        <v>442972.86</v>
      </c>
      <c r="E2372" s="890" t="s">
        <v>5409</v>
      </c>
      <c r="F2372" s="890" t="s">
        <v>5410</v>
      </c>
      <c r="G2372" s="890" t="s">
        <v>5411</v>
      </c>
      <c r="H2372" s="890" t="str">
        <f>IF(A2372="","",VLOOKUP(A2372,[4]Crt!F:G,2,FALSE))</f>
        <v>මාර්ග</v>
      </c>
      <c r="I2372" s="894" t="str">
        <f>IF(B2372="","",IF(LEN(B2372)=12,VLOOKUP(MID(B2372,8,2),[4]Crt!A:B,2),VLOOKUP(MID(B2372,7,2),[4]Crt!A:B,2)))</f>
        <v>01 - දිවුලපිටිය</v>
      </c>
      <c r="J2372" s="890" t="str">
        <f>IF(B2372="","",VLOOKUP(I2372,[4]Crt!B:C,2))</f>
        <v>ගම්පහ</v>
      </c>
      <c r="K2372" s="890">
        <f>IF(B2372="","",VLOOKUP(MID(B2372,1,1),[4]Crt!D:E,2,FALSE))</f>
        <v>2004</v>
      </c>
    </row>
    <row r="2373" spans="1:11" customFormat="1" ht="51" customHeight="1">
      <c r="A2373" s="890" t="s">
        <v>5406</v>
      </c>
      <c r="B2373" s="897" t="s">
        <v>5426</v>
      </c>
      <c r="C2373" s="892" t="s">
        <v>5427</v>
      </c>
      <c r="D2373" s="898">
        <v>377035.63</v>
      </c>
      <c r="E2373" s="890" t="s">
        <v>5409</v>
      </c>
      <c r="F2373" s="890" t="s">
        <v>5410</v>
      </c>
      <c r="G2373" s="890" t="s">
        <v>5411</v>
      </c>
      <c r="H2373" s="890" t="str">
        <f>IF(A2373="","",VLOOKUP(A2373,[4]Crt!F:G,2,FALSE))</f>
        <v>මාර්ග</v>
      </c>
      <c r="I2373" s="894" t="str">
        <f>IF(B2373="","",IF(LEN(B2373)=12,VLOOKUP(MID(B2373,8,2),[4]Crt!A:B,2),VLOOKUP(MID(B2373,7,2),[4]Crt!A:B,2)))</f>
        <v>01 - දිවුලපිටිය</v>
      </c>
      <c r="J2373" s="890" t="str">
        <f>IF(B2373="","",VLOOKUP(I2373,[4]Crt!B:C,2))</f>
        <v>ගම්පහ</v>
      </c>
      <c r="K2373" s="890">
        <f>IF(B2373="","",VLOOKUP(MID(B2373,1,1),[4]Crt!D:E,2,FALSE))</f>
        <v>2004</v>
      </c>
    </row>
    <row r="2374" spans="1:11" customFormat="1" ht="51" customHeight="1">
      <c r="A2374" s="890" t="s">
        <v>5428</v>
      </c>
      <c r="B2374" s="897" t="s">
        <v>5429</v>
      </c>
      <c r="C2374" s="892" t="s">
        <v>5430</v>
      </c>
      <c r="D2374" s="893">
        <v>1000000</v>
      </c>
      <c r="E2374" s="890" t="s">
        <v>5409</v>
      </c>
      <c r="F2374" s="890" t="s">
        <v>5410</v>
      </c>
      <c r="G2374" s="890"/>
      <c r="H2374" s="890" t="str">
        <f>IF(A2374="","",VLOOKUP(A2374,[4]Crt!F:G,2,FALSE))</f>
        <v>මාර්ග</v>
      </c>
      <c r="I2374" s="894" t="str">
        <f>IF(B2374="","",IF(LEN(B2374)=12,VLOOKUP(MID(B2374,8,2),[4]Crt!A:B,2),VLOOKUP(MID(B2374,7,2),[4]Crt!A:B,2)))</f>
        <v>01 - දිවුලපිටිය</v>
      </c>
      <c r="J2374" s="890" t="str">
        <f>IF(B2374="","",VLOOKUP(I2374,[4]Crt!B:C,2))</f>
        <v>ගම්පහ</v>
      </c>
      <c r="K2374" s="890">
        <f>IF(B2374="","",VLOOKUP(MID(B2374,1,1),[4]Crt!D:E,2,FALSE))</f>
        <v>2004</v>
      </c>
    </row>
    <row r="2375" spans="1:11" customFormat="1" ht="51" customHeight="1">
      <c r="A2375" s="890" t="s">
        <v>5406</v>
      </c>
      <c r="B2375" s="897" t="s">
        <v>5431</v>
      </c>
      <c r="C2375" s="896" t="s">
        <v>5432</v>
      </c>
      <c r="D2375" s="893">
        <v>500000</v>
      </c>
      <c r="E2375" s="890" t="s">
        <v>5409</v>
      </c>
      <c r="F2375" s="890" t="s">
        <v>5410</v>
      </c>
      <c r="G2375" s="890"/>
      <c r="H2375" s="890" t="str">
        <f>IF(A2375="","",VLOOKUP(A2375,[4]Crt!F:G,2,FALSE))</f>
        <v>මාර්ග</v>
      </c>
      <c r="I2375" s="894" t="str">
        <f>IF(B2375="","",IF(LEN(B2375)=12,VLOOKUP(MID(B2375,8,2),[4]Crt!A:B,2),VLOOKUP(MID(B2375,7,2),[4]Crt!A:B,2)))</f>
        <v>02 - කටාන</v>
      </c>
      <c r="J2375" s="890" t="str">
        <f>IF(B2375="","",VLOOKUP(I2375,[4]Crt!B:C,2))</f>
        <v>ගම්පහ</v>
      </c>
      <c r="K2375" s="890">
        <f>IF(B2375="","",VLOOKUP(MID(B2375,1,1),[4]Crt!D:E,2,FALSE))</f>
        <v>2004</v>
      </c>
    </row>
    <row r="2376" spans="1:11" customFormat="1" ht="51" customHeight="1">
      <c r="A2376" s="890" t="s">
        <v>5406</v>
      </c>
      <c r="B2376" s="897" t="s">
        <v>5433</v>
      </c>
      <c r="C2376" s="892" t="s">
        <v>5434</v>
      </c>
      <c r="D2376" s="898">
        <v>465624.82</v>
      </c>
      <c r="E2376" s="890" t="s">
        <v>5409</v>
      </c>
      <c r="F2376" s="890" t="s">
        <v>5410</v>
      </c>
      <c r="G2376" s="890" t="s">
        <v>5411</v>
      </c>
      <c r="H2376" s="890" t="str">
        <f>IF(A2376="","",VLOOKUP(A2376,[4]Crt!F:G,2,FALSE))</f>
        <v>මාර්ග</v>
      </c>
      <c r="I2376" s="894" t="str">
        <f>IF(B2376="","",IF(LEN(B2376)=12,VLOOKUP(MID(B2376,8,2),[4]Crt!A:B,2),VLOOKUP(MID(B2376,7,2),[4]Crt!A:B,2)))</f>
        <v>02 - කටාන</v>
      </c>
      <c r="J2376" s="890" t="str">
        <f>IF(B2376="","",VLOOKUP(I2376,[4]Crt!B:C,2))</f>
        <v>ගම්පහ</v>
      </c>
      <c r="K2376" s="890">
        <f>IF(B2376="","",VLOOKUP(MID(B2376,1,1),[4]Crt!D:E,2,FALSE))</f>
        <v>2004</v>
      </c>
    </row>
    <row r="2377" spans="1:11" customFormat="1" ht="51" customHeight="1">
      <c r="A2377" s="890" t="s">
        <v>5428</v>
      </c>
      <c r="B2377" s="897" t="s">
        <v>5435</v>
      </c>
      <c r="C2377" s="892" t="s">
        <v>5436</v>
      </c>
      <c r="D2377" s="893">
        <v>2000000</v>
      </c>
      <c r="E2377" s="890" t="s">
        <v>5409</v>
      </c>
      <c r="F2377" s="890" t="s">
        <v>5410</v>
      </c>
      <c r="G2377" s="890"/>
      <c r="H2377" s="890" t="str">
        <f>IF(A2377="","",VLOOKUP(A2377,[4]Crt!F:G,2,FALSE))</f>
        <v>මාර්ග</v>
      </c>
      <c r="I2377" s="894" t="str">
        <f>IF(B2377="","",IF(LEN(B2377)=12,VLOOKUP(MID(B2377,8,2),[4]Crt!A:B,2),VLOOKUP(MID(B2377,7,2),[4]Crt!A:B,2)))</f>
        <v>02 - කටාන</v>
      </c>
      <c r="J2377" s="890" t="str">
        <f>IF(B2377="","",VLOOKUP(I2377,[4]Crt!B:C,2))</f>
        <v>ගම්පහ</v>
      </c>
      <c r="K2377" s="890">
        <f>IF(B2377="","",VLOOKUP(MID(B2377,1,1),[4]Crt!D:E,2,FALSE))</f>
        <v>2004</v>
      </c>
    </row>
    <row r="2378" spans="1:11" customFormat="1" ht="51" customHeight="1">
      <c r="A2378" s="890" t="s">
        <v>5406</v>
      </c>
      <c r="B2378" s="897" t="s">
        <v>5437</v>
      </c>
      <c r="C2378" s="892" t="s">
        <v>5438</v>
      </c>
      <c r="D2378" s="898">
        <v>2750000</v>
      </c>
      <c r="E2378" s="890" t="s">
        <v>5409</v>
      </c>
      <c r="F2378" s="890" t="s">
        <v>5410</v>
      </c>
      <c r="G2378" s="890" t="s">
        <v>5411</v>
      </c>
      <c r="H2378" s="890" t="str">
        <f>IF(A2378="","",VLOOKUP(A2378,[4]Crt!F:G,2,FALSE))</f>
        <v>මාර්ග</v>
      </c>
      <c r="I2378" s="894" t="str">
        <f>IF(B2378="","",IF(LEN(B2378)=12,VLOOKUP(MID(B2378,8,2),[4]Crt!A:B,2),VLOOKUP(MID(B2378,7,2),[4]Crt!A:B,2)))</f>
        <v>02 - කටාන</v>
      </c>
      <c r="J2378" s="890" t="str">
        <f>IF(B2378="","",VLOOKUP(I2378,[4]Crt!B:C,2))</f>
        <v>ගම්පහ</v>
      </c>
      <c r="K2378" s="890">
        <f>IF(B2378="","",VLOOKUP(MID(B2378,1,1),[4]Crt!D:E,2,FALSE))</f>
        <v>2004</v>
      </c>
    </row>
    <row r="2379" spans="1:11" customFormat="1" ht="51" customHeight="1">
      <c r="A2379" s="899" t="s">
        <v>5439</v>
      </c>
      <c r="B2379" s="900" t="s">
        <v>5440</v>
      </c>
      <c r="C2379" s="901" t="s">
        <v>5441</v>
      </c>
      <c r="D2379" s="902">
        <v>2000000</v>
      </c>
      <c r="E2379" s="899" t="s">
        <v>5409</v>
      </c>
      <c r="F2379" s="899" t="s">
        <v>5410</v>
      </c>
      <c r="G2379" s="890"/>
      <c r="H2379" s="890" t="str">
        <f>IF(A2379="","",VLOOKUP(A2379,[4]Crt!F:G,2,FALSE))</f>
        <v>මාර්ග</v>
      </c>
      <c r="I2379" s="894" t="str">
        <f>IF(B2379="","",IF(LEN(B2379)=12,VLOOKUP(MID(B2379,8,2),[4]Crt!A:B,2),VLOOKUP(MID(B2379,7,2),[4]Crt!A:B,2)))</f>
        <v>02 - කටාන</v>
      </c>
      <c r="J2379" s="890" t="str">
        <f>IF(B2379="","",VLOOKUP(I2379,[4]Crt!B:C,2))</f>
        <v>ගම්පහ</v>
      </c>
      <c r="K2379" s="890">
        <f>IF(B2379="","",VLOOKUP(MID(B2379,1,1),[4]Crt!D:E,2,FALSE))</f>
        <v>2004</v>
      </c>
    </row>
    <row r="2380" spans="1:11" customFormat="1" ht="51" customHeight="1">
      <c r="A2380" s="890" t="s">
        <v>5406</v>
      </c>
      <c r="B2380" s="897" t="s">
        <v>5442</v>
      </c>
      <c r="C2380" s="892" t="s">
        <v>5443</v>
      </c>
      <c r="D2380" s="898">
        <v>1991847.28</v>
      </c>
      <c r="E2380" s="890" t="s">
        <v>5409</v>
      </c>
      <c r="F2380" s="890" t="s">
        <v>5410</v>
      </c>
      <c r="G2380" s="890" t="s">
        <v>5411</v>
      </c>
      <c r="H2380" s="890" t="str">
        <f>IF(A2380="","",VLOOKUP(A2380,[4]Crt!F:G,2,FALSE))</f>
        <v>මාර්ග</v>
      </c>
      <c r="I2380" s="894" t="str">
        <f>IF(B2380="","",IF(LEN(B2380)=12,VLOOKUP(MID(B2380,8,2),[4]Crt!A:B,2),VLOOKUP(MID(B2380,7,2),[4]Crt!A:B,2)))</f>
        <v>02 - කටාන</v>
      </c>
      <c r="J2380" s="890" t="str">
        <f>IF(B2380="","",VLOOKUP(I2380,[4]Crt!B:C,2))</f>
        <v>ගම්පහ</v>
      </c>
      <c r="K2380" s="890">
        <f>IF(B2380="","",VLOOKUP(MID(B2380,1,1),[4]Crt!D:E,2,FALSE))</f>
        <v>2004</v>
      </c>
    </row>
    <row r="2381" spans="1:11" customFormat="1" ht="51" customHeight="1">
      <c r="A2381" s="890" t="s">
        <v>5406</v>
      </c>
      <c r="B2381" s="897" t="s">
        <v>5444</v>
      </c>
      <c r="C2381" s="892" t="s">
        <v>5445</v>
      </c>
      <c r="D2381" s="898">
        <v>487330.05</v>
      </c>
      <c r="E2381" s="890" t="s">
        <v>5409</v>
      </c>
      <c r="F2381" s="890" t="s">
        <v>5410</v>
      </c>
      <c r="G2381" s="890" t="s">
        <v>5411</v>
      </c>
      <c r="H2381" s="890" t="str">
        <f>IF(A2381="","",VLOOKUP(A2381,[4]Crt!F:G,2,FALSE))</f>
        <v>මාර්ග</v>
      </c>
      <c r="I2381" s="894" t="str">
        <f>IF(B2381="","",IF(LEN(B2381)=12,VLOOKUP(MID(B2381,8,2),[4]Crt!A:B,2),VLOOKUP(MID(B2381,7,2),[4]Crt!A:B,2)))</f>
        <v>02 - කටාන</v>
      </c>
      <c r="J2381" s="890" t="str">
        <f>IF(B2381="","",VLOOKUP(I2381,[4]Crt!B:C,2))</f>
        <v>ගම්පහ</v>
      </c>
      <c r="K2381" s="890">
        <f>IF(B2381="","",VLOOKUP(MID(B2381,1,1),[4]Crt!D:E,2,FALSE))</f>
        <v>2004</v>
      </c>
    </row>
    <row r="2382" spans="1:11" customFormat="1" ht="51" customHeight="1">
      <c r="A2382" s="890" t="s">
        <v>5406</v>
      </c>
      <c r="B2382" s="897" t="s">
        <v>5446</v>
      </c>
      <c r="C2382" s="896" t="s">
        <v>5447</v>
      </c>
      <c r="D2382" s="893">
        <v>2000000</v>
      </c>
      <c r="E2382" s="890" t="s">
        <v>5409</v>
      </c>
      <c r="F2382" s="890" t="s">
        <v>5410</v>
      </c>
      <c r="G2382" s="890"/>
      <c r="H2382" s="890" t="str">
        <f>IF(A2382="","",VLOOKUP(A2382,[4]Crt!F:G,2,FALSE))</f>
        <v>මාර්ග</v>
      </c>
      <c r="I2382" s="894" t="str">
        <f>IF(B2382="","",IF(LEN(B2382)=12,VLOOKUP(MID(B2382,8,2),[4]Crt!A:B,2),VLOOKUP(MID(B2382,7,2),[4]Crt!A:B,2)))</f>
        <v>02 - කටාන</v>
      </c>
      <c r="J2382" s="890" t="str">
        <f>IF(B2382="","",VLOOKUP(I2382,[4]Crt!B:C,2))</f>
        <v>ගම්පහ</v>
      </c>
      <c r="K2382" s="890">
        <f>IF(B2382="","",VLOOKUP(MID(B2382,1,1),[4]Crt!D:E,2,FALSE))</f>
        <v>2004</v>
      </c>
    </row>
    <row r="2383" spans="1:11" customFormat="1" ht="51" customHeight="1">
      <c r="A2383" s="890" t="s">
        <v>5428</v>
      </c>
      <c r="B2383" s="897" t="s">
        <v>5448</v>
      </c>
      <c r="C2383" s="892" t="s">
        <v>5449</v>
      </c>
      <c r="D2383" s="893">
        <v>2000000</v>
      </c>
      <c r="E2383" s="890" t="s">
        <v>5409</v>
      </c>
      <c r="F2383" s="890" t="s">
        <v>5410</v>
      </c>
      <c r="G2383" s="890"/>
      <c r="H2383" s="890" t="str">
        <f>IF(A2383="","",VLOOKUP(A2383,[4]Crt!F:G,2,FALSE))</f>
        <v>මාර්ග</v>
      </c>
      <c r="I2383" s="894" t="str">
        <f>IF(B2383="","",IF(LEN(B2383)=12,VLOOKUP(MID(B2383,8,2),[4]Crt!A:B,2),VLOOKUP(MID(B2383,7,2),[4]Crt!A:B,2)))</f>
        <v>02 - කටාන</v>
      </c>
      <c r="J2383" s="890" t="str">
        <f>IF(B2383="","",VLOOKUP(I2383,[4]Crt!B:C,2))</f>
        <v>ගම්පහ</v>
      </c>
      <c r="K2383" s="890">
        <f>IF(B2383="","",VLOOKUP(MID(B2383,1,1),[4]Crt!D:E,2,FALSE))</f>
        <v>2004</v>
      </c>
    </row>
    <row r="2384" spans="1:11" customFormat="1" ht="51" customHeight="1">
      <c r="A2384" s="890" t="s">
        <v>5406</v>
      </c>
      <c r="B2384" s="897" t="s">
        <v>5450</v>
      </c>
      <c r="C2384" s="892" t="s">
        <v>5451</v>
      </c>
      <c r="D2384" s="898">
        <v>916909.18</v>
      </c>
      <c r="E2384" s="890" t="s">
        <v>5409</v>
      </c>
      <c r="F2384" s="890" t="s">
        <v>5410</v>
      </c>
      <c r="G2384" s="890" t="s">
        <v>5411</v>
      </c>
      <c r="H2384" s="890" t="str">
        <f>IF(A2384="","",VLOOKUP(A2384,[4]Crt!F:G,2,FALSE))</f>
        <v>මාර්ග</v>
      </c>
      <c r="I2384" s="894" t="str">
        <f>IF(B2384="","",IF(LEN(B2384)=12,VLOOKUP(MID(B2384,8,2),[4]Crt!A:B,2),VLOOKUP(MID(B2384,7,2),[4]Crt!A:B,2)))</f>
        <v>02 - කටාන</v>
      </c>
      <c r="J2384" s="890" t="str">
        <f>IF(B2384="","",VLOOKUP(I2384,[4]Crt!B:C,2))</f>
        <v>ගම්පහ</v>
      </c>
      <c r="K2384" s="890">
        <f>IF(B2384="","",VLOOKUP(MID(B2384,1,1),[4]Crt!D:E,2,FALSE))</f>
        <v>2004</v>
      </c>
    </row>
    <row r="2385" spans="1:11" customFormat="1" ht="51" customHeight="1">
      <c r="A2385" s="890" t="s">
        <v>5406</v>
      </c>
      <c r="B2385" s="897" t="s">
        <v>5452</v>
      </c>
      <c r="C2385" s="892" t="s">
        <v>5453</v>
      </c>
      <c r="D2385" s="898">
        <v>916662.3</v>
      </c>
      <c r="E2385" s="890" t="s">
        <v>5409</v>
      </c>
      <c r="F2385" s="890" t="s">
        <v>5410</v>
      </c>
      <c r="G2385" s="890" t="s">
        <v>5411</v>
      </c>
      <c r="H2385" s="890" t="str">
        <f>IF(A2385="","",VLOOKUP(A2385,[4]Crt!F:G,2,FALSE))</f>
        <v>මාර්ග</v>
      </c>
      <c r="I2385" s="894" t="str">
        <f>IF(B2385="","",IF(LEN(B2385)=12,VLOOKUP(MID(B2385,8,2),[4]Crt!A:B,2),VLOOKUP(MID(B2385,7,2),[4]Crt!A:B,2)))</f>
        <v>02 - කටාන</v>
      </c>
      <c r="J2385" s="890" t="str">
        <f>IF(B2385="","",VLOOKUP(I2385,[4]Crt!B:C,2))</f>
        <v>ගම්පහ</v>
      </c>
      <c r="K2385" s="890">
        <f>IF(B2385="","",VLOOKUP(MID(B2385,1,1),[4]Crt!D:E,2,FALSE))</f>
        <v>2004</v>
      </c>
    </row>
    <row r="2386" spans="1:11" customFormat="1" ht="51" customHeight="1">
      <c r="A2386" s="890" t="s">
        <v>5406</v>
      </c>
      <c r="B2386" s="897" t="s">
        <v>5454</v>
      </c>
      <c r="C2386" s="892" t="s">
        <v>5455</v>
      </c>
      <c r="D2386" s="898">
        <v>1165267.82</v>
      </c>
      <c r="E2386" s="890" t="s">
        <v>5409</v>
      </c>
      <c r="F2386" s="890" t="s">
        <v>5410</v>
      </c>
      <c r="G2386" s="890" t="s">
        <v>5411</v>
      </c>
      <c r="H2386" s="890" t="str">
        <f>IF(A2386="","",VLOOKUP(A2386,[4]Crt!F:G,2,FALSE))</f>
        <v>මාර්ග</v>
      </c>
      <c r="I2386" s="894" t="str">
        <f>IF(B2386="","",IF(LEN(B2386)=12,VLOOKUP(MID(B2386,8,2),[4]Crt!A:B,2),VLOOKUP(MID(B2386,7,2),[4]Crt!A:B,2)))</f>
        <v>02 - කටාන</v>
      </c>
      <c r="J2386" s="890" t="str">
        <f>IF(B2386="","",VLOOKUP(I2386,[4]Crt!B:C,2))</f>
        <v>ගම්පහ</v>
      </c>
      <c r="K2386" s="890">
        <f>IF(B2386="","",VLOOKUP(MID(B2386,1,1),[4]Crt!D:E,2,FALSE))</f>
        <v>2004</v>
      </c>
    </row>
    <row r="2387" spans="1:11" customFormat="1" ht="51" customHeight="1">
      <c r="A2387" s="890" t="s">
        <v>5406</v>
      </c>
      <c r="B2387" s="897" t="s">
        <v>5456</v>
      </c>
      <c r="C2387" s="892" t="s">
        <v>5457</v>
      </c>
      <c r="D2387" s="898">
        <v>2830000</v>
      </c>
      <c r="E2387" s="890" t="s">
        <v>5409</v>
      </c>
      <c r="F2387" s="890" t="s">
        <v>5410</v>
      </c>
      <c r="G2387" s="890" t="s">
        <v>5411</v>
      </c>
      <c r="H2387" s="890" t="str">
        <f>IF(A2387="","",VLOOKUP(A2387,[4]Crt!F:G,2,FALSE))</f>
        <v>මාර්ග</v>
      </c>
      <c r="I2387" s="894" t="str">
        <f>IF(B2387="","",IF(LEN(B2387)=12,VLOOKUP(MID(B2387,8,2),[4]Crt!A:B,2),VLOOKUP(MID(B2387,7,2),[4]Crt!A:B,2)))</f>
        <v>02 - කටාන</v>
      </c>
      <c r="J2387" s="890" t="str">
        <f>IF(B2387="","",VLOOKUP(I2387,[4]Crt!B:C,2))</f>
        <v>ගම්පහ</v>
      </c>
      <c r="K2387" s="890">
        <f>IF(B2387="","",VLOOKUP(MID(B2387,1,1),[4]Crt!D:E,2,FALSE))</f>
        <v>2004</v>
      </c>
    </row>
    <row r="2388" spans="1:11" customFormat="1" ht="51" customHeight="1">
      <c r="A2388" s="890" t="s">
        <v>5406</v>
      </c>
      <c r="B2388" s="897" t="s">
        <v>5458</v>
      </c>
      <c r="C2388" s="892" t="s">
        <v>5459</v>
      </c>
      <c r="D2388" s="898">
        <v>1849893.35</v>
      </c>
      <c r="E2388" s="890" t="s">
        <v>5409</v>
      </c>
      <c r="F2388" s="890" t="s">
        <v>5410</v>
      </c>
      <c r="G2388" s="890" t="s">
        <v>5411</v>
      </c>
      <c r="H2388" s="890" t="str">
        <f>IF(A2388="","",VLOOKUP(A2388,[4]Crt!F:G,2,FALSE))</f>
        <v>මාර්ග</v>
      </c>
      <c r="I2388" s="894" t="str">
        <f>IF(B2388="","",IF(LEN(B2388)=12,VLOOKUP(MID(B2388,8,2),[4]Crt!A:B,2),VLOOKUP(MID(B2388,7,2),[4]Crt!A:B,2)))</f>
        <v>02 - කටාන</v>
      </c>
      <c r="J2388" s="890" t="str">
        <f>IF(B2388="","",VLOOKUP(I2388,[4]Crt!B:C,2))</f>
        <v>ගම්පහ</v>
      </c>
      <c r="K2388" s="890">
        <f>IF(B2388="","",VLOOKUP(MID(B2388,1,1),[4]Crt!D:E,2,FALSE))</f>
        <v>2004</v>
      </c>
    </row>
    <row r="2389" spans="1:11" customFormat="1" ht="51" customHeight="1">
      <c r="A2389" s="890" t="s">
        <v>5406</v>
      </c>
      <c r="B2389" s="897" t="s">
        <v>5460</v>
      </c>
      <c r="C2389" s="892" t="s">
        <v>5461</v>
      </c>
      <c r="D2389" s="898">
        <v>1790527.04</v>
      </c>
      <c r="E2389" s="890" t="s">
        <v>5409</v>
      </c>
      <c r="F2389" s="890" t="s">
        <v>5410</v>
      </c>
      <c r="G2389" s="890" t="s">
        <v>5411</v>
      </c>
      <c r="H2389" s="890" t="str">
        <f>IF(A2389="","",VLOOKUP(A2389,[4]Crt!F:G,2,FALSE))</f>
        <v>මාර්ග</v>
      </c>
      <c r="I2389" s="894" t="str">
        <f>IF(B2389="","",IF(LEN(B2389)=12,VLOOKUP(MID(B2389,8,2),[4]Crt!A:B,2),VLOOKUP(MID(B2389,7,2),[4]Crt!A:B,2)))</f>
        <v>02 - කටාන</v>
      </c>
      <c r="J2389" s="890" t="str">
        <f>IF(B2389="","",VLOOKUP(I2389,[4]Crt!B:C,2))</f>
        <v>ගම්පහ</v>
      </c>
      <c r="K2389" s="890">
        <f>IF(B2389="","",VLOOKUP(MID(B2389,1,1),[4]Crt!D:E,2,FALSE))</f>
        <v>2004</v>
      </c>
    </row>
    <row r="2390" spans="1:11" customFormat="1" ht="51" customHeight="1">
      <c r="A2390" s="899" t="s">
        <v>5439</v>
      </c>
      <c r="B2390" s="900" t="s">
        <v>5462</v>
      </c>
      <c r="C2390" s="901" t="s">
        <v>5463</v>
      </c>
      <c r="D2390" s="902">
        <v>1000000</v>
      </c>
      <c r="E2390" s="899" t="s">
        <v>5409</v>
      </c>
      <c r="F2390" s="899" t="s">
        <v>5410</v>
      </c>
      <c r="G2390" s="890"/>
      <c r="H2390" s="890" t="str">
        <f>IF(,"",VLOOKUP(A2390,[4]Crt!F:G,2,FALSE))</f>
        <v>මාර්ග</v>
      </c>
      <c r="I2390" s="894" t="str">
        <f>IF(B2390="","",IF(LEN(B2390)=12,VLOOKUP(MID(B2390,8,2),[4]Crt!A:B,2),VLOOKUP(MID(B2390,7,2),[4]Crt!A:B,2)))</f>
        <v>05 - මීරිගම</v>
      </c>
      <c r="J2390" s="890" t="str">
        <f>IF(B2390="","",VLOOKUP(I2390,[4]Crt!B:C,2))</f>
        <v>ගම්පහ</v>
      </c>
      <c r="K2390" s="890">
        <f>IF(B2390="","",VLOOKUP(MID(B2390,1,1),[4]Crt!D:E,2,FALSE))</f>
        <v>2004</v>
      </c>
    </row>
    <row r="2391" spans="1:11" customFormat="1" ht="51" customHeight="1">
      <c r="A2391" s="899" t="s">
        <v>5439</v>
      </c>
      <c r="B2391" s="900" t="s">
        <v>5464</v>
      </c>
      <c r="C2391" s="901" t="s">
        <v>5465</v>
      </c>
      <c r="D2391" s="902">
        <v>1000000</v>
      </c>
      <c r="E2391" s="899" t="s">
        <v>5409</v>
      </c>
      <c r="F2391" s="899" t="s">
        <v>5410</v>
      </c>
      <c r="G2391" s="890"/>
      <c r="H2391" s="890" t="str">
        <f>IF(A2391="","",VLOOKUP(A2391,[4]Crt!F:G,2,FALSE))</f>
        <v>මාර්ග</v>
      </c>
      <c r="I2391" s="894" t="str">
        <f>IF(B2391="","",IF(LEN(B2391)=12,VLOOKUP(MID(B2391,8,2),[4]Crt!A:B,2),VLOOKUP(MID(B2391,7,2),[4]Crt!A:B,2)))</f>
        <v>09 - වත්තල</v>
      </c>
      <c r="J2391" s="890" t="str">
        <f>IF(B2391="","",VLOOKUP(I2391,[4]Crt!B:C,2))</f>
        <v>ගම්පහ</v>
      </c>
      <c r="K2391" s="890">
        <f>IF(B2391="","",VLOOKUP(MID(B2391,1,1),[4]Crt!D:E,2,FALSE))</f>
        <v>2004</v>
      </c>
    </row>
    <row r="2392" spans="1:11" customFormat="1" ht="51" customHeight="1">
      <c r="A2392" s="899" t="s">
        <v>5439</v>
      </c>
      <c r="B2392" s="900" t="s">
        <v>5466</v>
      </c>
      <c r="C2392" s="901" t="s">
        <v>5467</v>
      </c>
      <c r="D2392" s="902">
        <v>1000000</v>
      </c>
      <c r="E2392" s="899" t="s">
        <v>5409</v>
      </c>
      <c r="F2392" s="899" t="s">
        <v>5410</v>
      </c>
      <c r="G2392" s="890"/>
      <c r="H2392" s="890" t="str">
        <f>IF(A2392="","",VLOOKUP(A2392,[4]Crt!F:G,2,FALSE))</f>
        <v>මාර්ග</v>
      </c>
      <c r="I2392" s="894" t="str">
        <f>IF(B2392="","",IF(LEN(B2392)=12,VLOOKUP(MID(B2392,8,2),[4]Crt!A:B,2),VLOOKUP(MID(B2392,7,2),[4]Crt!A:B,2)))</f>
        <v>09 - වත්තල</v>
      </c>
      <c r="J2392" s="890" t="str">
        <f>IF(B2392="","",VLOOKUP(I2392,[4]Crt!B:C,2))</f>
        <v>ගම්පහ</v>
      </c>
      <c r="K2392" s="890">
        <f>IF(B2392="","",VLOOKUP(MID(B2392,1,1),[4]Crt!D:E,2,FALSE))</f>
        <v>2004</v>
      </c>
    </row>
    <row r="2393" spans="1:11" customFormat="1" ht="51" customHeight="1">
      <c r="A2393" s="899" t="s">
        <v>5439</v>
      </c>
      <c r="B2393" s="900" t="s">
        <v>5468</v>
      </c>
      <c r="C2393" s="901" t="s">
        <v>5469</v>
      </c>
      <c r="D2393" s="902">
        <v>1800000</v>
      </c>
      <c r="E2393" s="899" t="s">
        <v>5409</v>
      </c>
      <c r="F2393" s="899" t="s">
        <v>5410</v>
      </c>
      <c r="G2393" s="890"/>
      <c r="H2393" s="890" t="str">
        <f>IF(A2393="","",VLOOKUP(A2393,[4]Crt!F:G,2,FALSE))</f>
        <v>මාර්ග</v>
      </c>
      <c r="I2393" s="894" t="str">
        <f>IF(B2393="","",IF(LEN(B2393)=12,VLOOKUP(MID(B2393,8,2),[4]Crt!A:B,2),VLOOKUP(MID(B2393,7,2),[4]Crt!A:B,2)))</f>
        <v>03 - මීගමුව</v>
      </c>
      <c r="J2393" s="890" t="str">
        <f>IF(B2393="","",VLOOKUP(I2393,[4]Crt!B:C,2))</f>
        <v>ගම්පහ</v>
      </c>
      <c r="K2393" s="890">
        <f>IF(B2393="","",VLOOKUP(MID(B2393,1,1),[4]Crt!D:E,2,FALSE))</f>
        <v>2004</v>
      </c>
    </row>
    <row r="2394" spans="1:11" customFormat="1" ht="51" customHeight="1">
      <c r="A2394" s="899" t="s">
        <v>5439</v>
      </c>
      <c r="B2394" s="900" t="s">
        <v>5470</v>
      </c>
      <c r="C2394" s="901" t="s">
        <v>5471</v>
      </c>
      <c r="D2394" s="902">
        <v>1700000</v>
      </c>
      <c r="E2394" s="899" t="s">
        <v>5409</v>
      </c>
      <c r="F2394" s="899" t="s">
        <v>5410</v>
      </c>
      <c r="G2394" s="890"/>
      <c r="H2394" s="890" t="str">
        <f>IF(A2394="","",VLOOKUP(A2394,[4]Crt!F:G,2,FALSE))</f>
        <v>මාර්ග</v>
      </c>
      <c r="I2394" s="894" t="str">
        <f>IF(B2394="","",IF(LEN(B2394)=12,VLOOKUP(MID(B2394,8,2),[4]Crt!A:B,2),VLOOKUP(MID(B2394,7,2),[4]Crt!A:B,2)))</f>
        <v>03 - මීගමුව</v>
      </c>
      <c r="J2394" s="890" t="str">
        <f>IF(B2394="","",VLOOKUP(I2394,[4]Crt!B:C,2))</f>
        <v>ගම්පහ</v>
      </c>
      <c r="K2394" s="890">
        <f>IF(B2394="","",VLOOKUP(MID(B2394,1,1),[4]Crt!D:E,2,FALSE))</f>
        <v>2004</v>
      </c>
    </row>
    <row r="2395" spans="1:11" customFormat="1" ht="51" customHeight="1">
      <c r="A2395" s="899" t="s">
        <v>5439</v>
      </c>
      <c r="B2395" s="900" t="s">
        <v>5472</v>
      </c>
      <c r="C2395" s="901" t="s">
        <v>5473</v>
      </c>
      <c r="D2395" s="902">
        <v>900000</v>
      </c>
      <c r="E2395" s="899" t="s">
        <v>5409</v>
      </c>
      <c r="F2395" s="899" t="s">
        <v>5410</v>
      </c>
      <c r="G2395" s="890"/>
      <c r="H2395" s="890" t="str">
        <f>IF(A2395="","",VLOOKUP(A2395,[4]Crt!F:G,2,FALSE))</f>
        <v>මාර්ග</v>
      </c>
      <c r="I2395" s="894" t="str">
        <f>IF(B2395="","",IF(LEN(B2395)=12,VLOOKUP(MID(B2395,8,2),[4]Crt!A:B,2),VLOOKUP(MID(B2395,7,2),[4]Crt!A:B,2)))</f>
        <v>03 - මීගමුව</v>
      </c>
      <c r="J2395" s="890" t="str">
        <f>IF(B2395="","",VLOOKUP(I2395,[4]Crt!B:C,2))</f>
        <v>ගම්පහ</v>
      </c>
      <c r="K2395" s="890">
        <f>IF(B2395="","",VLOOKUP(MID(B2395,1,1),[4]Crt!D:E,2,FALSE))</f>
        <v>2004</v>
      </c>
    </row>
    <row r="2396" spans="1:11" customFormat="1" ht="51" customHeight="1">
      <c r="A2396" s="899" t="s">
        <v>5439</v>
      </c>
      <c r="B2396" s="900" t="s">
        <v>5474</v>
      </c>
      <c r="C2396" s="901" t="s">
        <v>5475</v>
      </c>
      <c r="D2396" s="902">
        <v>900000</v>
      </c>
      <c r="E2396" s="899" t="s">
        <v>5409</v>
      </c>
      <c r="F2396" s="899" t="s">
        <v>5410</v>
      </c>
      <c r="G2396" s="890"/>
      <c r="H2396" s="890" t="str">
        <f>IF(A2396="","",VLOOKUP(A2396,[4]Crt!F:G,2,FALSE))</f>
        <v>මාර්ග</v>
      </c>
      <c r="I2396" s="894" t="str">
        <f>IF(B2396="","",IF(LEN(B2396)=12,VLOOKUP(MID(B2396,8,2),[4]Crt!A:B,2),VLOOKUP(MID(B2396,7,2),[4]Crt!A:B,2)))</f>
        <v>03 - මීගමුව</v>
      </c>
      <c r="J2396" s="890" t="str">
        <f>IF(B2396="","",VLOOKUP(I2396,[4]Crt!B:C,2))</f>
        <v>ගම්පහ</v>
      </c>
      <c r="K2396" s="890">
        <f>IF(B2396="","",VLOOKUP(MID(B2396,1,1),[4]Crt!D:E,2,FALSE))</f>
        <v>2004</v>
      </c>
    </row>
    <row r="2397" spans="1:11" customFormat="1" ht="51" customHeight="1">
      <c r="A2397" s="899" t="s">
        <v>5439</v>
      </c>
      <c r="B2397" s="900" t="s">
        <v>5476</v>
      </c>
      <c r="C2397" s="901" t="s">
        <v>5477</v>
      </c>
      <c r="D2397" s="902">
        <v>1800000</v>
      </c>
      <c r="E2397" s="899" t="s">
        <v>5409</v>
      </c>
      <c r="F2397" s="899" t="s">
        <v>5410</v>
      </c>
      <c r="G2397" s="890"/>
      <c r="H2397" s="890" t="str">
        <f>IF(A2397="","",VLOOKUP(A2397,[4]Crt!F:G,2,FALSE))</f>
        <v>මාර්ග</v>
      </c>
      <c r="I2397" s="894" t="str">
        <f>IF(B2397="","",IF(LEN(B2397)=12,VLOOKUP(MID(B2397,8,2),[4]Crt!A:B,2),VLOOKUP(MID(B2397,7,2),[4]Crt!A:B,2)))</f>
        <v>03 - මීගමුව</v>
      </c>
      <c r="J2397" s="890" t="str">
        <f>IF(B2397="","",VLOOKUP(I2397,[4]Crt!B:C,2))</f>
        <v>ගම්පහ</v>
      </c>
      <c r="K2397" s="890">
        <f>IF(B2397="","",VLOOKUP(MID(B2397,1,1),[4]Crt!D:E,2,FALSE))</f>
        <v>2004</v>
      </c>
    </row>
    <row r="2398" spans="1:11" customFormat="1" ht="51" customHeight="1">
      <c r="A2398" s="890" t="s">
        <v>5406</v>
      </c>
      <c r="B2398" s="897" t="s">
        <v>5478</v>
      </c>
      <c r="C2398" s="896" t="s">
        <v>5479</v>
      </c>
      <c r="D2398" s="893">
        <v>2200000</v>
      </c>
      <c r="E2398" s="894" t="s">
        <v>3658</v>
      </c>
      <c r="F2398" s="894" t="s">
        <v>5480</v>
      </c>
      <c r="G2398" s="890"/>
      <c r="H2398" s="890" t="str">
        <f>IF(A2398="","",VLOOKUP(A2398,[4]Crt!F:G,2,FALSE))</f>
        <v>මාර්ග</v>
      </c>
      <c r="I2398" s="894" t="str">
        <f>IF(B2398="","",IF(LEN(B2398)=12,VLOOKUP(MID(B2398,8,2),[4]Crt!A:B,2),VLOOKUP(MID(B2398,7,2),[4]Crt!A:B,2)))</f>
        <v>25 - මහරගම</v>
      </c>
      <c r="J2398" s="890" t="str">
        <f>IF(B2398="","",VLOOKUP(I2398,[4]Crt!B:C,2))</f>
        <v>කොළඹ</v>
      </c>
      <c r="K2398" s="890">
        <f>IF(B2398="","",VLOOKUP(MID(B2398,1,1),[4]Crt!D:E,2,FALSE))</f>
        <v>2004</v>
      </c>
    </row>
    <row r="2399" spans="1:11" customFormat="1" ht="51" customHeight="1">
      <c r="A2399" s="890" t="s">
        <v>5428</v>
      </c>
      <c r="B2399" s="897" t="s">
        <v>5481</v>
      </c>
      <c r="C2399" s="892" t="s">
        <v>5482</v>
      </c>
      <c r="D2399" s="893">
        <v>5000000</v>
      </c>
      <c r="E2399" s="894" t="s">
        <v>3658</v>
      </c>
      <c r="F2399" s="894" t="s">
        <v>5480</v>
      </c>
      <c r="G2399" s="890"/>
      <c r="H2399" s="890" t="str">
        <f>IF(A2399="","",VLOOKUP(A2399,[4]Crt!F:G,2,FALSE))</f>
        <v>මාර්ග</v>
      </c>
      <c r="I2399" s="894" t="str">
        <f>IF(B2399="","",IF(LEN(B2399)=12,VLOOKUP(MID(B2399,8,2),[4]Crt!A:B,2),VLOOKUP(MID(B2399,7,2),[4]Crt!A:B,2)))</f>
        <v>30 - හෝමාගම</v>
      </c>
      <c r="J2399" s="890" t="str">
        <f>IF(B2399="","",VLOOKUP(I2399,[4]Crt!B:C,2))</f>
        <v>කොළඹ</v>
      </c>
      <c r="K2399" s="890">
        <f>IF(B2399="","",VLOOKUP(MID(B2399,1,1),[4]Crt!D:E,2,FALSE))</f>
        <v>2004</v>
      </c>
    </row>
    <row r="2400" spans="1:11" customFormat="1" ht="51" customHeight="1">
      <c r="A2400" s="890" t="s">
        <v>5428</v>
      </c>
      <c r="B2400" s="897" t="s">
        <v>5483</v>
      </c>
      <c r="C2400" s="892" t="s">
        <v>5484</v>
      </c>
      <c r="D2400" s="893">
        <v>3000000</v>
      </c>
      <c r="E2400" s="894" t="s">
        <v>3658</v>
      </c>
      <c r="F2400" s="894" t="s">
        <v>5485</v>
      </c>
      <c r="G2400" s="890"/>
      <c r="H2400" s="890" t="str">
        <f>IF(A2400="","",VLOOKUP(A2400,[4]Crt!F:G,2,FALSE))</f>
        <v>මාර්ග</v>
      </c>
      <c r="I2400" s="894" t="str">
        <f>IF(B2400="","",IF(LEN(B2400)=12,VLOOKUP(MID(B2400,8,2),[4]Crt!A:B,2),VLOOKUP(MID(B2400,7,2),[4]Crt!A:B,2)))</f>
        <v>22 -කොලොන්නාව</v>
      </c>
      <c r="J2400" s="890" t="str">
        <f>IF(B2400="","",VLOOKUP(I2400,[4]Crt!B:C,2))</f>
        <v>කොළඹ</v>
      </c>
      <c r="K2400" s="890">
        <f>IF(B2400="","",VLOOKUP(MID(B2400,1,1),[4]Crt!D:E,2,FALSE))</f>
        <v>2004</v>
      </c>
    </row>
    <row r="2401" spans="1:11" customFormat="1" ht="51" customHeight="1">
      <c r="A2401" s="890" t="s">
        <v>5428</v>
      </c>
      <c r="B2401" s="897" t="s">
        <v>5486</v>
      </c>
      <c r="C2401" s="892" t="s">
        <v>5487</v>
      </c>
      <c r="D2401" s="893">
        <v>4000000</v>
      </c>
      <c r="E2401" s="894" t="s">
        <v>3658</v>
      </c>
      <c r="F2401" s="894" t="s">
        <v>5485</v>
      </c>
      <c r="G2401" s="890"/>
      <c r="H2401" s="890" t="str">
        <f>IF(A2401="","",VLOOKUP(A2401,[4]Crt!F:G,2,FALSE))</f>
        <v>මාර්ග</v>
      </c>
      <c r="I2401" s="894" t="str">
        <f>IF(B2401="","",IF(LEN(B2401)=12,VLOOKUP(MID(B2401,8,2),[4]Crt!A:B,2),VLOOKUP(MID(B2401,7,2),[4]Crt!A:B,2)))</f>
        <v>45 - මදුරාවල</v>
      </c>
      <c r="J2401" s="890" t="str">
        <f>IF(B2401="","",VLOOKUP(I2401,[4]Crt!B:C,2))</f>
        <v>කළුතර</v>
      </c>
      <c r="K2401" s="890">
        <f>IF(B2401="","",VLOOKUP(MID(B2401,1,1),[4]Crt!D:E,2,FALSE))</f>
        <v>2004</v>
      </c>
    </row>
    <row r="2402" spans="1:11" customFormat="1" ht="51" customHeight="1">
      <c r="A2402" s="890" t="s">
        <v>5428</v>
      </c>
      <c r="B2402" s="897" t="s">
        <v>5488</v>
      </c>
      <c r="C2402" s="892" t="s">
        <v>5489</v>
      </c>
      <c r="D2402" s="893">
        <v>2426000</v>
      </c>
      <c r="E2402" s="894" t="s">
        <v>3658</v>
      </c>
      <c r="F2402" s="894" t="s">
        <v>5485</v>
      </c>
      <c r="G2402" s="890"/>
      <c r="H2402" s="890" t="str">
        <f>IF(A2402="","",VLOOKUP(A2402,[4]Crt!F:G,2,FALSE))</f>
        <v>මාර්ග</v>
      </c>
      <c r="I2402" s="894" t="str">
        <f>IF(B2402="","",IF(LEN(B2402)=12,VLOOKUP(MID(B2402,8,2),[4]Crt!A:B,2),VLOOKUP(MID(B2402,7,2),[4]Crt!A:B,2)))</f>
        <v>41 - පානදුර</v>
      </c>
      <c r="J2402" s="890" t="str">
        <f>IF(B2402="","",VLOOKUP(I2402,[4]Crt!B:C,2))</f>
        <v>කළුතර</v>
      </c>
      <c r="K2402" s="890">
        <f>IF(B2402="","",VLOOKUP(MID(B2402,1,1),[4]Crt!D:E,2,FALSE))</f>
        <v>2004</v>
      </c>
    </row>
    <row r="2403" spans="1:11" customFormat="1" ht="51" customHeight="1">
      <c r="A2403" s="890" t="s">
        <v>5428</v>
      </c>
      <c r="B2403" s="897" t="s">
        <v>5490</v>
      </c>
      <c r="C2403" s="892" t="s">
        <v>5491</v>
      </c>
      <c r="D2403" s="893">
        <v>2000000</v>
      </c>
      <c r="E2403" s="894" t="s">
        <v>3658</v>
      </c>
      <c r="F2403" s="894" t="s">
        <v>5485</v>
      </c>
      <c r="G2403" s="890"/>
      <c r="H2403" s="890" t="str">
        <f>IF(A2403="","",VLOOKUP(A2403,[4]Crt!F:G,2,FALSE))</f>
        <v>මාර්ග</v>
      </c>
      <c r="I2403" s="894" t="str">
        <f>IF(B2403="","",IF(LEN(B2403)=12,VLOOKUP(MID(B2403,8,2),[4]Crt!A:B,2),VLOOKUP(MID(B2403,7,2),[4]Crt!A:B,2)))</f>
        <v>02 - කටාන</v>
      </c>
      <c r="J2403" s="890" t="str">
        <f>IF(B2403="","",VLOOKUP(I2403,[4]Crt!B:C,2))</f>
        <v>ගම්පහ</v>
      </c>
      <c r="K2403" s="890">
        <f>IF(B2403="","",VLOOKUP(MID(B2403,1,1),[4]Crt!D:E,2,FALSE))</f>
        <v>2004</v>
      </c>
    </row>
    <row r="2404" spans="1:11" customFormat="1" ht="51" customHeight="1">
      <c r="A2404" s="890" t="s">
        <v>5428</v>
      </c>
      <c r="B2404" s="897" t="s">
        <v>5492</v>
      </c>
      <c r="C2404" s="892" t="s">
        <v>5493</v>
      </c>
      <c r="D2404" s="893">
        <v>1000000</v>
      </c>
      <c r="E2404" s="894" t="s">
        <v>3658</v>
      </c>
      <c r="F2404" s="894" t="s">
        <v>5485</v>
      </c>
      <c r="G2404" s="890"/>
      <c r="H2404" s="890" t="str">
        <f>IF(A2404="","",VLOOKUP(A2404,[4]Crt!F:G,2,FALSE))</f>
        <v>මාර්ග</v>
      </c>
      <c r="I2404" s="894" t="str">
        <f>IF(B2404="","",IF(LEN(B2404)=12,VLOOKUP(MID(B2404,8,2),[4]Crt!A:B,2),VLOOKUP(MID(B2404,7,2),[4]Crt!A:B,2)))</f>
        <v>02 - කටාන</v>
      </c>
      <c r="J2404" s="890" t="str">
        <f>IF(B2404="","",VLOOKUP(I2404,[4]Crt!B:C,2))</f>
        <v>ගම්පහ</v>
      </c>
      <c r="K2404" s="890">
        <f>IF(B2404="","",VLOOKUP(MID(B2404,1,1),[4]Crt!D:E,2,FALSE))</f>
        <v>2004</v>
      </c>
    </row>
    <row r="2405" spans="1:11" customFormat="1" ht="51" customHeight="1">
      <c r="A2405" s="890" t="s">
        <v>5428</v>
      </c>
      <c r="B2405" s="897" t="s">
        <v>5494</v>
      </c>
      <c r="C2405" s="892" t="s">
        <v>5495</v>
      </c>
      <c r="D2405" s="893">
        <v>1000000</v>
      </c>
      <c r="E2405" s="894" t="s">
        <v>3658</v>
      </c>
      <c r="F2405" s="894" t="s">
        <v>5485</v>
      </c>
      <c r="G2405" s="890"/>
      <c r="H2405" s="890" t="str">
        <f>IF(A2405="","",VLOOKUP(A2405,[4]Crt!F:G,2,FALSE))</f>
        <v>මාර්ග</v>
      </c>
      <c r="I2405" s="894" t="str">
        <f>IF(B2405="","",IF(LEN(B2405)=12,VLOOKUP(MID(B2405,8,2),[4]Crt!A:B,2),VLOOKUP(MID(B2405,7,2),[4]Crt!A:B,2)))</f>
        <v>02 - කටාන</v>
      </c>
      <c r="J2405" s="890" t="str">
        <f>IF(B2405="","",VLOOKUP(I2405,[4]Crt!B:C,2))</f>
        <v>ගම්පහ</v>
      </c>
      <c r="K2405" s="890">
        <f>IF(B2405="","",VLOOKUP(MID(B2405,1,1),[4]Crt!D:E,2,FALSE))</f>
        <v>2004</v>
      </c>
    </row>
    <row r="2406" spans="1:11" customFormat="1" ht="51" customHeight="1">
      <c r="A2406" s="890" t="s">
        <v>5406</v>
      </c>
      <c r="B2406" s="897" t="s">
        <v>5496</v>
      </c>
      <c r="C2406" s="892" t="s">
        <v>5497</v>
      </c>
      <c r="D2406" s="898">
        <v>13000000</v>
      </c>
      <c r="E2406" s="894" t="s">
        <v>3658</v>
      </c>
      <c r="F2406" s="894" t="s">
        <v>5485</v>
      </c>
      <c r="G2406" s="890"/>
      <c r="H2406" s="890" t="str">
        <f>IF(A2406="","",VLOOKUP(A2406,[4]Crt!F:G,2,FALSE))</f>
        <v>මාර්ග</v>
      </c>
      <c r="I2406" s="894" t="str">
        <f>IF(B2406="","",IF(LEN(B2406)=12,VLOOKUP(MID(B2406,8,2),[4]Crt!A:B,2),VLOOKUP(MID(B2406,7,2),[4]Crt!A:B,2)))</f>
        <v>45 - මදුරාවල</v>
      </c>
      <c r="J2406" s="890" t="str">
        <f>IF(B2406="","",VLOOKUP(I2406,[4]Crt!B:C,2))</f>
        <v>කළුතර</v>
      </c>
      <c r="K2406" s="890">
        <f>IF(B2406="","",VLOOKUP(MID(B2406,1,1),[4]Crt!D:E,2,FALSE))</f>
        <v>2004</v>
      </c>
    </row>
    <row r="2407" spans="1:11" customFormat="1" ht="51" customHeight="1">
      <c r="A2407" s="890" t="s">
        <v>5406</v>
      </c>
      <c r="B2407" s="897" t="s">
        <v>5498</v>
      </c>
      <c r="C2407" s="892" t="s">
        <v>5499</v>
      </c>
      <c r="D2407" s="898">
        <v>2500000</v>
      </c>
      <c r="E2407" s="894" t="s">
        <v>3658</v>
      </c>
      <c r="F2407" s="894" t="s">
        <v>5485</v>
      </c>
      <c r="G2407" s="890"/>
      <c r="H2407" s="890" t="str">
        <f>IF(A2407="","",VLOOKUP(A2407,[4]Crt!F:G,2,FALSE))</f>
        <v>මාර්ග</v>
      </c>
      <c r="I2407" s="894" t="str">
        <f>IF(B2407="","",IF(LEN(B2407)=12,VLOOKUP(MID(B2407,8,2),[4]Crt!A:B,2),VLOOKUP(MID(B2407,7,2),[4]Crt!A:B,2)))</f>
        <v>29 - කැස්බෑව</v>
      </c>
      <c r="J2407" s="890" t="str">
        <f>IF(B2407="","",VLOOKUP(I2407,[4]Crt!B:C,2))</f>
        <v>කොළඹ</v>
      </c>
      <c r="K2407" s="890">
        <f>IF(B2407="","",VLOOKUP(MID(B2407,1,1),[4]Crt!D:E,2,FALSE))</f>
        <v>2004</v>
      </c>
    </row>
    <row r="2408" spans="1:11" customFormat="1" ht="51" customHeight="1">
      <c r="A2408" s="890" t="s">
        <v>5406</v>
      </c>
      <c r="B2408" s="897" t="s">
        <v>5500</v>
      </c>
      <c r="C2408" s="897" t="s">
        <v>5501</v>
      </c>
      <c r="D2408" s="898">
        <v>975000</v>
      </c>
      <c r="E2408" s="894" t="s">
        <v>3658</v>
      </c>
      <c r="F2408" s="894" t="s">
        <v>5485</v>
      </c>
      <c r="G2408" s="890"/>
      <c r="H2408" s="890" t="str">
        <f>IF(A2408="","",VLOOKUP(A2408,[4]Crt!F:G,2,FALSE))</f>
        <v>මාර්ග</v>
      </c>
      <c r="I2408" s="894" t="str">
        <f>IF(B2408="","",IF(LEN(B2408)=12,VLOOKUP(MID(B2408,8,2),[4]Crt!A:B,2),VLOOKUP(MID(B2408,7,2),[4]Crt!A:B,2)))</f>
        <v>29 - කැස්බෑව</v>
      </c>
      <c r="J2408" s="890" t="str">
        <f>IF(B2408="","",VLOOKUP(I2408,[4]Crt!B:C,2))</f>
        <v>කොළඹ</v>
      </c>
      <c r="K2408" s="890">
        <f>IF(B2408="","",VLOOKUP(MID(B2408,1,1),[4]Crt!D:E,2,FALSE))</f>
        <v>2004</v>
      </c>
    </row>
    <row r="2409" spans="1:11" customFormat="1" ht="51" customHeight="1">
      <c r="A2409" s="890" t="s">
        <v>5406</v>
      </c>
      <c r="B2409" s="897" t="s">
        <v>5502</v>
      </c>
      <c r="C2409" s="892" t="s">
        <v>5503</v>
      </c>
      <c r="D2409" s="898">
        <v>1960000</v>
      </c>
      <c r="E2409" s="894" t="s">
        <v>3658</v>
      </c>
      <c r="F2409" s="894" t="s">
        <v>5485</v>
      </c>
      <c r="G2409" s="890"/>
      <c r="H2409" s="890" t="str">
        <f>IF(A2409="","",VLOOKUP(A2409,[4]Crt!F:G,2,FALSE))</f>
        <v>මාර්ග</v>
      </c>
      <c r="I2409" s="894" t="str">
        <f>IF(B2409="","",IF(LEN(B2409)=12,VLOOKUP(MID(B2409,8,2),[4]Crt!A:B,2),VLOOKUP(MID(B2409,7,2),[4]Crt!A:B,2)))</f>
        <v>29 - කැස්බෑව</v>
      </c>
      <c r="J2409" s="890" t="str">
        <f>IF(B2409="","",VLOOKUP(I2409,[4]Crt!B:C,2))</f>
        <v>කොළඹ</v>
      </c>
      <c r="K2409" s="890">
        <f>IF(B2409="","",VLOOKUP(MID(B2409,1,1),[4]Crt!D:E,2,FALSE))</f>
        <v>2004</v>
      </c>
    </row>
    <row r="2410" spans="1:11" customFormat="1" ht="51" customHeight="1">
      <c r="A2410" s="890" t="s">
        <v>5406</v>
      </c>
      <c r="B2410" s="897" t="s">
        <v>5504</v>
      </c>
      <c r="C2410" s="892" t="s">
        <v>5505</v>
      </c>
      <c r="D2410" s="898">
        <v>6730000</v>
      </c>
      <c r="E2410" s="894" t="s">
        <v>3658</v>
      </c>
      <c r="F2410" s="894" t="s">
        <v>5485</v>
      </c>
      <c r="G2410" s="890"/>
      <c r="H2410" s="890" t="str">
        <f>IF(A2410="","",VLOOKUP(A2410,[4]Crt!F:G,2,FALSE))</f>
        <v>මාර්ග</v>
      </c>
      <c r="I2410" s="894" t="str">
        <f>IF(B2410="","",IF(LEN(B2410)=12,VLOOKUP(MID(B2410,8,2),[4]Crt!A:B,2),VLOOKUP(MID(B2410,7,2),[4]Crt!A:B,2)))</f>
        <v>29 - කැස්බෑව</v>
      </c>
      <c r="J2410" s="890" t="str">
        <f>IF(B2410="","",VLOOKUP(I2410,[4]Crt!B:C,2))</f>
        <v>කොළඹ</v>
      </c>
      <c r="K2410" s="890">
        <f>IF(B2410="","",VLOOKUP(MID(B2410,1,1),[4]Crt!D:E,2,FALSE))</f>
        <v>2004</v>
      </c>
    </row>
    <row r="2411" spans="1:11" customFormat="1" ht="51" customHeight="1">
      <c r="A2411" s="890" t="s">
        <v>5406</v>
      </c>
      <c r="B2411" s="897" t="s">
        <v>5506</v>
      </c>
      <c r="C2411" s="897" t="s">
        <v>5507</v>
      </c>
      <c r="D2411" s="898">
        <v>1900000</v>
      </c>
      <c r="E2411" s="894" t="s">
        <v>3658</v>
      </c>
      <c r="F2411" s="894" t="s">
        <v>5485</v>
      </c>
      <c r="G2411" s="890"/>
      <c r="H2411" s="890" t="str">
        <f>IF(A2411="","",VLOOKUP(A2411,[4]Crt!F:G,2,FALSE))</f>
        <v>මාර්ග</v>
      </c>
      <c r="I2411" s="894" t="str">
        <f>IF(B2411="","",IF(LEN(B2411)=12,VLOOKUP(MID(B2411,8,2),[4]Crt!A:B,2),VLOOKUP(MID(B2411,7,2),[4]Crt!A:B,2)))</f>
        <v>27 - දෙහිවල</v>
      </c>
      <c r="J2411" s="890" t="str">
        <f>IF(B2411="","",VLOOKUP(I2411,[4]Crt!B:C,2))</f>
        <v>කොළඹ</v>
      </c>
      <c r="K2411" s="890">
        <f>IF(B2411="","",VLOOKUP(MID(B2411,1,1),[4]Crt!D:E,2,FALSE))</f>
        <v>2004</v>
      </c>
    </row>
    <row r="2412" spans="1:11" customFormat="1" ht="51" customHeight="1">
      <c r="A2412" s="890" t="s">
        <v>5406</v>
      </c>
      <c r="B2412" s="897" t="s">
        <v>5508</v>
      </c>
      <c r="C2412" s="892" t="s">
        <v>5509</v>
      </c>
      <c r="D2412" s="898">
        <v>751000</v>
      </c>
      <c r="E2412" s="894" t="s">
        <v>3658</v>
      </c>
      <c r="F2412" s="894" t="s">
        <v>5485</v>
      </c>
      <c r="G2412" s="890"/>
      <c r="H2412" s="890" t="str">
        <f>IF(A2412="","",VLOOKUP(A2412,[4]Crt!F:G,2,FALSE))</f>
        <v>මාර්ග</v>
      </c>
      <c r="I2412" s="894" t="str">
        <f>IF(B2412="","",IF(LEN(B2412)=12,VLOOKUP(MID(B2412,8,2),[4]Crt!A:B,2),VLOOKUP(MID(B2412,7,2),[4]Crt!A:B,2)))</f>
        <v>29 - කැස්බෑව</v>
      </c>
      <c r="J2412" s="890" t="str">
        <f>IF(B2412="","",VLOOKUP(I2412,[4]Crt!B:C,2))</f>
        <v>කොළඹ</v>
      </c>
      <c r="K2412" s="890">
        <f>IF(B2412="","",VLOOKUP(MID(B2412,1,1),[4]Crt!D:E,2,FALSE))</f>
        <v>2004</v>
      </c>
    </row>
    <row r="2413" spans="1:11" customFormat="1" ht="51" customHeight="1">
      <c r="A2413" s="890" t="s">
        <v>5406</v>
      </c>
      <c r="B2413" s="897" t="s">
        <v>5510</v>
      </c>
      <c r="C2413" s="892" t="s">
        <v>5511</v>
      </c>
      <c r="D2413" s="898">
        <v>1908000</v>
      </c>
      <c r="E2413" s="894" t="s">
        <v>3658</v>
      </c>
      <c r="F2413" s="894" t="s">
        <v>5485</v>
      </c>
      <c r="G2413" s="890"/>
      <c r="H2413" s="890" t="str">
        <f>IF(A2413="","",VLOOKUP(A2413,[4]Crt!F:G,2,FALSE))</f>
        <v>මාර්ග</v>
      </c>
      <c r="I2413" s="894" t="str">
        <f>IF(B2413="","",IF(LEN(B2413)=12,VLOOKUP(MID(B2413,8,2),[4]Crt!A:B,2),VLOOKUP(MID(B2413,7,2),[4]Crt!A:B,2)))</f>
        <v>44 - හොරණ</v>
      </c>
      <c r="J2413" s="890" t="str">
        <f>IF(B2413="","",VLOOKUP(I2413,[4]Crt!B:C,2))</f>
        <v>කළුතර</v>
      </c>
      <c r="K2413" s="890">
        <f>IF(B2413="","",VLOOKUP(MID(B2413,1,1),[4]Crt!D:E,2,FALSE))</f>
        <v>2004</v>
      </c>
    </row>
    <row r="2414" spans="1:11" customFormat="1" ht="51" customHeight="1">
      <c r="A2414" s="890" t="s">
        <v>5406</v>
      </c>
      <c r="B2414" s="897" t="s">
        <v>5512</v>
      </c>
      <c r="C2414" s="892" t="s">
        <v>5513</v>
      </c>
      <c r="D2414" s="898">
        <v>1950000</v>
      </c>
      <c r="E2414" s="894" t="s">
        <v>3658</v>
      </c>
      <c r="F2414" s="894" t="s">
        <v>5485</v>
      </c>
      <c r="G2414" s="890"/>
      <c r="H2414" s="890" t="str">
        <f>IF(A2414="","",VLOOKUP(A2414,[4]Crt!F:G,2,FALSE))</f>
        <v>මාර්ග</v>
      </c>
      <c r="I2414" s="894" t="str">
        <f>IF(B2414="","",IF(LEN(B2414)=12,VLOOKUP(MID(B2414,8,2),[4]Crt!A:B,2),VLOOKUP(MID(B2414,7,2),[4]Crt!A:B,2)))</f>
        <v>44 - හොරණ</v>
      </c>
      <c r="J2414" s="890" t="str">
        <f>IF(B2414="","",VLOOKUP(I2414,[4]Crt!B:C,2))</f>
        <v>කළුතර</v>
      </c>
      <c r="K2414" s="890">
        <f>IF(B2414="","",VLOOKUP(MID(B2414,1,1),[4]Crt!D:E,2,FALSE))</f>
        <v>2004</v>
      </c>
    </row>
    <row r="2415" spans="1:11" customFormat="1" ht="51" customHeight="1">
      <c r="A2415" s="890" t="s">
        <v>5406</v>
      </c>
      <c r="B2415" s="897" t="s">
        <v>5514</v>
      </c>
      <c r="C2415" s="892" t="s">
        <v>5515</v>
      </c>
      <c r="D2415" s="898">
        <v>1500000</v>
      </c>
      <c r="E2415" s="894" t="s">
        <v>3658</v>
      </c>
      <c r="F2415" s="894" t="s">
        <v>5485</v>
      </c>
      <c r="G2415" s="890"/>
      <c r="H2415" s="890" t="str">
        <f>IF(A2415="","",VLOOKUP(A2415,[4]Crt!F:G,2,FALSE))</f>
        <v>මාර්ග</v>
      </c>
      <c r="I2415" s="894" t="str">
        <f>IF(B2415="","",IF(LEN(B2415)=12,VLOOKUP(MID(B2415,8,2),[4]Crt!A:B,2),VLOOKUP(MID(B2415,7,2),[4]Crt!A:B,2)))</f>
        <v>28 - මොරටුව</v>
      </c>
      <c r="J2415" s="890" t="str">
        <f>IF(B2415="","",VLOOKUP(I2415,[4]Crt!B:C,2))</f>
        <v>කොළඹ</v>
      </c>
      <c r="K2415" s="890">
        <f>IF(B2415="","",VLOOKUP(MID(B2415,1,1),[4]Crt!D:E,2,FALSE))</f>
        <v>2004</v>
      </c>
    </row>
    <row r="2416" spans="1:11" customFormat="1" ht="51" customHeight="1">
      <c r="A2416" s="890" t="s">
        <v>5406</v>
      </c>
      <c r="B2416" s="897" t="s">
        <v>5516</v>
      </c>
      <c r="C2416" s="892" t="s">
        <v>5517</v>
      </c>
      <c r="D2416" s="898">
        <v>3500000</v>
      </c>
      <c r="E2416" s="894" t="s">
        <v>3658</v>
      </c>
      <c r="F2416" s="894" t="s">
        <v>5485</v>
      </c>
      <c r="G2416" s="890"/>
      <c r="H2416" s="890" t="str">
        <f>IF(A2416="","",VLOOKUP(A2416,[4]Crt!F:G,2,FALSE))</f>
        <v>මාර්ග</v>
      </c>
      <c r="I2416" s="894" t="str">
        <f>IF(B2416="","",IF(LEN(B2416)=12,VLOOKUP(MID(B2416,8,2),[4]Crt!A:B,2),VLOOKUP(MID(B2416,7,2),[4]Crt!A:B,2)))</f>
        <v>29 - කැස්බෑව</v>
      </c>
      <c r="J2416" s="890" t="str">
        <f>IF(B2416="","",VLOOKUP(I2416,[4]Crt!B:C,2))</f>
        <v>කොළඹ</v>
      </c>
      <c r="K2416" s="890">
        <f>IF(B2416="","",VLOOKUP(MID(B2416,1,1),[4]Crt!D:E,2,FALSE))</f>
        <v>2004</v>
      </c>
    </row>
    <row r="2417" spans="1:11" customFormat="1" ht="51" customHeight="1">
      <c r="A2417" s="890" t="s">
        <v>5406</v>
      </c>
      <c r="B2417" s="897" t="s">
        <v>5518</v>
      </c>
      <c r="C2417" s="896" t="s">
        <v>5519</v>
      </c>
      <c r="D2417" s="898">
        <v>1800000</v>
      </c>
      <c r="E2417" s="894" t="s">
        <v>3658</v>
      </c>
      <c r="F2417" s="894" t="s">
        <v>5485</v>
      </c>
      <c r="G2417" s="890"/>
      <c r="H2417" s="890" t="str">
        <f>IF(A2417="","",VLOOKUP(A2417,[4]Crt!F:G,2,FALSE))</f>
        <v>මාර්ග</v>
      </c>
      <c r="I2417" s="894" t="str">
        <f>IF(B2417="","",IF(LEN(B2417)=12,VLOOKUP(MID(B2417,8,2),[4]Crt!A:B,2),VLOOKUP(MID(B2417,7,2),[4]Crt!A:B,2)))</f>
        <v>12 - බියගම</v>
      </c>
      <c r="J2417" s="890" t="str">
        <f>IF(B2417="","",VLOOKUP(I2417,[4]Crt!B:C,2))</f>
        <v>ගම්පහ</v>
      </c>
      <c r="K2417" s="890">
        <f>IF(B2417="","",VLOOKUP(MID(B2417,1,1),[4]Crt!D:E,2,FALSE))</f>
        <v>2004</v>
      </c>
    </row>
    <row r="2418" spans="1:11" customFormat="1" ht="51" customHeight="1">
      <c r="A2418" s="899" t="s">
        <v>5439</v>
      </c>
      <c r="B2418" s="900" t="s">
        <v>5520</v>
      </c>
      <c r="C2418" s="903" t="s">
        <v>5521</v>
      </c>
      <c r="D2418" s="902">
        <v>2200000</v>
      </c>
      <c r="E2418" s="899" t="s">
        <v>5409</v>
      </c>
      <c r="F2418" s="899" t="s">
        <v>5410</v>
      </c>
      <c r="G2418" s="890"/>
      <c r="H2418" s="890" t="str">
        <f>IF(A2418="","",VLOOKUP(A2418,[4]Crt!F:G,2,FALSE))</f>
        <v>මාර්ග</v>
      </c>
      <c r="I2418" s="894" t="str">
        <f>IF(B2418="","",IF(LEN(B2418)=12,VLOOKUP(MID(B2418,8,2),[4]Crt!A:B,2),VLOOKUP(MID(B2418,7,2),[4]Crt!A:B,2)))</f>
        <v>21 - කොළඹ</v>
      </c>
      <c r="J2418" s="890" t="str">
        <f>IF(B2418="","",VLOOKUP(I2418,[4]Crt!B:C,2))</f>
        <v>කොළඹ</v>
      </c>
      <c r="K2418" s="890">
        <f>IF(B2418="","",VLOOKUP(MID(B2418,1,1),[4]Crt!D:E,2,FALSE))</f>
        <v>2004</v>
      </c>
    </row>
    <row r="2419" spans="1:11" customFormat="1" ht="51" customHeight="1">
      <c r="A2419" s="904" t="s">
        <v>5406</v>
      </c>
      <c r="B2419" s="905" t="s">
        <v>5522</v>
      </c>
      <c r="C2419" s="906" t="s">
        <v>5523</v>
      </c>
      <c r="D2419" s="898">
        <v>2100000</v>
      </c>
      <c r="E2419" s="904" t="s">
        <v>5409</v>
      </c>
      <c r="F2419" s="904" t="s">
        <v>5410</v>
      </c>
      <c r="G2419" s="890" t="s">
        <v>5411</v>
      </c>
      <c r="H2419" s="890" t="str">
        <f>IF(A2419="","",VLOOKUP(A2419,[4]Crt!F:G,2,FALSE))</f>
        <v>මාර්ග</v>
      </c>
      <c r="I2419" s="894" t="str">
        <f>IF(B2419="","",IF(LEN(B2419)=12,VLOOKUP(MID(B2419,8,2),[4]Crt!A:B,2),VLOOKUP(MID(B2419,7,2),[4]Crt!A:B,2)))</f>
        <v>22 -කොලොන්නාව</v>
      </c>
      <c r="J2419" s="890" t="str">
        <f>IF(B2419="","",VLOOKUP(I2419,[4]Crt!B:C,2))</f>
        <v>කොළඹ</v>
      </c>
      <c r="K2419" s="890">
        <f>IF(B2419="","",VLOOKUP(MID(B2419,1,1),[4]Crt!D:E,2,FALSE))</f>
        <v>2004</v>
      </c>
    </row>
    <row r="2420" spans="1:11" customFormat="1" ht="51" customHeight="1">
      <c r="A2420" s="899" t="s">
        <v>5439</v>
      </c>
      <c r="B2420" s="900" t="s">
        <v>5524</v>
      </c>
      <c r="C2420" s="903" t="s">
        <v>5525</v>
      </c>
      <c r="D2420" s="902">
        <v>3380000</v>
      </c>
      <c r="E2420" s="899" t="s">
        <v>5409</v>
      </c>
      <c r="F2420" s="899" t="s">
        <v>5410</v>
      </c>
      <c r="G2420" s="890"/>
      <c r="H2420" s="890" t="str">
        <f>IF(A2420="","",VLOOKUP(A2420,[4]Crt!F:G,2,FALSE))</f>
        <v>මාර්ග</v>
      </c>
      <c r="I2420" s="894" t="str">
        <f>IF(B2420="","",IF(LEN(B2420)=12,VLOOKUP(MID(B2420,8,2),[4]Crt!A:B,2),VLOOKUP(MID(B2420,7,2),[4]Crt!A:B,2)))</f>
        <v>22 -කොලොන්නාව</v>
      </c>
      <c r="J2420" s="890" t="str">
        <f>IF(B2420="","",VLOOKUP(I2420,[4]Crt!B:C,2))</f>
        <v>කොළඹ</v>
      </c>
      <c r="K2420" s="890">
        <f>IF(B2420="","",VLOOKUP(MID(B2420,1,1),[4]Crt!D:E,2,FALSE))</f>
        <v>2004</v>
      </c>
    </row>
    <row r="2421" spans="1:11" customFormat="1" ht="51" customHeight="1">
      <c r="A2421" s="890" t="s">
        <v>5428</v>
      </c>
      <c r="B2421" s="897" t="s">
        <v>5526</v>
      </c>
      <c r="C2421" s="892" t="s">
        <v>5527</v>
      </c>
      <c r="D2421" s="893">
        <v>4000000</v>
      </c>
      <c r="E2421" s="890" t="s">
        <v>5409</v>
      </c>
      <c r="F2421" s="890" t="s">
        <v>5410</v>
      </c>
      <c r="G2421" s="890"/>
      <c r="H2421" s="890" t="str">
        <f>IF(A2421="","",VLOOKUP(A2421,[4]Crt!F:G,2,FALSE))</f>
        <v>මාර්ග</v>
      </c>
      <c r="I2421" s="894" t="str">
        <f>IF(B2421="","",IF(LEN(B2421)=12,VLOOKUP(MID(B2421,8,2),[4]Crt!A:B,2),VLOOKUP(MID(B2421,7,2),[4]Crt!A:B,2)))</f>
        <v>22 -කොලොන්නාව</v>
      </c>
      <c r="J2421" s="890" t="str">
        <f>IF(B2421="","",VLOOKUP(I2421,[4]Crt!B:C,2))</f>
        <v>කොළඹ</v>
      </c>
      <c r="K2421" s="890">
        <f>IF(B2421="","",VLOOKUP(MID(B2421,1,1),[4]Crt!D:E,2,FALSE))</f>
        <v>2004</v>
      </c>
    </row>
    <row r="2422" spans="1:11" customFormat="1" ht="51" customHeight="1">
      <c r="A2422" s="890" t="s">
        <v>5406</v>
      </c>
      <c r="B2422" s="897" t="s">
        <v>5528</v>
      </c>
      <c r="C2422" s="896" t="s">
        <v>5529</v>
      </c>
      <c r="D2422" s="893">
        <v>2000000</v>
      </c>
      <c r="E2422" s="890" t="s">
        <v>5409</v>
      </c>
      <c r="F2422" s="890" t="s">
        <v>5410</v>
      </c>
      <c r="G2422" s="890"/>
      <c r="H2422" s="890" t="str">
        <f>IF(A2422="","",VLOOKUP(A2422,[4]Crt!F:G,2,FALSE))</f>
        <v>මාර්ග</v>
      </c>
      <c r="I2422" s="894" t="str">
        <f>IF(B2422="","",IF(LEN(B2422)=12,VLOOKUP(MID(B2422,8,2),[4]Crt!A:B,2),VLOOKUP(MID(B2422,7,2),[4]Crt!A:B,2)))</f>
        <v>22 -කොලොන්නාව</v>
      </c>
      <c r="J2422" s="890" t="str">
        <f>IF(B2422="","",VLOOKUP(I2422,[4]Crt!B:C,2))</f>
        <v>කොළඹ</v>
      </c>
      <c r="K2422" s="890">
        <f>IF(B2422="","",VLOOKUP(MID(B2422,1,1),[4]Crt!D:E,2,FALSE))</f>
        <v>2004</v>
      </c>
    </row>
    <row r="2423" spans="1:11" customFormat="1" ht="51" customHeight="1">
      <c r="A2423" s="890" t="s">
        <v>5428</v>
      </c>
      <c r="B2423" s="897" t="s">
        <v>5530</v>
      </c>
      <c r="C2423" s="892" t="s">
        <v>5531</v>
      </c>
      <c r="D2423" s="893">
        <v>2000000</v>
      </c>
      <c r="E2423" s="890" t="s">
        <v>5409</v>
      </c>
      <c r="F2423" s="890" t="s">
        <v>5410</v>
      </c>
      <c r="G2423" s="890"/>
      <c r="H2423" s="890" t="str">
        <f>IF(A2423="","",VLOOKUP(A2423,[4]Crt!F:G,2,FALSE))</f>
        <v>මාර්ග</v>
      </c>
      <c r="I2423" s="894" t="str">
        <f>IF(B2423="","",IF(LEN(B2423)=12,VLOOKUP(MID(B2423,8,2),[4]Crt!A:B,2),VLOOKUP(MID(B2423,7,2),[4]Crt!A:B,2)))</f>
        <v>23 - ශ්‍රී ජයවර්ධනපුර</v>
      </c>
      <c r="J2423" s="890" t="str">
        <f>IF(B2423="","",VLOOKUP(I2423,[4]Crt!B:C,2))</f>
        <v>කොළඹ</v>
      </c>
      <c r="K2423" s="890">
        <f>IF(B2423="","",VLOOKUP(MID(B2423,1,1),[4]Crt!D:E,2,FALSE))</f>
        <v>2004</v>
      </c>
    </row>
    <row r="2424" spans="1:11" customFormat="1" ht="51" customHeight="1">
      <c r="A2424" s="890" t="s">
        <v>5428</v>
      </c>
      <c r="B2424" s="897" t="s">
        <v>5532</v>
      </c>
      <c r="C2424" s="892" t="s">
        <v>5533</v>
      </c>
      <c r="D2424" s="893">
        <v>1700000</v>
      </c>
      <c r="E2424" s="890" t="s">
        <v>5409</v>
      </c>
      <c r="F2424" s="890" t="s">
        <v>5410</v>
      </c>
      <c r="G2424" s="890"/>
      <c r="H2424" s="890" t="str">
        <f>IF(A2424="","",VLOOKUP(A2424,[4]Crt!F:G,2,FALSE))</f>
        <v>මාර්ග</v>
      </c>
      <c r="I2424" s="894" t="str">
        <f>IF(B2424="","",IF(LEN(B2424)=12,VLOOKUP(MID(B2424,8,2),[4]Crt!A:B,2),VLOOKUP(MID(B2424,7,2),[4]Crt!A:B,2)))</f>
        <v>24 - කඩුවෙල</v>
      </c>
      <c r="J2424" s="890" t="str">
        <f>IF(B2424="","",VLOOKUP(I2424,[4]Crt!B:C,2))</f>
        <v>කොළඹ</v>
      </c>
      <c r="K2424" s="890">
        <f>IF(B2424="","",VLOOKUP(MID(B2424,1,1),[4]Crt!D:E,2,FALSE))</f>
        <v>2004</v>
      </c>
    </row>
    <row r="2425" spans="1:11" customFormat="1" ht="51" customHeight="1">
      <c r="A2425" s="890" t="s">
        <v>5406</v>
      </c>
      <c r="B2425" s="897" t="s">
        <v>5534</v>
      </c>
      <c r="C2425" s="896" t="s">
        <v>5535</v>
      </c>
      <c r="D2425" s="893">
        <v>3500000</v>
      </c>
      <c r="E2425" s="890" t="s">
        <v>5409</v>
      </c>
      <c r="F2425" s="890" t="s">
        <v>5410</v>
      </c>
      <c r="G2425" s="890"/>
      <c r="H2425" s="890" t="str">
        <f>IF(A2425="","",VLOOKUP(A2425,[4]Crt!F:G,2,FALSE))</f>
        <v>මාර්ග</v>
      </c>
      <c r="I2425" s="894" t="str">
        <f>IF(B2425="","",IF(LEN(B2425)=12,VLOOKUP(MID(B2425,8,2),[4]Crt!A:B,2),VLOOKUP(MID(B2425,7,2),[4]Crt!A:B,2)))</f>
        <v>24 - කඩුවෙල</v>
      </c>
      <c r="J2425" s="890" t="str">
        <f>IF(B2425="","",VLOOKUP(I2425,[4]Crt!B:C,2))</f>
        <v>කොළඹ</v>
      </c>
      <c r="K2425" s="890">
        <f>IF(B2425="","",VLOOKUP(MID(B2425,1,1),[4]Crt!D:E,2,FALSE))</f>
        <v>2004</v>
      </c>
    </row>
    <row r="2426" spans="1:11" customFormat="1" ht="51" customHeight="1">
      <c r="A2426" s="890" t="s">
        <v>5428</v>
      </c>
      <c r="B2426" s="897" t="s">
        <v>5536</v>
      </c>
      <c r="C2426" s="892" t="s">
        <v>5537</v>
      </c>
      <c r="D2426" s="893">
        <v>4350000</v>
      </c>
      <c r="E2426" s="890" t="s">
        <v>5409</v>
      </c>
      <c r="F2426" s="890" t="s">
        <v>5410</v>
      </c>
      <c r="G2426" s="890"/>
      <c r="H2426" s="890" t="str">
        <f>IF(A2426="","",VLOOKUP(A2426,[4]Crt!F:G,2,FALSE))</f>
        <v>මාර්ග</v>
      </c>
      <c r="I2426" s="894" t="str">
        <f>IF(B2426="","",IF(LEN(B2426)=12,VLOOKUP(MID(B2426,8,2),[4]Crt!A:B,2),VLOOKUP(MID(B2426,7,2),[4]Crt!A:B,2)))</f>
        <v>24 - කඩුවෙල</v>
      </c>
      <c r="J2426" s="890" t="str">
        <f>IF(B2426="","",VLOOKUP(I2426,[4]Crt!B:C,2))</f>
        <v>කොළඹ</v>
      </c>
      <c r="K2426" s="890">
        <f>IF(B2426="","",VLOOKUP(MID(B2426,1,1),[4]Crt!D:E,2,FALSE))</f>
        <v>2004</v>
      </c>
    </row>
    <row r="2427" spans="1:11" customFormat="1" ht="51" customHeight="1">
      <c r="A2427" s="890" t="s">
        <v>5428</v>
      </c>
      <c r="B2427" s="897" t="s">
        <v>5538</v>
      </c>
      <c r="C2427" s="892" t="s">
        <v>5539</v>
      </c>
      <c r="D2427" s="893">
        <v>7000000</v>
      </c>
      <c r="E2427" s="890" t="s">
        <v>5409</v>
      </c>
      <c r="F2427" s="890" t="s">
        <v>5410</v>
      </c>
      <c r="G2427" s="890"/>
      <c r="H2427" s="890" t="str">
        <f>IF(A2427="","",VLOOKUP(A2427,[4]Crt!F:G,2,FALSE))</f>
        <v>මාර්ග</v>
      </c>
      <c r="I2427" s="894" t="str">
        <f>IF(B2427="","",IF(LEN(B2427)=12,VLOOKUP(MID(B2427,8,2),[4]Crt!A:B,2),VLOOKUP(MID(B2427,7,2),[4]Crt!A:B,2)))</f>
        <v>24 - කඩුවෙල</v>
      </c>
      <c r="J2427" s="890" t="str">
        <f>IF(B2427="","",VLOOKUP(I2427,[4]Crt!B:C,2))</f>
        <v>කොළඹ</v>
      </c>
      <c r="K2427" s="890">
        <f>IF(B2427="","",VLOOKUP(MID(B2427,1,1),[4]Crt!D:E,2,FALSE))</f>
        <v>2004</v>
      </c>
    </row>
    <row r="2428" spans="1:11" customFormat="1" ht="51" customHeight="1">
      <c r="A2428" s="890" t="s">
        <v>5428</v>
      </c>
      <c r="B2428" s="897" t="s">
        <v>5540</v>
      </c>
      <c r="C2428" s="892" t="s">
        <v>5541</v>
      </c>
      <c r="D2428" s="893">
        <v>2000000</v>
      </c>
      <c r="E2428" s="890" t="s">
        <v>5409</v>
      </c>
      <c r="F2428" s="890" t="s">
        <v>5410</v>
      </c>
      <c r="G2428" s="890"/>
      <c r="H2428" s="890" t="str">
        <f>IF(A2428="","",VLOOKUP(A2428,[4]Crt!F:G,2,FALSE))</f>
        <v>මාර්ග</v>
      </c>
      <c r="I2428" s="894" t="str">
        <f>IF(B2428="","",IF(LEN(B2428)=12,VLOOKUP(MID(B2428,8,2),[4]Crt!A:B,2),VLOOKUP(MID(B2428,7,2),[4]Crt!A:B,2)))</f>
        <v>24 - කඩුවෙල</v>
      </c>
      <c r="J2428" s="890" t="str">
        <f>IF(B2428="","",VLOOKUP(I2428,[4]Crt!B:C,2))</f>
        <v>කොළඹ</v>
      </c>
      <c r="K2428" s="890">
        <f>IF(B2428="","",VLOOKUP(MID(B2428,1,1),[4]Crt!D:E,2,FALSE))</f>
        <v>2004</v>
      </c>
    </row>
    <row r="2429" spans="1:11" customFormat="1" ht="51" customHeight="1">
      <c r="A2429" s="904" t="s">
        <v>5406</v>
      </c>
      <c r="B2429" s="905" t="s">
        <v>5542</v>
      </c>
      <c r="C2429" s="906" t="s">
        <v>5543</v>
      </c>
      <c r="D2429" s="898">
        <v>900000</v>
      </c>
      <c r="E2429" s="904" t="s">
        <v>5409</v>
      </c>
      <c r="F2429" s="904" t="s">
        <v>5410</v>
      </c>
      <c r="G2429" s="890" t="s">
        <v>5411</v>
      </c>
      <c r="H2429" s="890" t="str">
        <f>IF(A2429="","",VLOOKUP(A2429,[4]Crt!F:G,2,FALSE))</f>
        <v>මාර්ග</v>
      </c>
      <c r="I2429" s="894" t="str">
        <f>IF(B2429="","",IF(LEN(B2429)=12,VLOOKUP(MID(B2429,8,2),[4]Crt!A:B,2),VLOOKUP(MID(B2429,7,2),[4]Crt!A:B,2)))</f>
        <v>24 - කඩුවෙල</v>
      </c>
      <c r="J2429" s="890" t="str">
        <f>IF(B2429="","",VLOOKUP(I2429,[4]Crt!B:C,2))</f>
        <v>කොළඹ</v>
      </c>
      <c r="K2429" s="890">
        <f>IF(B2429="","",VLOOKUP(MID(B2429,1,1),[4]Crt!D:E,2,FALSE))</f>
        <v>2004</v>
      </c>
    </row>
    <row r="2430" spans="1:11" customFormat="1" ht="51" customHeight="1">
      <c r="A2430" s="890" t="s">
        <v>5406</v>
      </c>
      <c r="B2430" s="897" t="s">
        <v>5544</v>
      </c>
      <c r="C2430" s="896" t="s">
        <v>5545</v>
      </c>
      <c r="D2430" s="893">
        <v>2000000</v>
      </c>
      <c r="E2430" s="890" t="s">
        <v>5409</v>
      </c>
      <c r="F2430" s="890" t="s">
        <v>5410</v>
      </c>
      <c r="G2430" s="890"/>
      <c r="H2430" s="890" t="str">
        <f>IF(A2430="","",VLOOKUP(A2430,[4]Crt!F:G,2,FALSE))</f>
        <v>මාර්ග</v>
      </c>
      <c r="I2430" s="894" t="str">
        <f>IF(B2430="","",IF(LEN(B2430)=12,VLOOKUP(MID(B2430,8,2),[4]Crt!A:B,2),VLOOKUP(MID(B2430,7,2),[4]Crt!A:B,2)))</f>
        <v>24 - කඩුවෙල</v>
      </c>
      <c r="J2430" s="890" t="str">
        <f>IF(B2430="","",VLOOKUP(I2430,[4]Crt!B:C,2))</f>
        <v>කොළඹ</v>
      </c>
      <c r="K2430" s="890">
        <f>IF(B2430="","",VLOOKUP(MID(B2430,1,1),[4]Crt!D:E,2,FALSE))</f>
        <v>2004</v>
      </c>
    </row>
    <row r="2431" spans="1:11" customFormat="1" ht="51" customHeight="1">
      <c r="A2431" s="890" t="s">
        <v>5428</v>
      </c>
      <c r="B2431" s="897" t="s">
        <v>5546</v>
      </c>
      <c r="C2431" s="892" t="s">
        <v>5547</v>
      </c>
      <c r="D2431" s="893">
        <v>1000000</v>
      </c>
      <c r="E2431" s="890" t="s">
        <v>5409</v>
      </c>
      <c r="F2431" s="890" t="s">
        <v>5410</v>
      </c>
      <c r="G2431" s="890"/>
      <c r="H2431" s="890" t="str">
        <f>IF(A2431="","",VLOOKUP(A2431,[4]Crt!F:G,2,FALSE))</f>
        <v>මාර්ග</v>
      </c>
      <c r="I2431" s="894" t="str">
        <f>IF(B2431="","",IF(LEN(B2431)=12,VLOOKUP(MID(B2431,8,2),[4]Crt!A:B,2),VLOOKUP(MID(B2431,7,2),[4]Crt!A:B,2)))</f>
        <v>24 - කඩුවෙල</v>
      </c>
      <c r="J2431" s="890" t="str">
        <f>IF(B2431="","",VLOOKUP(I2431,[4]Crt!B:C,2))</f>
        <v>කොළඹ</v>
      </c>
      <c r="K2431" s="890">
        <f>IF(B2431="","",VLOOKUP(MID(B2431,1,1),[4]Crt!D:E,2,FALSE))</f>
        <v>2004</v>
      </c>
    </row>
    <row r="2432" spans="1:11" customFormat="1" ht="51" customHeight="1">
      <c r="A2432" s="890" t="s">
        <v>5406</v>
      </c>
      <c r="B2432" s="897" t="s">
        <v>5548</v>
      </c>
      <c r="C2432" s="896" t="s">
        <v>5549</v>
      </c>
      <c r="D2432" s="893">
        <v>1000000</v>
      </c>
      <c r="E2432" s="890" t="s">
        <v>5409</v>
      </c>
      <c r="F2432" s="890" t="s">
        <v>5410</v>
      </c>
      <c r="G2432" s="890"/>
      <c r="H2432" s="890" t="str">
        <f>IF(A2432="","",VLOOKUP(A2432,[4]Crt!F:G,2,FALSE))</f>
        <v>මාර්ග</v>
      </c>
      <c r="I2432" s="894" t="str">
        <f>IF(B2432="","",IF(LEN(B2432)=12,VLOOKUP(MID(B2432,8,2),[4]Crt!A:B,2),VLOOKUP(MID(B2432,7,2),[4]Crt!A:B,2)))</f>
        <v>24 - කඩුවෙල</v>
      </c>
      <c r="J2432" s="890" t="str">
        <f>IF(B2432="","",VLOOKUP(I2432,[4]Crt!B:C,2))</f>
        <v>කොළඹ</v>
      </c>
      <c r="K2432" s="890">
        <f>IF(B2432="","",VLOOKUP(MID(B2432,1,1),[4]Crt!D:E,2,FALSE))</f>
        <v>2004</v>
      </c>
    </row>
    <row r="2433" spans="1:11" customFormat="1" ht="51" customHeight="1">
      <c r="A2433" s="890" t="s">
        <v>5428</v>
      </c>
      <c r="B2433" s="897" t="s">
        <v>5550</v>
      </c>
      <c r="C2433" s="892" t="s">
        <v>5551</v>
      </c>
      <c r="D2433" s="893">
        <v>1000000</v>
      </c>
      <c r="E2433" s="890" t="s">
        <v>5409</v>
      </c>
      <c r="F2433" s="890" t="s">
        <v>5410</v>
      </c>
      <c r="G2433" s="890"/>
      <c r="H2433" s="890" t="str">
        <f>IF(A2433="","",VLOOKUP(A2433,[4]Crt!F:G,2,FALSE))</f>
        <v>මාර්ග</v>
      </c>
      <c r="I2433" s="894" t="str">
        <f>IF(B2433="","",IF(LEN(B2433)=12,VLOOKUP(MID(B2433,8,2),[4]Crt!A:B,2),VLOOKUP(MID(B2433,7,2),[4]Crt!A:B,2)))</f>
        <v>24 - කඩුවෙල</v>
      </c>
      <c r="J2433" s="890" t="str">
        <f>IF(B2433="","",VLOOKUP(I2433,[4]Crt!B:C,2))</f>
        <v>කොළඹ</v>
      </c>
      <c r="K2433" s="890">
        <f>IF(B2433="","",VLOOKUP(MID(B2433,1,1),[4]Crt!D:E,2,FALSE))</f>
        <v>2004</v>
      </c>
    </row>
    <row r="2434" spans="1:11" customFormat="1" ht="51" customHeight="1">
      <c r="A2434" s="890" t="s">
        <v>5428</v>
      </c>
      <c r="B2434" s="897" t="s">
        <v>5552</v>
      </c>
      <c r="C2434" s="892" t="s">
        <v>5553</v>
      </c>
      <c r="D2434" s="893">
        <v>1000000</v>
      </c>
      <c r="E2434" s="890" t="s">
        <v>5409</v>
      </c>
      <c r="F2434" s="890" t="s">
        <v>5410</v>
      </c>
      <c r="G2434" s="890"/>
      <c r="H2434" s="890" t="str">
        <f>IF(A2434="","",VLOOKUP(A2434,[4]Crt!F:G,2,FALSE))</f>
        <v>මාර්ග</v>
      </c>
      <c r="I2434" s="894" t="str">
        <f>IF(B2434="","",IF(LEN(B2434)=12,VLOOKUP(MID(B2434,8,2),[4]Crt!A:B,2),VLOOKUP(MID(B2434,7,2),[4]Crt!A:B,2)))</f>
        <v>24 - කඩුවෙල</v>
      </c>
      <c r="J2434" s="890" t="str">
        <f>IF(B2434="","",VLOOKUP(I2434,[4]Crt!B:C,2))</f>
        <v>කොළඹ</v>
      </c>
      <c r="K2434" s="890">
        <f>IF(B2434="","",VLOOKUP(MID(B2434,1,1),[4]Crt!D:E,2,FALSE))</f>
        <v>2004</v>
      </c>
    </row>
    <row r="2435" spans="1:11" customFormat="1" ht="51" customHeight="1">
      <c r="A2435" s="890" t="s">
        <v>5428</v>
      </c>
      <c r="B2435" s="897" t="s">
        <v>5554</v>
      </c>
      <c r="C2435" s="892" t="s">
        <v>5555</v>
      </c>
      <c r="D2435" s="893">
        <v>500000</v>
      </c>
      <c r="E2435" s="890" t="s">
        <v>5409</v>
      </c>
      <c r="F2435" s="890" t="s">
        <v>5410</v>
      </c>
      <c r="G2435" s="890"/>
      <c r="H2435" s="890" t="str">
        <f>IF(A2435="","",VLOOKUP(A2435,[4]Crt!F:G,2,FALSE))</f>
        <v>මාර්ග</v>
      </c>
      <c r="I2435" s="894" t="str">
        <f>IF(B2435="","",IF(LEN(B2435)=12,VLOOKUP(MID(B2435,8,2),[4]Crt!A:B,2),VLOOKUP(MID(B2435,7,2),[4]Crt!A:B,2)))</f>
        <v>24 - කඩුවෙල</v>
      </c>
      <c r="J2435" s="890" t="str">
        <f>IF(B2435="","",VLOOKUP(I2435,[4]Crt!B:C,2))</f>
        <v>කොළඹ</v>
      </c>
      <c r="K2435" s="890">
        <f>IF(B2435="","",VLOOKUP(MID(B2435,1,1),[4]Crt!D:E,2,FALSE))</f>
        <v>2004</v>
      </c>
    </row>
    <row r="2436" spans="1:11" customFormat="1" ht="51" customHeight="1">
      <c r="A2436" s="890" t="s">
        <v>5428</v>
      </c>
      <c r="B2436" s="897" t="s">
        <v>5556</v>
      </c>
      <c r="C2436" s="892" t="s">
        <v>5557</v>
      </c>
      <c r="D2436" s="893">
        <v>500000</v>
      </c>
      <c r="E2436" s="890" t="s">
        <v>5409</v>
      </c>
      <c r="F2436" s="890" t="s">
        <v>5410</v>
      </c>
      <c r="G2436" s="890"/>
      <c r="H2436" s="890" t="str">
        <f>IF(A2436="","",VLOOKUP(A2436,[4]Crt!F:G,2,FALSE))</f>
        <v>මාර්ග</v>
      </c>
      <c r="I2436" s="894" t="str">
        <f>IF(B2436="","",IF(LEN(B2436)=12,VLOOKUP(MID(B2436,8,2),[4]Crt!A:B,2),VLOOKUP(MID(B2436,7,2),[4]Crt!A:B,2)))</f>
        <v>24 - කඩුවෙල</v>
      </c>
      <c r="J2436" s="890" t="str">
        <f>IF(B2436="","",VLOOKUP(I2436,[4]Crt!B:C,2))</f>
        <v>කොළඹ</v>
      </c>
      <c r="K2436" s="890">
        <f>IF(B2436="","",VLOOKUP(MID(B2436,1,1),[4]Crt!D:E,2,FALSE))</f>
        <v>2004</v>
      </c>
    </row>
    <row r="2437" spans="1:11" customFormat="1" ht="51" customHeight="1">
      <c r="A2437" s="890" t="s">
        <v>5428</v>
      </c>
      <c r="B2437" s="897" t="s">
        <v>5558</v>
      </c>
      <c r="C2437" s="892" t="s">
        <v>5559</v>
      </c>
      <c r="D2437" s="893">
        <v>500000</v>
      </c>
      <c r="E2437" s="890" t="s">
        <v>5409</v>
      </c>
      <c r="F2437" s="890" t="s">
        <v>5410</v>
      </c>
      <c r="G2437" s="890"/>
      <c r="H2437" s="890" t="str">
        <f>IF(A2437="","",VLOOKUP(A2437,[4]Crt!F:G,2,FALSE))</f>
        <v>මාර්ග</v>
      </c>
      <c r="I2437" s="894" t="str">
        <f>IF(B2437="","",IF(LEN(B2437)=12,VLOOKUP(MID(B2437,8,2),[4]Crt!A:B,2),VLOOKUP(MID(B2437,7,2),[4]Crt!A:B,2)))</f>
        <v>24 - කඩුවෙල</v>
      </c>
      <c r="J2437" s="890" t="str">
        <f>IF(B2437="","",VLOOKUP(I2437,[4]Crt!B:C,2))</f>
        <v>කොළඹ</v>
      </c>
      <c r="K2437" s="890">
        <f>IF(B2437="","",VLOOKUP(MID(B2437,1,1),[4]Crt!D:E,2,FALSE))</f>
        <v>2004</v>
      </c>
    </row>
    <row r="2438" spans="1:11" customFormat="1" ht="51" customHeight="1">
      <c r="A2438" s="890" t="s">
        <v>5428</v>
      </c>
      <c r="B2438" s="897" t="s">
        <v>5560</v>
      </c>
      <c r="C2438" s="892" t="s">
        <v>5561</v>
      </c>
      <c r="D2438" s="893">
        <v>500000</v>
      </c>
      <c r="E2438" s="890" t="s">
        <v>5409</v>
      </c>
      <c r="F2438" s="890" t="s">
        <v>5410</v>
      </c>
      <c r="G2438" s="890"/>
      <c r="H2438" s="890" t="str">
        <f>IF(A2438="","",VLOOKUP(A2438,[4]Crt!F:G,2,FALSE))</f>
        <v>මාර්ග</v>
      </c>
      <c r="I2438" s="894" t="str">
        <f>IF(B2438="","",IF(LEN(B2438)=12,VLOOKUP(MID(B2438,8,2),[4]Crt!A:B,2),VLOOKUP(MID(B2438,7,2),[4]Crt!A:B,2)))</f>
        <v>24 - කඩුවෙල</v>
      </c>
      <c r="J2438" s="890" t="str">
        <f>IF(B2438="","",VLOOKUP(I2438,[4]Crt!B:C,2))</f>
        <v>කොළඹ</v>
      </c>
      <c r="K2438" s="890">
        <f>IF(B2438="","",VLOOKUP(MID(B2438,1,1),[4]Crt!D:E,2,FALSE))</f>
        <v>2004</v>
      </c>
    </row>
    <row r="2439" spans="1:11" customFormat="1" ht="51" customHeight="1">
      <c r="A2439" s="890" t="s">
        <v>5428</v>
      </c>
      <c r="B2439" s="897" t="s">
        <v>5562</v>
      </c>
      <c r="C2439" s="892" t="s">
        <v>5563</v>
      </c>
      <c r="D2439" s="893">
        <v>500000</v>
      </c>
      <c r="E2439" s="890" t="s">
        <v>5409</v>
      </c>
      <c r="F2439" s="890" t="s">
        <v>5410</v>
      </c>
      <c r="G2439" s="890"/>
      <c r="H2439" s="890" t="str">
        <f>IF(A2439="","",VLOOKUP(A2439,[4]Crt!F:G,2,FALSE))</f>
        <v>මාර්ග</v>
      </c>
      <c r="I2439" s="894" t="str">
        <f>IF(B2439="","",IF(LEN(B2439)=12,VLOOKUP(MID(B2439,8,2),[4]Crt!A:B,2),VLOOKUP(MID(B2439,7,2),[4]Crt!A:B,2)))</f>
        <v>24 - කඩුවෙල</v>
      </c>
      <c r="J2439" s="890" t="str">
        <f>IF(B2439="","",VLOOKUP(I2439,[4]Crt!B:C,2))</f>
        <v>කොළඹ</v>
      </c>
      <c r="K2439" s="890">
        <f>IF(B2439="","",VLOOKUP(MID(B2439,1,1),[4]Crt!D:E,2,FALSE))</f>
        <v>2004</v>
      </c>
    </row>
    <row r="2440" spans="1:11" customFormat="1" ht="51" customHeight="1">
      <c r="A2440" s="890" t="s">
        <v>5428</v>
      </c>
      <c r="B2440" s="897" t="s">
        <v>5564</v>
      </c>
      <c r="C2440" s="892" t="s">
        <v>5565</v>
      </c>
      <c r="D2440" s="893">
        <v>500000</v>
      </c>
      <c r="E2440" s="890" t="s">
        <v>5409</v>
      </c>
      <c r="F2440" s="890" t="s">
        <v>5410</v>
      </c>
      <c r="G2440" s="890"/>
      <c r="H2440" s="890" t="str">
        <f>IF(A2440="","",VLOOKUP(A2440,[4]Crt!F:G,2,FALSE))</f>
        <v>මාර්ග</v>
      </c>
      <c r="I2440" s="894" t="str">
        <f>IF(B2440="","",IF(LEN(B2440)=12,VLOOKUP(MID(B2440,8,2),[4]Crt!A:B,2),VLOOKUP(MID(B2440,7,2),[4]Crt!A:B,2)))</f>
        <v>24 - කඩුවෙල</v>
      </c>
      <c r="J2440" s="890" t="str">
        <f>IF(B2440="","",VLOOKUP(I2440,[4]Crt!B:C,2))</f>
        <v>කොළඹ</v>
      </c>
      <c r="K2440" s="890">
        <f>IF(B2440="","",VLOOKUP(MID(B2440,1,1),[4]Crt!D:E,2,FALSE))</f>
        <v>2004</v>
      </c>
    </row>
    <row r="2441" spans="1:11" customFormat="1" ht="51" customHeight="1">
      <c r="A2441" s="890" t="s">
        <v>5428</v>
      </c>
      <c r="B2441" s="897" t="s">
        <v>5566</v>
      </c>
      <c r="C2441" s="892" t="s">
        <v>5567</v>
      </c>
      <c r="D2441" s="893">
        <v>5000000</v>
      </c>
      <c r="E2441" s="890" t="s">
        <v>5409</v>
      </c>
      <c r="F2441" s="890" t="s">
        <v>5410</v>
      </c>
      <c r="G2441" s="890"/>
      <c r="H2441" s="890" t="str">
        <f>IF(A2441="","",VLOOKUP(A2441,[4]Crt!F:G,2,FALSE))</f>
        <v>මාර්ග</v>
      </c>
      <c r="I2441" s="894" t="str">
        <f>IF(B2441="","",IF(LEN(B2441)=12,VLOOKUP(MID(B2441,8,2),[4]Crt!A:B,2),VLOOKUP(MID(B2441,7,2),[4]Crt!A:B,2)))</f>
        <v>24 - කඩුවෙල</v>
      </c>
      <c r="J2441" s="890" t="str">
        <f>IF(B2441="","",VLOOKUP(I2441,[4]Crt!B:C,2))</f>
        <v>කොළඹ</v>
      </c>
      <c r="K2441" s="890">
        <f>IF(B2441="","",VLOOKUP(MID(B2441,1,1),[4]Crt!D:E,2,FALSE))</f>
        <v>2004</v>
      </c>
    </row>
    <row r="2442" spans="1:11" customFormat="1" ht="51" customHeight="1">
      <c r="A2442" s="890" t="s">
        <v>5406</v>
      </c>
      <c r="B2442" s="897" t="s">
        <v>5568</v>
      </c>
      <c r="C2442" s="896" t="s">
        <v>5569</v>
      </c>
      <c r="D2442" s="893">
        <v>2000000</v>
      </c>
      <c r="E2442" s="890" t="s">
        <v>5409</v>
      </c>
      <c r="F2442" s="890" t="s">
        <v>5410</v>
      </c>
      <c r="G2442" s="890"/>
      <c r="H2442" s="890" t="str">
        <f>IF(A2442="","",VLOOKUP(A2442,[4]Crt!F:G,2,FALSE))</f>
        <v>මාර්ග</v>
      </c>
      <c r="I2442" s="894" t="str">
        <f>IF(B2442="","",IF(LEN(B2442)=12,VLOOKUP(MID(B2442,8,2),[4]Crt!A:B,2),VLOOKUP(MID(B2442,7,2),[4]Crt!A:B,2)))</f>
        <v>25 - මහරගම</v>
      </c>
      <c r="J2442" s="890" t="str">
        <f>IF(B2442="","",VLOOKUP(I2442,[4]Crt!B:C,2))</f>
        <v>කොළඹ</v>
      </c>
      <c r="K2442" s="890">
        <f>IF(B2442="","",VLOOKUP(MID(B2442,1,1),[4]Crt!D:E,2,FALSE))</f>
        <v>2004</v>
      </c>
    </row>
    <row r="2443" spans="1:11" customFormat="1" ht="51" customHeight="1">
      <c r="A2443" s="899" t="s">
        <v>5439</v>
      </c>
      <c r="B2443" s="900" t="s">
        <v>5570</v>
      </c>
      <c r="C2443" s="903" t="s">
        <v>5571</v>
      </c>
      <c r="D2443" s="902">
        <v>4200000</v>
      </c>
      <c r="E2443" s="899" t="s">
        <v>5409</v>
      </c>
      <c r="F2443" s="899" t="s">
        <v>5410</v>
      </c>
      <c r="G2443" s="890"/>
      <c r="H2443" s="890" t="str">
        <f>IF(A2443="","",VLOOKUP(A2443,[4]Crt!F:G,2,FALSE))</f>
        <v>මාර්ග</v>
      </c>
      <c r="I2443" s="894" t="str">
        <f>IF(B2443="","",IF(LEN(B2443)=12,VLOOKUP(MID(B2443,8,2),[4]Crt!A:B,2),VLOOKUP(MID(B2443,7,2),[4]Crt!A:B,2)))</f>
        <v>25 - මහරගම</v>
      </c>
      <c r="J2443" s="890" t="str">
        <f>IF(B2443="","",VLOOKUP(I2443,[4]Crt!B:C,2))</f>
        <v>කොළඹ</v>
      </c>
      <c r="K2443" s="890">
        <f>IF(B2443="","",VLOOKUP(MID(B2443,1,1),[4]Crt!D:E,2,FALSE))</f>
        <v>2004</v>
      </c>
    </row>
    <row r="2444" spans="1:11" customFormat="1" ht="51" customHeight="1">
      <c r="A2444" s="890" t="s">
        <v>5428</v>
      </c>
      <c r="B2444" s="897" t="s">
        <v>5572</v>
      </c>
      <c r="C2444" s="892" t="s">
        <v>5573</v>
      </c>
      <c r="D2444" s="893">
        <v>5000000</v>
      </c>
      <c r="E2444" s="890" t="s">
        <v>5409</v>
      </c>
      <c r="F2444" s="890" t="s">
        <v>5410</v>
      </c>
      <c r="G2444" s="890"/>
      <c r="H2444" s="890" t="str">
        <f>IF(A2444="","",VLOOKUP(A2444,[4]Crt!F:G,2,FALSE))</f>
        <v>මාර්ග</v>
      </c>
      <c r="I2444" s="894" t="str">
        <f>IF(B2444="","",IF(LEN(B2444)=12,VLOOKUP(MID(B2444,8,2),[4]Crt!A:B,2),VLOOKUP(MID(B2444,7,2),[4]Crt!A:B,2)))</f>
        <v>25 - මහරගම</v>
      </c>
      <c r="J2444" s="890" t="str">
        <f>IF(B2444="","",VLOOKUP(I2444,[4]Crt!B:C,2))</f>
        <v>කොළඹ</v>
      </c>
      <c r="K2444" s="890">
        <f>IF(B2444="","",VLOOKUP(MID(B2444,1,1),[4]Crt!D:E,2,FALSE))</f>
        <v>2004</v>
      </c>
    </row>
    <row r="2445" spans="1:11" customFormat="1" ht="51" customHeight="1">
      <c r="A2445" s="890" t="s">
        <v>5406</v>
      </c>
      <c r="B2445" s="897" t="s">
        <v>5574</v>
      </c>
      <c r="C2445" s="896" t="s">
        <v>5575</v>
      </c>
      <c r="D2445" s="893">
        <v>3700000</v>
      </c>
      <c r="E2445" s="890" t="s">
        <v>5409</v>
      </c>
      <c r="F2445" s="890" t="s">
        <v>5410</v>
      </c>
      <c r="G2445" s="890"/>
      <c r="H2445" s="890" t="str">
        <f>IF(A2445="","",VLOOKUP(A2445,[4]Crt!F:G,2,FALSE))</f>
        <v>මාර්ග</v>
      </c>
      <c r="I2445" s="894" t="str">
        <f>IF(B2445="","",IF(LEN(B2445)=12,VLOOKUP(MID(B2445,8,2),[4]Crt!A:B,2),VLOOKUP(MID(B2445,7,2),[4]Crt!A:B,2)))</f>
        <v>27 - දෙහිවල</v>
      </c>
      <c r="J2445" s="890" t="str">
        <f>IF(B2445="","",VLOOKUP(I2445,[4]Crt!B:C,2))</f>
        <v>කොළඹ</v>
      </c>
      <c r="K2445" s="890">
        <f>IF(B2445="","",VLOOKUP(MID(B2445,1,1),[4]Crt!D:E,2,FALSE))</f>
        <v>2004</v>
      </c>
    </row>
    <row r="2446" spans="1:11" customFormat="1" ht="51" customHeight="1">
      <c r="A2446" s="890" t="s">
        <v>5428</v>
      </c>
      <c r="B2446" s="897" t="s">
        <v>5576</v>
      </c>
      <c r="C2446" s="892" t="s">
        <v>5577</v>
      </c>
      <c r="D2446" s="893">
        <v>1000000</v>
      </c>
      <c r="E2446" s="890" t="s">
        <v>5409</v>
      </c>
      <c r="F2446" s="890" t="s">
        <v>5410</v>
      </c>
      <c r="G2446" s="890"/>
      <c r="H2446" s="890" t="str">
        <f>IF(A2446="","",VLOOKUP(A2446,[4]Crt!F:G,2,FALSE))</f>
        <v>මාර්ග</v>
      </c>
      <c r="I2446" s="894" t="str">
        <f>IF(B2446="","",IF(LEN(B2446)=12,VLOOKUP(MID(B2446,8,2),[4]Crt!A:B,2),VLOOKUP(MID(B2446,7,2),[4]Crt!A:B,2)))</f>
        <v>28 - මොරටුව</v>
      </c>
      <c r="J2446" s="890" t="str">
        <f>IF(B2446="","",VLOOKUP(I2446,[4]Crt!B:C,2))</f>
        <v>කොළඹ</v>
      </c>
      <c r="K2446" s="890">
        <f>IF(B2446="","",VLOOKUP(MID(B2446,1,1),[4]Crt!D:E,2,FALSE))</f>
        <v>2004</v>
      </c>
    </row>
    <row r="2447" spans="1:11" customFormat="1" ht="51" customHeight="1">
      <c r="A2447" s="890" t="s">
        <v>5428</v>
      </c>
      <c r="B2447" s="897" t="s">
        <v>5578</v>
      </c>
      <c r="C2447" s="892" t="s">
        <v>5579</v>
      </c>
      <c r="D2447" s="893">
        <v>2000000</v>
      </c>
      <c r="E2447" s="890" t="s">
        <v>5409</v>
      </c>
      <c r="F2447" s="890" t="s">
        <v>5410</v>
      </c>
      <c r="G2447" s="890"/>
      <c r="H2447" s="890" t="str">
        <f>IF(A2447="","",VLOOKUP(A2447,[4]Crt!F:G,2,FALSE))</f>
        <v>මාර්ග</v>
      </c>
      <c r="I2447" s="894" t="str">
        <f>IF(B2447="","",IF(LEN(B2447)=12,VLOOKUP(MID(B2447,8,2),[4]Crt!A:B,2),VLOOKUP(MID(B2447,7,2),[4]Crt!A:B,2)))</f>
        <v>28 - මොරටුව</v>
      </c>
      <c r="J2447" s="890" t="str">
        <f>IF(B2447="","",VLOOKUP(I2447,[4]Crt!B:C,2))</f>
        <v>කොළඹ</v>
      </c>
      <c r="K2447" s="890">
        <f>IF(B2447="","",VLOOKUP(MID(B2447,1,1),[4]Crt!D:E,2,FALSE))</f>
        <v>2004</v>
      </c>
    </row>
    <row r="2448" spans="1:11" customFormat="1" ht="51" customHeight="1">
      <c r="A2448" s="890" t="s">
        <v>5428</v>
      </c>
      <c r="B2448" s="897" t="s">
        <v>5580</v>
      </c>
      <c r="C2448" s="892" t="s">
        <v>5581</v>
      </c>
      <c r="D2448" s="893">
        <v>2000000</v>
      </c>
      <c r="E2448" s="890" t="s">
        <v>5409</v>
      </c>
      <c r="F2448" s="890" t="s">
        <v>5410</v>
      </c>
      <c r="G2448" s="890"/>
      <c r="H2448" s="890" t="str">
        <f>IF(A2448="","",VLOOKUP(A2448,[4]Crt!F:G,2,FALSE))</f>
        <v>මාර්ග</v>
      </c>
      <c r="I2448" s="894" t="str">
        <f>IF(B2448="","",IF(LEN(B2448)=12,VLOOKUP(MID(B2448,8,2),[4]Crt!A:B,2),VLOOKUP(MID(B2448,7,2),[4]Crt!A:B,2)))</f>
        <v>28 - මොරටුව</v>
      </c>
      <c r="J2448" s="890" t="str">
        <f>IF(B2448="","",VLOOKUP(I2448,[4]Crt!B:C,2))</f>
        <v>කොළඹ</v>
      </c>
      <c r="K2448" s="890">
        <f>IF(B2448="","",VLOOKUP(MID(B2448,1,1),[4]Crt!D:E,2,FALSE))</f>
        <v>2004</v>
      </c>
    </row>
    <row r="2449" spans="1:11" customFormat="1" ht="51" customHeight="1">
      <c r="A2449" s="890" t="s">
        <v>5428</v>
      </c>
      <c r="B2449" s="897" t="s">
        <v>5582</v>
      </c>
      <c r="C2449" s="892" t="s">
        <v>5583</v>
      </c>
      <c r="D2449" s="893">
        <v>2000000</v>
      </c>
      <c r="E2449" s="890" t="s">
        <v>5409</v>
      </c>
      <c r="F2449" s="890" t="s">
        <v>5410</v>
      </c>
      <c r="G2449" s="890"/>
      <c r="H2449" s="890" t="str">
        <f>IF(A2449="","",VLOOKUP(A2449,[4]Crt!F:G,2,FALSE))</f>
        <v>මාර්ග</v>
      </c>
      <c r="I2449" s="894" t="str">
        <f>IF(B2449="","",IF(LEN(B2449)=12,VLOOKUP(MID(B2449,8,2),[4]Crt!A:B,2),VLOOKUP(MID(B2449,7,2),[4]Crt!A:B,2)))</f>
        <v>28 - මොරටුව</v>
      </c>
      <c r="J2449" s="890" t="str">
        <f>IF(B2449="","",VLOOKUP(I2449,[4]Crt!B:C,2))</f>
        <v>කොළඹ</v>
      </c>
      <c r="K2449" s="890">
        <f>IF(B2449="","",VLOOKUP(MID(B2449,1,1),[4]Crt!D:E,2,FALSE))</f>
        <v>2004</v>
      </c>
    </row>
    <row r="2450" spans="1:11" customFormat="1" ht="51" customHeight="1">
      <c r="A2450" s="890" t="s">
        <v>5428</v>
      </c>
      <c r="B2450" s="897" t="s">
        <v>5584</v>
      </c>
      <c r="C2450" s="892" t="s">
        <v>5585</v>
      </c>
      <c r="D2450" s="893">
        <v>1000000</v>
      </c>
      <c r="E2450" s="890" t="s">
        <v>5409</v>
      </c>
      <c r="F2450" s="890" t="s">
        <v>5410</v>
      </c>
      <c r="G2450" s="890"/>
      <c r="H2450" s="890" t="str">
        <f>IF(A2450="","",VLOOKUP(A2450,[4]Crt!F:G,2,FALSE))</f>
        <v>මාර්ග</v>
      </c>
      <c r="I2450" s="894" t="str">
        <f>IF(B2450="","",IF(LEN(B2450)=12,VLOOKUP(MID(B2450,8,2),[4]Crt!A:B,2),VLOOKUP(MID(B2450,7,2),[4]Crt!A:B,2)))</f>
        <v>28 - මොරටුව</v>
      </c>
      <c r="J2450" s="890" t="str">
        <f>IF(B2450="","",VLOOKUP(I2450,[4]Crt!B:C,2))</f>
        <v>කොළඹ</v>
      </c>
      <c r="K2450" s="890">
        <f>IF(B2450="","",VLOOKUP(MID(B2450,1,1),[4]Crt!D:E,2,FALSE))</f>
        <v>2004</v>
      </c>
    </row>
    <row r="2451" spans="1:11" customFormat="1" ht="51" customHeight="1">
      <c r="A2451" s="890" t="s">
        <v>5428</v>
      </c>
      <c r="B2451" s="897" t="s">
        <v>5586</v>
      </c>
      <c r="C2451" s="892" t="s">
        <v>5587</v>
      </c>
      <c r="D2451" s="893">
        <v>2000000</v>
      </c>
      <c r="E2451" s="890" t="s">
        <v>5409</v>
      </c>
      <c r="F2451" s="890" t="s">
        <v>5410</v>
      </c>
      <c r="G2451" s="890"/>
      <c r="H2451" s="890" t="str">
        <f>IF(A2451="","",VLOOKUP(A2451,[4]Crt!F:G,2,FALSE))</f>
        <v>මාර්ග</v>
      </c>
      <c r="I2451" s="894" t="str">
        <f>IF(B2451="","",IF(LEN(B2451)=12,VLOOKUP(MID(B2451,8,2),[4]Crt!A:B,2),VLOOKUP(MID(B2451,7,2),[4]Crt!A:B,2)))</f>
        <v>28 - මොරටුව</v>
      </c>
      <c r="J2451" s="890" t="str">
        <f>IF(B2451="","",VLOOKUP(I2451,[4]Crt!B:C,2))</f>
        <v>කොළඹ</v>
      </c>
      <c r="K2451" s="890">
        <f>IF(B2451="","",VLOOKUP(MID(B2451,1,1),[4]Crt!D:E,2,FALSE))</f>
        <v>2004</v>
      </c>
    </row>
    <row r="2452" spans="1:11" customFormat="1" ht="51" customHeight="1">
      <c r="A2452" s="890" t="s">
        <v>5428</v>
      </c>
      <c r="B2452" s="897" t="s">
        <v>5588</v>
      </c>
      <c r="C2452" s="892" t="s">
        <v>5589</v>
      </c>
      <c r="D2452" s="893">
        <v>4000000</v>
      </c>
      <c r="E2452" s="890" t="s">
        <v>5409</v>
      </c>
      <c r="F2452" s="890" t="s">
        <v>5410</v>
      </c>
      <c r="G2452" s="890"/>
      <c r="H2452" s="890" t="str">
        <f>IF(A2452="","",VLOOKUP(A2452,[4]Crt!F:G,2,FALSE))</f>
        <v>මාර්ග</v>
      </c>
      <c r="I2452" s="894" t="str">
        <f>IF(B2452="","",IF(LEN(B2452)=12,VLOOKUP(MID(B2452,8,2),[4]Crt!A:B,2),VLOOKUP(MID(B2452,7,2),[4]Crt!A:B,2)))</f>
        <v>28 - මොරටුව</v>
      </c>
      <c r="J2452" s="890" t="str">
        <f>IF(B2452="","",VLOOKUP(I2452,[4]Crt!B:C,2))</f>
        <v>කොළඹ</v>
      </c>
      <c r="K2452" s="890">
        <f>IF(B2452="","",VLOOKUP(MID(B2452,1,1),[4]Crt!D:E,2,FALSE))</f>
        <v>2004</v>
      </c>
    </row>
    <row r="2453" spans="1:11" customFormat="1" ht="51" customHeight="1">
      <c r="A2453" s="890" t="s">
        <v>5428</v>
      </c>
      <c r="B2453" s="897" t="s">
        <v>5590</v>
      </c>
      <c r="C2453" s="892" t="s">
        <v>5591</v>
      </c>
      <c r="D2453" s="893">
        <v>1000000</v>
      </c>
      <c r="E2453" s="890" t="s">
        <v>5409</v>
      </c>
      <c r="F2453" s="890" t="s">
        <v>5410</v>
      </c>
      <c r="G2453" s="890"/>
      <c r="H2453" s="890" t="str">
        <f>IF(A2453="","",VLOOKUP(A2453,[4]Crt!F:G,2,FALSE))</f>
        <v>මාර්ග</v>
      </c>
      <c r="I2453" s="894" t="str">
        <f>IF(B2453="","",IF(LEN(B2453)=12,VLOOKUP(MID(B2453,8,2),[4]Crt!A:B,2),VLOOKUP(MID(B2453,7,2),[4]Crt!A:B,2)))</f>
        <v>28 - මොරටුව</v>
      </c>
      <c r="J2453" s="890" t="str">
        <f>IF(B2453="","",VLOOKUP(I2453,[4]Crt!B:C,2))</f>
        <v>කොළඹ</v>
      </c>
      <c r="K2453" s="890">
        <f>IF(B2453="","",VLOOKUP(MID(B2453,1,1),[4]Crt!D:E,2,FALSE))</f>
        <v>2004</v>
      </c>
    </row>
    <row r="2454" spans="1:11" customFormat="1" ht="51" customHeight="1">
      <c r="A2454" s="890" t="s">
        <v>5428</v>
      </c>
      <c r="B2454" s="897" t="s">
        <v>5592</v>
      </c>
      <c r="C2454" s="892" t="s">
        <v>5593</v>
      </c>
      <c r="D2454" s="893">
        <v>1000000</v>
      </c>
      <c r="E2454" s="890" t="s">
        <v>5409</v>
      </c>
      <c r="F2454" s="890" t="s">
        <v>5410</v>
      </c>
      <c r="G2454" s="890"/>
      <c r="H2454" s="890" t="str">
        <f>IF(A2454="","",VLOOKUP(A2454,[4]Crt!F:G,2,FALSE))</f>
        <v>මාර්ග</v>
      </c>
      <c r="I2454" s="894" t="str">
        <f>IF(B2454="","",IF(LEN(B2454)=12,VLOOKUP(MID(B2454,8,2),[4]Crt!A:B,2),VLOOKUP(MID(B2454,7,2),[4]Crt!A:B,2)))</f>
        <v>28 - මොරටුව</v>
      </c>
      <c r="J2454" s="890" t="str">
        <f>IF(B2454="","",VLOOKUP(I2454,[4]Crt!B:C,2))</f>
        <v>කොළඹ</v>
      </c>
      <c r="K2454" s="890">
        <f>IF(B2454="","",VLOOKUP(MID(B2454,1,1),[4]Crt!D:E,2,FALSE))</f>
        <v>2004</v>
      </c>
    </row>
    <row r="2455" spans="1:11" customFormat="1" ht="51" customHeight="1">
      <c r="A2455" s="890" t="s">
        <v>5428</v>
      </c>
      <c r="B2455" s="897" t="s">
        <v>5594</v>
      </c>
      <c r="C2455" s="892" t="s">
        <v>5595</v>
      </c>
      <c r="D2455" s="893">
        <v>1000000</v>
      </c>
      <c r="E2455" s="890" t="s">
        <v>5409</v>
      </c>
      <c r="F2455" s="890" t="s">
        <v>5410</v>
      </c>
      <c r="G2455" s="890"/>
      <c r="H2455" s="890" t="str">
        <f>IF(A2455="","",VLOOKUP(A2455,[4]Crt!F:G,2,FALSE))</f>
        <v>මාර්ග</v>
      </c>
      <c r="I2455" s="894" t="str">
        <f>IF(B2455="","",IF(LEN(B2455)=12,VLOOKUP(MID(B2455,8,2),[4]Crt!A:B,2),VLOOKUP(MID(B2455,7,2),[4]Crt!A:B,2)))</f>
        <v>28 - මොරටුව</v>
      </c>
      <c r="J2455" s="890" t="str">
        <f>IF(B2455="","",VLOOKUP(I2455,[4]Crt!B:C,2))</f>
        <v>කොළඹ</v>
      </c>
      <c r="K2455" s="890">
        <f>IF(B2455="","",VLOOKUP(MID(B2455,1,1),[4]Crt!D:E,2,FALSE))</f>
        <v>2004</v>
      </c>
    </row>
    <row r="2456" spans="1:11" customFormat="1" ht="51" customHeight="1">
      <c r="A2456" s="890" t="s">
        <v>5428</v>
      </c>
      <c r="B2456" s="897" t="s">
        <v>5596</v>
      </c>
      <c r="C2456" s="892" t="s">
        <v>5597</v>
      </c>
      <c r="D2456" s="893">
        <v>1000000</v>
      </c>
      <c r="E2456" s="890" t="s">
        <v>5409</v>
      </c>
      <c r="F2456" s="890" t="s">
        <v>5410</v>
      </c>
      <c r="G2456" s="890"/>
      <c r="H2456" s="890" t="str">
        <f>IF(A2456="","",VLOOKUP(A2456,[4]Crt!F:G,2,FALSE))</f>
        <v>මාර්ග</v>
      </c>
      <c r="I2456" s="894" t="str">
        <f>IF(B2456="","",IF(LEN(B2456)=12,VLOOKUP(MID(B2456,8,2),[4]Crt!A:B,2),VLOOKUP(MID(B2456,7,2),[4]Crt!A:B,2)))</f>
        <v>28 - මොරටුව</v>
      </c>
      <c r="J2456" s="890" t="str">
        <f>IF(B2456="","",VLOOKUP(I2456,[4]Crt!B:C,2))</f>
        <v>කොළඹ</v>
      </c>
      <c r="K2456" s="890">
        <f>IF(B2456="","",VLOOKUP(MID(B2456,1,1),[4]Crt!D:E,2,FALSE))</f>
        <v>2004</v>
      </c>
    </row>
    <row r="2457" spans="1:11" customFormat="1" ht="51" customHeight="1">
      <c r="A2457" s="899" t="s">
        <v>5439</v>
      </c>
      <c r="B2457" s="900" t="s">
        <v>5598</v>
      </c>
      <c r="C2457" s="903" t="s">
        <v>5599</v>
      </c>
      <c r="D2457" s="902">
        <v>8000000</v>
      </c>
      <c r="E2457" s="899" t="s">
        <v>5409</v>
      </c>
      <c r="F2457" s="899" t="s">
        <v>5410</v>
      </c>
      <c r="G2457" s="890"/>
      <c r="H2457" s="890" t="str">
        <f>IF(A2457="","",VLOOKUP(A2457,[4]Crt!F:G,2,FALSE))</f>
        <v>මාර්ග</v>
      </c>
      <c r="I2457" s="894" t="str">
        <f>IF(B2457="","",IF(LEN(B2457)=12,VLOOKUP(MID(B2457,8,2),[4]Crt!A:B,2),VLOOKUP(MID(B2457,7,2),[4]Crt!A:B,2)))</f>
        <v>28 - මොරටුව</v>
      </c>
      <c r="J2457" s="890" t="str">
        <f>IF(B2457="","",VLOOKUP(I2457,[4]Crt!B:C,2))</f>
        <v>කොළඹ</v>
      </c>
      <c r="K2457" s="890">
        <f>IF(B2457="","",VLOOKUP(MID(B2457,1,1),[4]Crt!D:E,2,FALSE))</f>
        <v>2004</v>
      </c>
    </row>
    <row r="2458" spans="1:11" customFormat="1" ht="51" customHeight="1">
      <c r="A2458" s="890" t="s">
        <v>5428</v>
      </c>
      <c r="B2458" s="897" t="s">
        <v>5600</v>
      </c>
      <c r="C2458" s="892" t="s">
        <v>5601</v>
      </c>
      <c r="D2458" s="893">
        <v>1000000</v>
      </c>
      <c r="E2458" s="890" t="s">
        <v>5409</v>
      </c>
      <c r="F2458" s="890" t="s">
        <v>5410</v>
      </c>
      <c r="G2458" s="890"/>
      <c r="H2458" s="890" t="str">
        <f>IF(A2458="","",VLOOKUP(A2458,[4]Crt!F:G,2,FALSE))</f>
        <v>මාර්ග</v>
      </c>
      <c r="I2458" s="894" t="str">
        <f>IF(B2458="","",IF(LEN(B2458)=12,VLOOKUP(MID(B2458,8,2),[4]Crt!A:B,2),VLOOKUP(MID(B2458,7,2),[4]Crt!A:B,2)))</f>
        <v>28 - මොරටුව</v>
      </c>
      <c r="J2458" s="890" t="str">
        <f>IF(B2458="","",VLOOKUP(I2458,[4]Crt!B:C,2))</f>
        <v>කොළඹ</v>
      </c>
      <c r="K2458" s="890">
        <f>IF(B2458="","",VLOOKUP(MID(B2458,1,1),[4]Crt!D:E,2,FALSE))</f>
        <v>2004</v>
      </c>
    </row>
    <row r="2459" spans="1:11" customFormat="1" ht="51" customHeight="1">
      <c r="A2459" s="890" t="s">
        <v>5428</v>
      </c>
      <c r="B2459" s="897" t="s">
        <v>5602</v>
      </c>
      <c r="C2459" s="892" t="s">
        <v>5603</v>
      </c>
      <c r="D2459" s="893">
        <v>500000</v>
      </c>
      <c r="E2459" s="890" t="s">
        <v>5409</v>
      </c>
      <c r="F2459" s="890" t="s">
        <v>5410</v>
      </c>
      <c r="G2459" s="890"/>
      <c r="H2459" s="890" t="str">
        <f>IF(A2459="","",VLOOKUP(A2459,[4]Crt!F:G,2,FALSE))</f>
        <v>මාර්ග</v>
      </c>
      <c r="I2459" s="894" t="str">
        <f>IF(B2459="","",IF(LEN(B2459)=12,VLOOKUP(MID(B2459,8,2),[4]Crt!A:B,2),VLOOKUP(MID(B2459,7,2),[4]Crt!A:B,2)))</f>
        <v>29 - කැස්බෑව</v>
      </c>
      <c r="J2459" s="890" t="str">
        <f>IF(B2459="","",VLOOKUP(I2459,[4]Crt!B:C,2))</f>
        <v>කොළඹ</v>
      </c>
      <c r="K2459" s="890">
        <f>IF(B2459="","",VLOOKUP(MID(B2459,1,1),[4]Crt!D:E,2,FALSE))</f>
        <v>2004</v>
      </c>
    </row>
    <row r="2460" spans="1:11" customFormat="1" ht="51" customHeight="1">
      <c r="A2460" s="899" t="s">
        <v>5439</v>
      </c>
      <c r="B2460" s="900" t="s">
        <v>5604</v>
      </c>
      <c r="C2460" s="903" t="s">
        <v>5605</v>
      </c>
      <c r="D2460" s="902">
        <v>500000</v>
      </c>
      <c r="E2460" s="899" t="s">
        <v>5409</v>
      </c>
      <c r="F2460" s="899" t="s">
        <v>5410</v>
      </c>
      <c r="G2460" s="890"/>
      <c r="H2460" s="890" t="str">
        <f>IF(A2460="","",VLOOKUP(A2460,[4]Crt!F:G,2,FALSE))</f>
        <v>මාර්ග</v>
      </c>
      <c r="I2460" s="894" t="str">
        <f>IF(B2460="","",IF(LEN(B2460)=12,VLOOKUP(MID(B2460,8,2),[4]Crt!A:B,2),VLOOKUP(MID(B2460,7,2),[4]Crt!A:B,2)))</f>
        <v>29 - කැස්බෑව</v>
      </c>
      <c r="J2460" s="890" t="str">
        <f>IF(B2460="","",VLOOKUP(I2460,[4]Crt!B:C,2))</f>
        <v>කොළඹ</v>
      </c>
      <c r="K2460" s="890">
        <f>IF(B2460="","",VLOOKUP(MID(B2460,1,1),[4]Crt!D:E,2,FALSE))</f>
        <v>2004</v>
      </c>
    </row>
    <row r="2461" spans="1:11" customFormat="1" ht="51" customHeight="1">
      <c r="A2461" s="907" t="s">
        <v>5439</v>
      </c>
      <c r="B2461" s="908" t="s">
        <v>5606</v>
      </c>
      <c r="C2461" s="830" t="s">
        <v>5607</v>
      </c>
      <c r="D2461" s="909">
        <v>1000000</v>
      </c>
      <c r="E2461" s="907" t="s">
        <v>5409</v>
      </c>
      <c r="F2461" s="907" t="s">
        <v>5410</v>
      </c>
      <c r="G2461" s="890"/>
      <c r="H2461" s="890" t="str">
        <f>IF(A2461="","",VLOOKUP(A2461,[4]Crt!F:G,2,FALSE))</f>
        <v>මාර්ග</v>
      </c>
      <c r="I2461" s="894" t="str">
        <f>IF(B2461="","",IF(LEN(B2461)=12,VLOOKUP(MID(B2461,8,2),[4]Crt!A:B,2),VLOOKUP(MID(B2461,7,2),[4]Crt!A:B,2)))</f>
        <v>30 - හෝමාගම</v>
      </c>
      <c r="J2461" s="890" t="str">
        <f>IF(B2461="","",VLOOKUP(I2461,[4]Crt!B:C,2))</f>
        <v>කොළඹ</v>
      </c>
      <c r="K2461" s="890">
        <f>IF(B2461="","",VLOOKUP(MID(B2461,1,1),[4]Crt!D:E,2,FALSE))</f>
        <v>2004</v>
      </c>
    </row>
    <row r="2462" spans="1:11" customFormat="1" ht="51" customHeight="1">
      <c r="A2462" s="890" t="s">
        <v>5406</v>
      </c>
      <c r="B2462" s="910" t="s">
        <v>5608</v>
      </c>
      <c r="C2462" s="822" t="s">
        <v>5609</v>
      </c>
      <c r="D2462" s="911">
        <v>2000000</v>
      </c>
      <c r="E2462" s="890" t="s">
        <v>5409</v>
      </c>
      <c r="F2462" s="890" t="s">
        <v>5410</v>
      </c>
      <c r="G2462" s="890"/>
      <c r="H2462" s="890" t="str">
        <f>IF(A2462="","",VLOOKUP(A2462,[4]Crt!F:G,2,FALSE))</f>
        <v>මාර්ග</v>
      </c>
      <c r="I2462" s="894" t="str">
        <f>IF(B2462="","",IF(LEN(B2462)=12,VLOOKUP(MID(B2462,8,2),[4]Crt!A:B,2),VLOOKUP(MID(B2462,7,2),[4]Crt!A:B,2)))</f>
        <v>30 - හෝමාගම</v>
      </c>
      <c r="J2462" s="890" t="str">
        <f>IF(B2462="","",VLOOKUP(I2462,[4]Crt!B:C,2))</f>
        <v>කොළඹ</v>
      </c>
      <c r="K2462" s="890">
        <f>IF(B2462="","",VLOOKUP(MID(B2462,1,1),[4]Crt!D:E,2,FALSE))</f>
        <v>2004</v>
      </c>
    </row>
    <row r="2463" spans="1:11" customFormat="1" ht="51" customHeight="1">
      <c r="A2463" s="907" t="s">
        <v>5439</v>
      </c>
      <c r="B2463" s="908" t="s">
        <v>5610</v>
      </c>
      <c r="C2463" s="830" t="s">
        <v>5611</v>
      </c>
      <c r="D2463" s="909">
        <v>4000000</v>
      </c>
      <c r="E2463" s="907" t="s">
        <v>5409</v>
      </c>
      <c r="F2463" s="907" t="s">
        <v>5410</v>
      </c>
      <c r="G2463" s="890"/>
      <c r="H2463" s="890" t="str">
        <f>IF(A2463="","",VLOOKUP(A2463,[4]Crt!F:G,2,FALSE))</f>
        <v>මාර්ග</v>
      </c>
      <c r="I2463" s="894" t="str">
        <f>IF(B2463="","",IF(LEN(B2463)=12,VLOOKUP(MID(B2463,8,2),[4]Crt!A:B,2),VLOOKUP(MID(B2463,7,2),[4]Crt!A:B,2)))</f>
        <v>30 - හෝමාගම</v>
      </c>
      <c r="J2463" s="890" t="str">
        <f>IF(B2463="","",VLOOKUP(I2463,[4]Crt!B:C,2))</f>
        <v>කොළඹ</v>
      </c>
      <c r="K2463" s="890">
        <f>IF(B2463="","",VLOOKUP(MID(B2463,1,1),[4]Crt!D:E,2,FALSE))</f>
        <v>2004</v>
      </c>
    </row>
    <row r="2464" spans="1:11" customFormat="1" ht="51" customHeight="1">
      <c r="A2464" s="904" t="s">
        <v>5406</v>
      </c>
      <c r="B2464" s="912" t="s">
        <v>5612</v>
      </c>
      <c r="C2464" s="825" t="s">
        <v>5613</v>
      </c>
      <c r="D2464" s="913">
        <v>980000</v>
      </c>
      <c r="E2464" s="904" t="s">
        <v>5409</v>
      </c>
      <c r="F2464" s="904" t="s">
        <v>5410</v>
      </c>
      <c r="G2464" s="890" t="s">
        <v>5411</v>
      </c>
      <c r="H2464" s="890" t="str">
        <f>IF(A2464="","",VLOOKUP(A2464,[4]Crt!F:G,2,FALSE))</f>
        <v>මාර්ග</v>
      </c>
      <c r="I2464" s="894" t="str">
        <f>IF(B2464="","",IF(LEN(B2464)=12,VLOOKUP(MID(B2464,8,2),[4]Crt!A:B,2),VLOOKUP(MID(B2464,7,2),[4]Crt!A:B,2)))</f>
        <v>30 - හෝමාගම</v>
      </c>
      <c r="J2464" s="890" t="str">
        <f>IF(B2464="","",VLOOKUP(I2464,[4]Crt!B:C,2))</f>
        <v>කොළඹ</v>
      </c>
      <c r="K2464" s="890">
        <f>IF(B2464="","",VLOOKUP(MID(B2464,1,1),[4]Crt!D:E,2,FALSE))</f>
        <v>2004</v>
      </c>
    </row>
    <row r="2465" spans="1:11" customFormat="1" ht="51" customHeight="1">
      <c r="A2465" s="890" t="s">
        <v>5406</v>
      </c>
      <c r="B2465" s="910" t="s">
        <v>5614</v>
      </c>
      <c r="C2465" s="822" t="s">
        <v>5615</v>
      </c>
      <c r="D2465" s="911">
        <v>1000000</v>
      </c>
      <c r="E2465" s="890" t="s">
        <v>5409</v>
      </c>
      <c r="F2465" s="890" t="s">
        <v>5410</v>
      </c>
      <c r="G2465" s="890"/>
      <c r="H2465" s="890" t="str">
        <f>IF(A2465="","",VLOOKUP(A2465,[4]Crt!F:G,2,FALSE))</f>
        <v>මාර්ග</v>
      </c>
      <c r="I2465" s="894" t="str">
        <f>IF(B2465="","",IF(LEN(B2465)=12,VLOOKUP(MID(B2465,8,2),[4]Crt!A:B,2),VLOOKUP(MID(B2465,7,2),[4]Crt!A:B,2)))</f>
        <v>30 - හෝමාගම</v>
      </c>
      <c r="J2465" s="890" t="str">
        <f>IF(B2465="","",VLOOKUP(I2465,[4]Crt!B:C,2))</f>
        <v>කොළඹ</v>
      </c>
      <c r="K2465" s="890">
        <f>IF(B2465="","",VLOOKUP(MID(B2465,1,1),[4]Crt!D:E,2,FALSE))</f>
        <v>2004</v>
      </c>
    </row>
    <row r="2466" spans="1:11" customFormat="1" ht="51" customHeight="1">
      <c r="A2466" s="907" t="s">
        <v>5439</v>
      </c>
      <c r="B2466" s="908" t="s">
        <v>5616</v>
      </c>
      <c r="C2466" s="830" t="s">
        <v>5617</v>
      </c>
      <c r="D2466" s="909">
        <v>1000000</v>
      </c>
      <c r="E2466" s="907" t="s">
        <v>5409</v>
      </c>
      <c r="F2466" s="907" t="s">
        <v>5410</v>
      </c>
      <c r="G2466" s="890"/>
      <c r="H2466" s="890" t="str">
        <f>IF(A2466="","",VLOOKUP(A2466,[4]Crt!F:G,2,FALSE))</f>
        <v>මාර්ග</v>
      </c>
      <c r="I2466" s="894" t="str">
        <f>IF(B2466="","",IF(LEN(B2466)=12,VLOOKUP(MID(B2466,8,2),[4]Crt!A:B,2),VLOOKUP(MID(B2466,7,2),[4]Crt!A:B,2)))</f>
        <v>30 - හෝමාගම</v>
      </c>
      <c r="J2466" s="890" t="str">
        <f>IF(B2466="","",VLOOKUP(I2466,[4]Crt!B:C,2))</f>
        <v>කොළඹ</v>
      </c>
      <c r="K2466" s="890">
        <f>IF(B2466="","",VLOOKUP(MID(B2466,1,1),[4]Crt!D:E,2,FALSE))</f>
        <v>2004</v>
      </c>
    </row>
    <row r="2467" spans="1:11" customFormat="1" ht="51" customHeight="1">
      <c r="A2467" s="914" t="s">
        <v>5406</v>
      </c>
      <c r="B2467" s="912" t="s">
        <v>5618</v>
      </c>
      <c r="C2467" s="915" t="s">
        <v>5619</v>
      </c>
      <c r="D2467" s="913">
        <v>870000</v>
      </c>
      <c r="E2467" s="914" t="s">
        <v>5409</v>
      </c>
      <c r="F2467" s="914" t="s">
        <v>5410</v>
      </c>
      <c r="G2467" s="890" t="s">
        <v>5411</v>
      </c>
      <c r="H2467" s="890" t="str">
        <f>IF(A2467="","",VLOOKUP(A2467,[4]Crt!F:G,2,FALSE))</f>
        <v>මාර්ග</v>
      </c>
      <c r="I2467" s="894" t="str">
        <f>IF(B2467="","",IF(LEN(B2467)=12,VLOOKUP(MID(B2467,8,2),[4]Crt!A:B,2),VLOOKUP(MID(B2467,7,2),[4]Crt!A:B,2)))</f>
        <v>30 - හෝමාගම</v>
      </c>
      <c r="J2467" s="890" t="str">
        <f>IF(B2467="","",VLOOKUP(I2467,[4]Crt!B:C,2))</f>
        <v>කොළඹ</v>
      </c>
      <c r="K2467" s="890">
        <f>IF(B2467="","",VLOOKUP(MID(B2467,1,1),[4]Crt!D:E,2,FALSE))</f>
        <v>2004</v>
      </c>
    </row>
    <row r="2468" spans="1:11" customFormat="1" ht="51" customHeight="1">
      <c r="A2468" s="914" t="s">
        <v>5406</v>
      </c>
      <c r="B2468" s="912" t="s">
        <v>5620</v>
      </c>
      <c r="C2468" s="915" t="s">
        <v>5621</v>
      </c>
      <c r="D2468" s="913">
        <v>980000</v>
      </c>
      <c r="E2468" s="914" t="s">
        <v>5409</v>
      </c>
      <c r="F2468" s="914" t="s">
        <v>5410</v>
      </c>
      <c r="G2468" s="890" t="s">
        <v>5411</v>
      </c>
      <c r="H2468" s="890" t="str">
        <f>IF(A2468="","",VLOOKUP(A2468,[4]Crt!F:G,2,FALSE))</f>
        <v>මාර්ග</v>
      </c>
      <c r="I2468" s="894" t="str">
        <f>IF(B2468="","",IF(LEN(B2468)=12,VLOOKUP(MID(B2468,8,2),[4]Crt!A:B,2),VLOOKUP(MID(B2468,7,2),[4]Crt!A:B,2)))</f>
        <v>30 - හෝමාගම</v>
      </c>
      <c r="J2468" s="890" t="str">
        <f>IF(B2468="","",VLOOKUP(I2468,[4]Crt!B:C,2))</f>
        <v>කොළඹ</v>
      </c>
      <c r="K2468" s="890">
        <f>IF(B2468="","",VLOOKUP(MID(B2468,1,1),[4]Crt!D:E,2,FALSE))</f>
        <v>2004</v>
      </c>
    </row>
    <row r="2469" spans="1:11" customFormat="1" ht="51" customHeight="1">
      <c r="A2469" s="890" t="s">
        <v>5406</v>
      </c>
      <c r="B2469" s="910" t="s">
        <v>5622</v>
      </c>
      <c r="C2469" s="822" t="s">
        <v>5623</v>
      </c>
      <c r="D2469" s="911">
        <v>1000000</v>
      </c>
      <c r="E2469" s="890" t="s">
        <v>5409</v>
      </c>
      <c r="F2469" s="890" t="s">
        <v>5410</v>
      </c>
      <c r="G2469" s="890"/>
      <c r="H2469" s="890" t="str">
        <f>IF(A2469="","",VLOOKUP(A2469,[4]Crt!F:G,2,FALSE))</f>
        <v>මාර්ග</v>
      </c>
      <c r="I2469" s="894" t="str">
        <f>IF(B2469="","",IF(LEN(B2469)=12,VLOOKUP(MID(B2469,8,2),[4]Crt!A:B,2),VLOOKUP(MID(B2469,7,2),[4]Crt!A:B,2)))</f>
        <v>30 - හෝමාගම</v>
      </c>
      <c r="J2469" s="890" t="str">
        <f>IF(B2469="","",VLOOKUP(I2469,[4]Crt!B:C,2))</f>
        <v>කොළඹ</v>
      </c>
      <c r="K2469" s="890">
        <f>IF(B2469="","",VLOOKUP(MID(B2469,1,1),[4]Crt!D:E,2,FALSE))</f>
        <v>2004</v>
      </c>
    </row>
    <row r="2470" spans="1:11" customFormat="1" ht="51" customHeight="1">
      <c r="A2470" s="890" t="s">
        <v>5406</v>
      </c>
      <c r="B2470" s="916" t="s">
        <v>5624</v>
      </c>
      <c r="C2470" s="915" t="s">
        <v>5625</v>
      </c>
      <c r="D2470" s="913">
        <v>980000</v>
      </c>
      <c r="E2470" s="917" t="s">
        <v>5409</v>
      </c>
      <c r="F2470" s="917" t="s">
        <v>5410</v>
      </c>
      <c r="G2470" s="890" t="s">
        <v>5411</v>
      </c>
      <c r="H2470" s="890" t="str">
        <f>IF(A2470="","",VLOOKUP(A2470,[4]Crt!F:G,2,FALSE))</f>
        <v>මාර්ග</v>
      </c>
      <c r="I2470" s="894" t="str">
        <f>IF(B2470="","",IF(LEN(B2470)=12,VLOOKUP(MID(B2470,8,2),[4]Crt!A:B,2),VLOOKUP(MID(B2470,7,2),[4]Crt!A:B,2)))</f>
        <v>30 - හෝමාගම</v>
      </c>
      <c r="J2470" s="890" t="str">
        <f>IF(B2470="","",VLOOKUP(I2470,[4]Crt!B:C,2))</f>
        <v>කොළඹ</v>
      </c>
      <c r="K2470" s="890">
        <f>IF(B2470="","",VLOOKUP(MID(B2470,1,1),[4]Crt!D:E,2,FALSE))</f>
        <v>2004</v>
      </c>
    </row>
    <row r="2471" spans="1:11" customFormat="1" ht="51" customHeight="1">
      <c r="A2471" s="890" t="s">
        <v>5406</v>
      </c>
      <c r="B2471" s="912" t="s">
        <v>5626</v>
      </c>
      <c r="C2471" s="918" t="s">
        <v>5627</v>
      </c>
      <c r="D2471" s="919">
        <v>1200000</v>
      </c>
      <c r="E2471" s="914" t="s">
        <v>5409</v>
      </c>
      <c r="F2471" s="914" t="s">
        <v>5410</v>
      </c>
      <c r="G2471" s="890" t="s">
        <v>5411</v>
      </c>
      <c r="H2471" s="890" t="str">
        <f>IF(A2471="","",VLOOKUP(A2471,[4]Crt!F:G,2,FALSE))</f>
        <v>මාර්ග</v>
      </c>
      <c r="I2471" s="894" t="str">
        <f>IF(B2471="","",IF(LEN(B2471)=12,VLOOKUP(MID(B2471,8,2),[4]Crt!A:B,2),VLOOKUP(MID(B2471,7,2),[4]Crt!A:B,2)))</f>
        <v>41 - පානදුර</v>
      </c>
      <c r="J2471" s="890" t="str">
        <f>IF(B2471="","",VLOOKUP(I2471,[4]Crt!B:C,2))</f>
        <v>කළුතර</v>
      </c>
      <c r="K2471" s="890">
        <f>IF(B2471="","",VLOOKUP(MID(B2471,1,1),[4]Crt!D:E,2,FALSE))</f>
        <v>2004</v>
      </c>
    </row>
    <row r="2472" spans="1:11" customFormat="1" ht="51" customHeight="1">
      <c r="A2472" s="890" t="s">
        <v>5428</v>
      </c>
      <c r="B2472" s="910" t="s">
        <v>5628</v>
      </c>
      <c r="C2472" s="910" t="s">
        <v>5629</v>
      </c>
      <c r="D2472" s="920">
        <v>2000000</v>
      </c>
      <c r="E2472" s="890" t="s">
        <v>5409</v>
      </c>
      <c r="F2472" s="890" t="s">
        <v>5410</v>
      </c>
      <c r="G2472" s="890"/>
      <c r="H2472" s="890" t="str">
        <f>IF(A2472="","",VLOOKUP(A2472,[4]Crt!F:G,2,FALSE))</f>
        <v>මාර්ග</v>
      </c>
      <c r="I2472" s="894" t="str">
        <f>IF(B2472="","",IF(LEN(B2472)=12,VLOOKUP(MID(B2472,8,2),[4]Crt!A:B,2),VLOOKUP(MID(B2472,7,2),[4]Crt!A:B,2)))</f>
        <v>41 - පානදුර</v>
      </c>
      <c r="J2472" s="890" t="str">
        <f>IF(B2472="","",VLOOKUP(I2472,[4]Crt!B:C,2))</f>
        <v>කළුතර</v>
      </c>
      <c r="K2472" s="890">
        <f>IF(B2472="","",VLOOKUP(MID(B2472,1,1),[4]Crt!D:E,2,FALSE))</f>
        <v>2004</v>
      </c>
    </row>
    <row r="2473" spans="1:11" customFormat="1" ht="51" customHeight="1">
      <c r="A2473" s="890" t="s">
        <v>5428</v>
      </c>
      <c r="B2473" s="910" t="s">
        <v>5630</v>
      </c>
      <c r="C2473" s="910" t="s">
        <v>5631</v>
      </c>
      <c r="D2473" s="920">
        <v>500000</v>
      </c>
      <c r="E2473" s="890" t="s">
        <v>5409</v>
      </c>
      <c r="F2473" s="890" t="s">
        <v>5410</v>
      </c>
      <c r="G2473" s="890"/>
      <c r="H2473" s="890" t="str">
        <f>IF(A2473="","",VLOOKUP(A2473,[4]Crt!F:G,2,FALSE))</f>
        <v>මාර්ග</v>
      </c>
      <c r="I2473" s="894" t="str">
        <f>IF(B2473="","",IF(LEN(B2473)=12,VLOOKUP(MID(B2473,8,2),[4]Crt!A:B,2),VLOOKUP(MID(B2473,7,2),[4]Crt!A:B,2)))</f>
        <v>41 - පානදුර</v>
      </c>
      <c r="J2473" s="890" t="str">
        <f>IF(B2473="","",VLOOKUP(I2473,[4]Crt!B:C,2))</f>
        <v>කළුතර</v>
      </c>
      <c r="K2473" s="890">
        <f>IF(B2473="","",VLOOKUP(MID(B2473,1,1),[4]Crt!D:E,2,FALSE))</f>
        <v>2004</v>
      </c>
    </row>
    <row r="2474" spans="1:11" customFormat="1" ht="51" customHeight="1">
      <c r="A2474" s="890" t="s">
        <v>5406</v>
      </c>
      <c r="B2474" s="910" t="s">
        <v>5632</v>
      </c>
      <c r="C2474" s="910" t="s">
        <v>5633</v>
      </c>
      <c r="D2474" s="919">
        <v>1000000</v>
      </c>
      <c r="E2474" s="890" t="s">
        <v>5409</v>
      </c>
      <c r="F2474" s="890" t="s">
        <v>5410</v>
      </c>
      <c r="G2474" s="890"/>
      <c r="H2474" s="890" t="str">
        <f>IF(A2474="","",VLOOKUP(A2474,[4]Crt!F:G,2,FALSE))</f>
        <v>මාර්ග</v>
      </c>
      <c r="I2474" s="894" t="str">
        <f>IF(B2474="","",IF(LEN(B2474)=12,VLOOKUP(MID(B2474,8,2),[4]Crt!A:B,2),VLOOKUP(MID(B2474,7,2),[4]Crt!A:B,2)))</f>
        <v>41 - පානදුර</v>
      </c>
      <c r="J2474" s="890" t="str">
        <f>IF(B2474="","",VLOOKUP(I2474,[4]Crt!B:C,2))</f>
        <v>කළුතර</v>
      </c>
      <c r="K2474" s="890">
        <f>IF(B2474="","",VLOOKUP(MID(B2474,1,1),[4]Crt!D:E,2,FALSE))</f>
        <v>2004</v>
      </c>
    </row>
    <row r="2475" spans="1:11" customFormat="1" ht="51" customHeight="1">
      <c r="A2475" s="890" t="s">
        <v>5406</v>
      </c>
      <c r="B2475" s="910" t="s">
        <v>5634</v>
      </c>
      <c r="C2475" s="910" t="s">
        <v>5635</v>
      </c>
      <c r="D2475" s="919">
        <v>500000</v>
      </c>
      <c r="E2475" s="890" t="s">
        <v>5409</v>
      </c>
      <c r="F2475" s="890" t="s">
        <v>5410</v>
      </c>
      <c r="G2475" s="890"/>
      <c r="H2475" s="890" t="str">
        <f>IF(A2475="","",VLOOKUP(A2475,[4]Crt!F:G,2,FALSE))</f>
        <v>මාර්ග</v>
      </c>
      <c r="I2475" s="894" t="str">
        <f>IF(B2475="","",IF(LEN(B2475)=12,VLOOKUP(MID(B2475,8,2),[4]Crt!A:B,2),VLOOKUP(MID(B2475,7,2),[4]Crt!A:B,2)))</f>
        <v>41 - පානදුර</v>
      </c>
      <c r="J2475" s="890" t="str">
        <f>IF(B2475="","",VLOOKUP(I2475,[4]Crt!B:C,2))</f>
        <v>කළුතර</v>
      </c>
      <c r="K2475" s="890">
        <f>IF(B2475="","",VLOOKUP(MID(B2475,1,1),[4]Crt!D:E,2,FALSE))</f>
        <v>2004</v>
      </c>
    </row>
    <row r="2476" spans="1:11" customFormat="1" ht="51" customHeight="1">
      <c r="A2476" s="890" t="s">
        <v>5428</v>
      </c>
      <c r="B2476" s="910" t="s">
        <v>5636</v>
      </c>
      <c r="C2476" s="910" t="s">
        <v>5637</v>
      </c>
      <c r="D2476" s="920">
        <v>1000000</v>
      </c>
      <c r="E2476" s="890" t="s">
        <v>5409</v>
      </c>
      <c r="F2476" s="890" t="s">
        <v>5410</v>
      </c>
      <c r="G2476" s="890"/>
      <c r="H2476" s="890" t="str">
        <f>IF(A2476="","",VLOOKUP(A2476,[4]Crt!F:G,2,FALSE))</f>
        <v>මාර්ග</v>
      </c>
      <c r="I2476" s="894" t="str">
        <f>IF(B2476="","",IF(LEN(B2476)=12,VLOOKUP(MID(B2476,8,2),[4]Crt!A:B,2),VLOOKUP(MID(B2476,7,2),[4]Crt!A:B,2)))</f>
        <v>41 - පානදුර</v>
      </c>
      <c r="J2476" s="890" t="str">
        <f>IF(B2476="","",VLOOKUP(I2476,[4]Crt!B:C,2))</f>
        <v>කළුතර</v>
      </c>
      <c r="K2476" s="890">
        <f>IF(B2476="","",VLOOKUP(MID(B2476,1,1),[4]Crt!D:E,2,FALSE))</f>
        <v>2004</v>
      </c>
    </row>
    <row r="2477" spans="1:11" customFormat="1" ht="51" customHeight="1">
      <c r="A2477" s="890" t="s">
        <v>5428</v>
      </c>
      <c r="B2477" s="910" t="s">
        <v>5638</v>
      </c>
      <c r="C2477" s="910" t="s">
        <v>5639</v>
      </c>
      <c r="D2477" s="920">
        <v>1000000</v>
      </c>
      <c r="E2477" s="890" t="s">
        <v>5409</v>
      </c>
      <c r="F2477" s="890" t="s">
        <v>5410</v>
      </c>
      <c r="G2477" s="890"/>
      <c r="H2477" s="890" t="str">
        <f>IF(A2477="","",VLOOKUP(A2477,[4]Crt!F:G,2,FALSE))</f>
        <v>මාර්ග</v>
      </c>
      <c r="I2477" s="894" t="str">
        <f>IF(B2477="","",IF(LEN(B2477)=12,VLOOKUP(MID(B2477,8,2),[4]Crt!A:B,2),VLOOKUP(MID(B2477,7,2),[4]Crt!A:B,2)))</f>
        <v>41 - පානදුර</v>
      </c>
      <c r="J2477" s="890" t="str">
        <f>IF(B2477="","",VLOOKUP(I2477,[4]Crt!B:C,2))</f>
        <v>කළුතර</v>
      </c>
      <c r="K2477" s="890">
        <f>IF(B2477="","",VLOOKUP(MID(B2477,1,1),[4]Crt!D:E,2,FALSE))</f>
        <v>2004</v>
      </c>
    </row>
    <row r="2478" spans="1:11" customFormat="1" ht="51" customHeight="1">
      <c r="A2478" s="890" t="s">
        <v>5406</v>
      </c>
      <c r="B2478" s="910" t="s">
        <v>5640</v>
      </c>
      <c r="C2478" s="921" t="s">
        <v>5641</v>
      </c>
      <c r="D2478" s="920">
        <v>1000000</v>
      </c>
      <c r="E2478" s="890" t="s">
        <v>5409</v>
      </c>
      <c r="F2478" s="890" t="s">
        <v>5410</v>
      </c>
      <c r="G2478" s="890"/>
      <c r="H2478" s="890" t="str">
        <f>IF(A2478="","",VLOOKUP(A2478,[4]Crt!F:G,2,FALSE))</f>
        <v>මාර්ග</v>
      </c>
      <c r="I2478" s="894" t="str">
        <f>IF(B2478="","",IF(LEN(B2478)=12,VLOOKUP(MID(B2478,8,2),[4]Crt!A:B,2),VLOOKUP(MID(B2478,7,2),[4]Crt!A:B,2)))</f>
        <v>41 - පානදුර</v>
      </c>
      <c r="J2478" s="890" t="str">
        <f>IF(B2478="","",VLOOKUP(I2478,[4]Crt!B:C,2))</f>
        <v>කළුතර</v>
      </c>
      <c r="K2478" s="890">
        <f>IF(B2478="","",VLOOKUP(MID(B2478,1,1),[4]Crt!D:E,2,FALSE))</f>
        <v>2004</v>
      </c>
    </row>
    <row r="2479" spans="1:11" customFormat="1" ht="51" customHeight="1">
      <c r="A2479" s="899" t="s">
        <v>5439</v>
      </c>
      <c r="B2479" s="922" t="s">
        <v>5642</v>
      </c>
      <c r="C2479" s="923" t="s">
        <v>5643</v>
      </c>
      <c r="D2479" s="924">
        <v>1000000</v>
      </c>
      <c r="E2479" s="899" t="s">
        <v>5409</v>
      </c>
      <c r="F2479" s="899" t="s">
        <v>5410</v>
      </c>
      <c r="G2479" s="890"/>
      <c r="H2479" s="890" t="str">
        <f>IF(A2479="","",VLOOKUP(A2479,[4]Crt!F:G,2,FALSE))</f>
        <v>මාර්ග</v>
      </c>
      <c r="I2479" s="894" t="str">
        <f>IF(B2479="","",IF(LEN(B2479)=12,VLOOKUP(MID(B2479,8,2),[4]Crt!A:B,2),VLOOKUP(MID(B2479,7,2),[4]Crt!A:B,2)))</f>
        <v>41 - පානදුර</v>
      </c>
      <c r="J2479" s="890" t="str">
        <f>IF(B2479="","",VLOOKUP(I2479,[4]Crt!B:C,2))</f>
        <v>කළුතර</v>
      </c>
      <c r="K2479" s="890">
        <f>IF(B2479="","",VLOOKUP(MID(B2479,1,1),[4]Crt!D:E,2,FALSE))</f>
        <v>2004</v>
      </c>
    </row>
    <row r="2480" spans="1:11" customFormat="1" ht="51" customHeight="1">
      <c r="A2480" s="914" t="s">
        <v>5406</v>
      </c>
      <c r="B2480" s="916" t="s">
        <v>5644</v>
      </c>
      <c r="C2480" s="925" t="s">
        <v>5643</v>
      </c>
      <c r="D2480" s="926">
        <v>1000000</v>
      </c>
      <c r="E2480" s="914" t="s">
        <v>5409</v>
      </c>
      <c r="F2480" s="914" t="s">
        <v>5410</v>
      </c>
      <c r="G2480" s="890"/>
      <c r="H2480" s="890" t="str">
        <f>IF(A2480="","",VLOOKUP(A2480,[4]Crt!F:G,2,FALSE))</f>
        <v>මාර්ග</v>
      </c>
      <c r="I2480" s="894" t="str">
        <f>IF(B2480="","",IF(LEN(B2480)=12,VLOOKUP(MID(B2480,8,2),[4]Crt!A:B,2),VLOOKUP(MID(B2480,7,2),[4]Crt!A:B,2)))</f>
        <v>42 - කළුතර</v>
      </c>
      <c r="J2480" s="890" t="str">
        <f>IF(B2480="","",VLOOKUP(I2480,[4]Crt!B:C,2))</f>
        <v>කළුතර</v>
      </c>
      <c r="K2480" s="890">
        <f>IF(B2480="","",VLOOKUP(MID(B2480,1,1),[4]Crt!D:E,2,FALSE))</f>
        <v>2004</v>
      </c>
    </row>
    <row r="2481" spans="1:11" customFormat="1" ht="51" customHeight="1">
      <c r="A2481" s="890" t="s">
        <v>5428</v>
      </c>
      <c r="B2481" s="910" t="s">
        <v>5645</v>
      </c>
      <c r="C2481" s="910" t="s">
        <v>5646</v>
      </c>
      <c r="D2481" s="920">
        <v>2500000</v>
      </c>
      <c r="E2481" s="890" t="s">
        <v>5409</v>
      </c>
      <c r="F2481" s="890" t="s">
        <v>5410</v>
      </c>
      <c r="G2481" s="890"/>
      <c r="H2481" s="890" t="str">
        <f>IF(A2481="","",VLOOKUP(A2481,[4]Crt!F:G,2,FALSE))</f>
        <v>මාර්ග</v>
      </c>
      <c r="I2481" s="894" t="str">
        <f>IF(B2481="","",IF(LEN(B2481)=12,VLOOKUP(MID(B2481,8,2),[4]Crt!A:B,2),VLOOKUP(MID(B2481,7,2),[4]Crt!A:B,2)))</f>
        <v>41 - පානදුර</v>
      </c>
      <c r="J2481" s="890" t="str">
        <f>IF(B2481="","",VLOOKUP(I2481,[4]Crt!B:C,2))</f>
        <v>කළුතර</v>
      </c>
      <c r="K2481" s="890">
        <f>IF(B2481="","",VLOOKUP(MID(B2481,1,1),[4]Crt!D:E,2,FALSE))</f>
        <v>2004</v>
      </c>
    </row>
    <row r="2482" spans="1:11" customFormat="1" ht="51" customHeight="1">
      <c r="A2482" s="890" t="s">
        <v>5406</v>
      </c>
      <c r="B2482" s="910" t="s">
        <v>5647</v>
      </c>
      <c r="C2482" s="921" t="s">
        <v>5648</v>
      </c>
      <c r="D2482" s="920">
        <v>2000000</v>
      </c>
      <c r="E2482" s="890" t="s">
        <v>5409</v>
      </c>
      <c r="F2482" s="890" t="s">
        <v>5410</v>
      </c>
      <c r="G2482" s="890"/>
      <c r="H2482" s="890" t="str">
        <f>IF(A2482="","",VLOOKUP(A2482,[4]Crt!F:G,2,FALSE))</f>
        <v>මාර්ග</v>
      </c>
      <c r="I2482" s="894" t="str">
        <f>IF(B2482="","",IF(LEN(B2482)=12,VLOOKUP(MID(B2482,8,2),[4]Crt!A:B,2),VLOOKUP(MID(B2482,7,2),[4]Crt!A:B,2)))</f>
        <v>42 - කළුතර</v>
      </c>
      <c r="J2482" s="890" t="str">
        <f>IF(B2482="","",VLOOKUP(I2482,[4]Crt!B:C,2))</f>
        <v>කළුතර</v>
      </c>
      <c r="K2482" s="890">
        <f>IF(B2482="","",VLOOKUP(MID(B2482,1,1),[4]Crt!D:E,2,FALSE))</f>
        <v>2004</v>
      </c>
    </row>
    <row r="2483" spans="1:11" customFormat="1" ht="51" customHeight="1">
      <c r="A2483" s="904" t="s">
        <v>5406</v>
      </c>
      <c r="B2483" s="912" t="s">
        <v>5649</v>
      </c>
      <c r="C2483" s="912" t="s">
        <v>5650</v>
      </c>
      <c r="D2483" s="919">
        <v>4000000</v>
      </c>
      <c r="E2483" s="904" t="s">
        <v>5409</v>
      </c>
      <c r="F2483" s="904" t="s">
        <v>5410</v>
      </c>
      <c r="G2483" s="890" t="s">
        <v>5411</v>
      </c>
      <c r="H2483" s="890" t="str">
        <f>IF(A2483="","",VLOOKUP(A2483,[4]Crt!F:G,2,FALSE))</f>
        <v>මාර්ග</v>
      </c>
      <c r="I2483" s="894" t="str">
        <f>IF(B2483="","",IF(LEN(B2483)=12,VLOOKUP(MID(B2483,8,2),[4]Crt!A:B,2),VLOOKUP(MID(B2483,7,2),[4]Crt!A:B,2)))</f>
        <v>42 - කළුතර</v>
      </c>
      <c r="J2483" s="890" t="str">
        <f>IF(B2483="","",VLOOKUP(I2483,[4]Crt!B:C,2))</f>
        <v>කළුතර</v>
      </c>
      <c r="K2483" s="890">
        <f>IF(B2483="","",VLOOKUP(MID(B2483,1,1),[4]Crt!D:E,2,FALSE))</f>
        <v>2004</v>
      </c>
    </row>
    <row r="2484" spans="1:11" customFormat="1" ht="51" customHeight="1">
      <c r="A2484" s="907" t="s">
        <v>5439</v>
      </c>
      <c r="B2484" s="908" t="s">
        <v>5651</v>
      </c>
      <c r="C2484" s="908" t="s">
        <v>5652</v>
      </c>
      <c r="D2484" s="909">
        <v>2000000</v>
      </c>
      <c r="E2484" s="907" t="s">
        <v>5409</v>
      </c>
      <c r="F2484" s="907" t="s">
        <v>5410</v>
      </c>
      <c r="G2484" s="890"/>
      <c r="H2484" s="890" t="str">
        <f>IF(A2484="","",VLOOKUP(A2484,[4]Crt!F:G,2,FALSE))</f>
        <v>මාර්ග</v>
      </c>
      <c r="I2484" s="894" t="str">
        <f>IF(B2484="","",IF(LEN(B2484)=12,VLOOKUP(MID(B2484,8,2),[4]Crt!A:B,2),VLOOKUP(MID(B2484,7,2),[4]Crt!A:B,2)))</f>
        <v>42 - කළුතර</v>
      </c>
      <c r="J2484" s="890" t="str">
        <f>IF(B2484="","",VLOOKUP(I2484,[4]Crt!B:C,2))</f>
        <v>කළුතර</v>
      </c>
      <c r="K2484" s="890">
        <f>IF(B2484="","",VLOOKUP(MID(B2484,1,1),[4]Crt!D:E,2,FALSE))</f>
        <v>2004</v>
      </c>
    </row>
    <row r="2485" spans="1:11" customFormat="1" ht="51" customHeight="1">
      <c r="A2485" s="907" t="s">
        <v>5439</v>
      </c>
      <c r="B2485" s="908" t="s">
        <v>5653</v>
      </c>
      <c r="C2485" s="908" t="s">
        <v>5654</v>
      </c>
      <c r="D2485" s="909">
        <v>2000000</v>
      </c>
      <c r="E2485" s="907" t="s">
        <v>5409</v>
      </c>
      <c r="F2485" s="907" t="s">
        <v>5410</v>
      </c>
      <c r="G2485" s="890"/>
      <c r="H2485" s="890" t="str">
        <f>IF(A2485="","",VLOOKUP(A2485,[4]Crt!F:G,2,FALSE))</f>
        <v>මාර්ග</v>
      </c>
      <c r="I2485" s="894" t="str">
        <f>IF(B2485="","",IF(LEN(B2485)=12,VLOOKUP(MID(B2485,8,2),[4]Crt!A:B,2),VLOOKUP(MID(B2485,7,2),[4]Crt!A:B,2)))</f>
        <v>42 - කළුතර</v>
      </c>
      <c r="J2485" s="890" t="str">
        <f>IF(B2485="","",VLOOKUP(I2485,[4]Crt!B:C,2))</f>
        <v>කළුතර</v>
      </c>
      <c r="K2485" s="890">
        <f>IF(B2485="","",VLOOKUP(MID(B2485,1,1),[4]Crt!D:E,2,FALSE))</f>
        <v>2004</v>
      </c>
    </row>
    <row r="2486" spans="1:11" customFormat="1" ht="51" customHeight="1">
      <c r="A2486" s="890" t="s">
        <v>5428</v>
      </c>
      <c r="B2486" s="910" t="s">
        <v>5655</v>
      </c>
      <c r="C2486" s="910" t="s">
        <v>5656</v>
      </c>
      <c r="D2486" s="920">
        <v>1000000</v>
      </c>
      <c r="E2486" s="890" t="s">
        <v>5409</v>
      </c>
      <c r="F2486" s="890" t="s">
        <v>5410</v>
      </c>
      <c r="G2486" s="890"/>
      <c r="H2486" s="890" t="str">
        <f>IF(A2486="","",VLOOKUP(A2486,[4]Crt!F:G,2,FALSE))</f>
        <v>මාර්ග</v>
      </c>
      <c r="I2486" s="894" t="str">
        <f>IF(B2486="","",IF(LEN(B2486)=12,VLOOKUP(MID(B2486,8,2),[4]Crt!A:B,2),VLOOKUP(MID(B2486,7,2),[4]Crt!A:B,2)))</f>
        <v>42 - කළුතර</v>
      </c>
      <c r="J2486" s="890" t="str">
        <f>IF(B2486="","",VLOOKUP(I2486,[4]Crt!B:C,2))</f>
        <v>කළුතර</v>
      </c>
      <c r="K2486" s="890">
        <f>IF(B2486="","",VLOOKUP(MID(B2486,1,1),[4]Crt!D:E,2,FALSE))</f>
        <v>2004</v>
      </c>
    </row>
    <row r="2487" spans="1:11" customFormat="1" ht="51" customHeight="1">
      <c r="A2487" s="890" t="s">
        <v>5428</v>
      </c>
      <c r="B2487" s="910" t="s">
        <v>5657</v>
      </c>
      <c r="C2487" s="910" t="s">
        <v>5658</v>
      </c>
      <c r="D2487" s="920">
        <v>1000000</v>
      </c>
      <c r="E2487" s="890" t="s">
        <v>5409</v>
      </c>
      <c r="F2487" s="890" t="s">
        <v>5410</v>
      </c>
      <c r="G2487" s="890"/>
      <c r="H2487" s="890" t="str">
        <f>IF(A2487="","",VLOOKUP(A2487,[4]Crt!F:G,2,FALSE))</f>
        <v>මාර්ග</v>
      </c>
      <c r="I2487" s="894" t="str">
        <f>IF(B2487="","",IF(LEN(B2487)=12,VLOOKUP(MID(B2487,8,2),[4]Crt!A:B,2),VLOOKUP(MID(B2487,7,2),[4]Crt!A:B,2)))</f>
        <v>42 - කළුතර</v>
      </c>
      <c r="J2487" s="890" t="str">
        <f>IF(B2487="","",VLOOKUP(I2487,[4]Crt!B:C,2))</f>
        <v>කළුතර</v>
      </c>
      <c r="K2487" s="890">
        <f>IF(B2487="","",VLOOKUP(MID(B2487,1,1),[4]Crt!D:E,2,FALSE))</f>
        <v>2004</v>
      </c>
    </row>
    <row r="2488" spans="1:11" customFormat="1" ht="51" customHeight="1">
      <c r="A2488" s="890" t="s">
        <v>5428</v>
      </c>
      <c r="B2488" s="910" t="s">
        <v>5659</v>
      </c>
      <c r="C2488" s="910" t="s">
        <v>5660</v>
      </c>
      <c r="D2488" s="920">
        <v>1000000</v>
      </c>
      <c r="E2488" s="890" t="s">
        <v>5409</v>
      </c>
      <c r="F2488" s="890" t="s">
        <v>5410</v>
      </c>
      <c r="G2488" s="890"/>
      <c r="H2488" s="890" t="str">
        <f>IF(A2488="","",VLOOKUP(A2488,[4]Crt!F:G,2,FALSE))</f>
        <v>මාර්ග</v>
      </c>
      <c r="I2488" s="894" t="str">
        <f>IF(B2488="","",IF(LEN(B2488)=12,VLOOKUP(MID(B2488,8,2),[4]Crt!A:B,2),VLOOKUP(MID(B2488,7,2),[4]Crt!A:B,2)))</f>
        <v>42 - කළුතර</v>
      </c>
      <c r="J2488" s="890" t="str">
        <f>IF(B2488="","",VLOOKUP(I2488,[4]Crt!B:C,2))</f>
        <v>කළුතර</v>
      </c>
      <c r="K2488" s="890">
        <f>IF(B2488="","",VLOOKUP(MID(B2488,1,1),[4]Crt!D:E,2,FALSE))</f>
        <v>2004</v>
      </c>
    </row>
    <row r="2489" spans="1:11" customFormat="1" ht="51" customHeight="1">
      <c r="A2489" s="890" t="s">
        <v>5428</v>
      </c>
      <c r="B2489" s="910" t="s">
        <v>5661</v>
      </c>
      <c r="C2489" s="910" t="s">
        <v>5662</v>
      </c>
      <c r="D2489" s="920">
        <v>1000000</v>
      </c>
      <c r="E2489" s="890" t="s">
        <v>5409</v>
      </c>
      <c r="F2489" s="890" t="s">
        <v>5410</v>
      </c>
      <c r="G2489" s="890"/>
      <c r="H2489" s="890" t="str">
        <f>IF(A2489="","",VLOOKUP(A2489,[4]Crt!F:G,2,FALSE))</f>
        <v>මාර්ග</v>
      </c>
      <c r="I2489" s="894" t="str">
        <f>IF(B2489="","",IF(LEN(B2489)=12,VLOOKUP(MID(B2489,8,2),[4]Crt!A:B,2),VLOOKUP(MID(B2489,7,2),[4]Crt!A:B,2)))</f>
        <v>43 - බණ්ඩාරගම</v>
      </c>
      <c r="J2489" s="890" t="str">
        <f>IF(B2489="","",VLOOKUP(I2489,[4]Crt!B:C,2))</f>
        <v>කළුතර</v>
      </c>
      <c r="K2489" s="890">
        <f>IF(B2489="","",VLOOKUP(MID(B2489,1,1),[4]Crt!D:E,2,FALSE))</f>
        <v>2004</v>
      </c>
    </row>
    <row r="2490" spans="1:11" customFormat="1" ht="51" customHeight="1">
      <c r="A2490" s="890" t="s">
        <v>5428</v>
      </c>
      <c r="B2490" s="910" t="s">
        <v>5663</v>
      </c>
      <c r="C2490" s="910" t="s">
        <v>5664</v>
      </c>
      <c r="D2490" s="920">
        <v>1000000</v>
      </c>
      <c r="E2490" s="890" t="s">
        <v>5409</v>
      </c>
      <c r="F2490" s="890" t="s">
        <v>5410</v>
      </c>
      <c r="G2490" s="890"/>
      <c r="H2490" s="890" t="str">
        <f>IF(A2490="","",VLOOKUP(A2490,[4]Crt!F:G,2,FALSE))</f>
        <v>මාර්ග</v>
      </c>
      <c r="I2490" s="894" t="str">
        <f>IF(B2490="","",IF(LEN(B2490)=12,VLOOKUP(MID(B2490,8,2),[4]Crt!A:B,2),VLOOKUP(MID(B2490,7,2),[4]Crt!A:B,2)))</f>
        <v>43 - බණ්ඩාරගම</v>
      </c>
      <c r="J2490" s="890" t="str">
        <f>IF(B2490="","",VLOOKUP(I2490,[4]Crt!B:C,2))</f>
        <v>කළුතර</v>
      </c>
      <c r="K2490" s="890">
        <f>IF(B2490="","",VLOOKUP(MID(B2490,1,1),[4]Crt!D:E,2,FALSE))</f>
        <v>2004</v>
      </c>
    </row>
    <row r="2491" spans="1:11" customFormat="1" ht="51" customHeight="1">
      <c r="A2491" s="907" t="s">
        <v>5439</v>
      </c>
      <c r="B2491" s="908" t="s">
        <v>5665</v>
      </c>
      <c r="C2491" s="908" t="s">
        <v>5666</v>
      </c>
      <c r="D2491" s="909">
        <v>2500000</v>
      </c>
      <c r="E2491" s="907" t="s">
        <v>5409</v>
      </c>
      <c r="F2491" s="907" t="s">
        <v>5410</v>
      </c>
      <c r="G2491" s="890"/>
      <c r="H2491" s="890" t="str">
        <f>IF(A2491="","",VLOOKUP(A2491,[4]Crt!F:G,2,FALSE))</f>
        <v>මාර්ග</v>
      </c>
      <c r="I2491" s="894" t="str">
        <f>IF(B2491="","",IF(LEN(B2491)=12,VLOOKUP(MID(B2491,8,2),[4]Crt!A:B,2),VLOOKUP(MID(B2491,7,2),[4]Crt!A:B,2)))</f>
        <v>43 - බණ්ඩාරගම</v>
      </c>
      <c r="J2491" s="890" t="str">
        <f>IF(B2491="","",VLOOKUP(I2491,[4]Crt!B:C,2))</f>
        <v>කළුතර</v>
      </c>
      <c r="K2491" s="890">
        <f>IF(B2491="","",VLOOKUP(MID(B2491,1,1),[4]Crt!D:E,2,FALSE))</f>
        <v>2004</v>
      </c>
    </row>
    <row r="2492" spans="1:11" customFormat="1" ht="51" customHeight="1">
      <c r="A2492" s="904" t="s">
        <v>5406</v>
      </c>
      <c r="B2492" s="912" t="s">
        <v>5667</v>
      </c>
      <c r="C2492" s="912" t="s">
        <v>5668</v>
      </c>
      <c r="D2492" s="919">
        <v>4000000</v>
      </c>
      <c r="E2492" s="904" t="s">
        <v>5409</v>
      </c>
      <c r="F2492" s="904" t="s">
        <v>5410</v>
      </c>
      <c r="G2492" s="890" t="s">
        <v>5411</v>
      </c>
      <c r="H2492" s="890" t="str">
        <f>IF(A2492="","",VLOOKUP(A2492,[4]Crt!F:G,2,FALSE))</f>
        <v>මාර්ග</v>
      </c>
      <c r="I2492" s="894" t="str">
        <f>IF(B2492="","",IF(LEN(B2492)=12,VLOOKUP(MID(B2492,8,2),[4]Crt!A:B,2),VLOOKUP(MID(B2492,7,2),[4]Crt!A:B,2)))</f>
        <v>43 - බණ්ඩාරගම</v>
      </c>
      <c r="J2492" s="890" t="str">
        <f>IF(B2492="","",VLOOKUP(I2492,[4]Crt!B:C,2))</f>
        <v>කළුතර</v>
      </c>
      <c r="K2492" s="890">
        <f>IF(B2492="","",VLOOKUP(MID(B2492,1,1),[4]Crt!D:E,2,FALSE))</f>
        <v>2004</v>
      </c>
    </row>
    <row r="2493" spans="1:11" customFormat="1" ht="51" customHeight="1">
      <c r="A2493" s="890" t="s">
        <v>5428</v>
      </c>
      <c r="B2493" s="910" t="s">
        <v>5669</v>
      </c>
      <c r="C2493" s="910" t="s">
        <v>5670</v>
      </c>
      <c r="D2493" s="920">
        <v>1000000</v>
      </c>
      <c r="E2493" s="890" t="s">
        <v>5409</v>
      </c>
      <c r="F2493" s="890" t="s">
        <v>5410</v>
      </c>
      <c r="G2493" s="890"/>
      <c r="H2493" s="890" t="str">
        <f>IF(A2493="","",VLOOKUP(A2493,[4]Crt!F:G,2,FALSE))</f>
        <v>මාර්ග</v>
      </c>
      <c r="I2493" s="894" t="str">
        <f>IF(B2493="","",IF(LEN(B2493)=12,VLOOKUP(MID(B2493,8,2),[4]Crt!A:B,2),VLOOKUP(MID(B2493,7,2),[4]Crt!A:B,2)))</f>
        <v>44 - හොරණ</v>
      </c>
      <c r="J2493" s="890" t="str">
        <f>IF(B2493="","",VLOOKUP(I2493,[4]Crt!B:C,2))</f>
        <v>කළුතර</v>
      </c>
      <c r="K2493" s="890">
        <f>IF(B2493="","",VLOOKUP(MID(B2493,1,1),[4]Crt!D:E,2,FALSE))</f>
        <v>2004</v>
      </c>
    </row>
    <row r="2494" spans="1:11" customFormat="1" ht="51" customHeight="1">
      <c r="A2494" s="890" t="s">
        <v>5428</v>
      </c>
      <c r="B2494" s="910" t="s">
        <v>5671</v>
      </c>
      <c r="C2494" s="910" t="s">
        <v>5672</v>
      </c>
      <c r="D2494" s="920">
        <v>33000000</v>
      </c>
      <c r="E2494" s="890" t="s">
        <v>5409</v>
      </c>
      <c r="F2494" s="890" t="s">
        <v>5410</v>
      </c>
      <c r="G2494" s="890"/>
      <c r="H2494" s="890" t="str">
        <f>IF(A2494="","",VLOOKUP(A2494,[4]Crt!F:G,2,FALSE))</f>
        <v>මාර්ග</v>
      </c>
      <c r="I2494" s="894" t="str">
        <f>IF(B2494="","",IF(LEN(B2494)=12,VLOOKUP(MID(B2494,8,2),[4]Crt!A:B,2),VLOOKUP(MID(B2494,7,2),[4]Crt!A:B,2)))</f>
        <v>45 - මදුරාවල</v>
      </c>
      <c r="J2494" s="890" t="str">
        <f>IF(B2494="","",VLOOKUP(I2494,[4]Crt!B:C,2))</f>
        <v>කළුතර</v>
      </c>
      <c r="K2494" s="890">
        <f>IF(B2494="","",VLOOKUP(MID(B2494,1,1),[4]Crt!D:E,2,FALSE))</f>
        <v>2004</v>
      </c>
    </row>
    <row r="2495" spans="1:11" customFormat="1" ht="51" customHeight="1">
      <c r="A2495" s="899" t="s">
        <v>5439</v>
      </c>
      <c r="B2495" s="908" t="s">
        <v>5673</v>
      </c>
      <c r="C2495" s="927" t="s">
        <v>5674</v>
      </c>
      <c r="D2495" s="909">
        <v>2000000</v>
      </c>
      <c r="E2495" s="899" t="s">
        <v>5409</v>
      </c>
      <c r="F2495" s="899" t="s">
        <v>5410</v>
      </c>
      <c r="G2495" s="890"/>
      <c r="H2495" s="890" t="str">
        <f>IF(A2495="","",VLOOKUP(A2495,[4]Crt!F:G,2,FALSE))</f>
        <v>මාර්ග</v>
      </c>
      <c r="I2495" s="894" t="str">
        <f>IF(B2495="","",IF(LEN(B2495)=12,VLOOKUP(MID(B2495,8,2),[4]Crt!A:B,2),VLOOKUP(MID(B2495,7,2),[4]Crt!A:B,2)))</f>
        <v>45 - මදුරාවල</v>
      </c>
      <c r="J2495" s="890" t="str">
        <f>IF(B2495="","",VLOOKUP(I2495,[4]Crt!B:C,2))</f>
        <v>කළුතර</v>
      </c>
      <c r="K2495" s="890">
        <f>IF(B2495="","",VLOOKUP(MID(B2495,1,1),[4]Crt!D:E,2,FALSE))</f>
        <v>2004</v>
      </c>
    </row>
    <row r="2496" spans="1:11" customFormat="1" ht="51" customHeight="1">
      <c r="A2496" s="890" t="s">
        <v>5428</v>
      </c>
      <c r="B2496" s="910" t="s">
        <v>5675</v>
      </c>
      <c r="C2496" s="910" t="s">
        <v>5676</v>
      </c>
      <c r="D2496" s="920">
        <v>2000000</v>
      </c>
      <c r="E2496" s="890" t="s">
        <v>5409</v>
      </c>
      <c r="F2496" s="890" t="s">
        <v>5410</v>
      </c>
      <c r="G2496" s="890"/>
      <c r="H2496" s="890" t="str">
        <f>IF(A2496="","",VLOOKUP(A2496,[4]Crt!F:G,2,FALSE))</f>
        <v>මාර්ග</v>
      </c>
      <c r="I2496" s="894" t="str">
        <f>IF(B2496="","",IF(LEN(B2496)=12,VLOOKUP(MID(B2496,8,2),[4]Crt!A:B,2),VLOOKUP(MID(B2496,7,2),[4]Crt!A:B,2)))</f>
        <v>45 - මදුරාවල</v>
      </c>
      <c r="J2496" s="890" t="str">
        <f>IF(B2496="","",VLOOKUP(I2496,[4]Crt!B:C,2))</f>
        <v>කළුතර</v>
      </c>
      <c r="K2496" s="890">
        <f>IF(B2496="","",VLOOKUP(MID(B2496,1,1),[4]Crt!D:E,2,FALSE))</f>
        <v>2004</v>
      </c>
    </row>
    <row r="2497" spans="1:11" customFormat="1" ht="51" customHeight="1">
      <c r="A2497" s="890" t="s">
        <v>5428</v>
      </c>
      <c r="B2497" s="910" t="s">
        <v>5677</v>
      </c>
      <c r="C2497" s="910" t="s">
        <v>5678</v>
      </c>
      <c r="D2497" s="920">
        <v>2200000</v>
      </c>
      <c r="E2497" s="890" t="s">
        <v>5409</v>
      </c>
      <c r="F2497" s="890" t="s">
        <v>5410</v>
      </c>
      <c r="G2497" s="890"/>
      <c r="H2497" s="890" t="str">
        <f>IF(A2497="","",VLOOKUP(A2497,[4]Crt!F:G,2,FALSE))</f>
        <v>මාර්ග</v>
      </c>
      <c r="I2497" s="894" t="str">
        <f>IF(B2497="","",IF(LEN(B2497)=12,VLOOKUP(MID(B2497,8,2),[4]Crt!A:B,2),VLOOKUP(MID(B2497,7,2),[4]Crt!A:B,2)))</f>
        <v>46 - බුලත්සිංහල</v>
      </c>
      <c r="J2497" s="890" t="str">
        <f>IF(B2497="","",VLOOKUP(I2497,[4]Crt!B:C,2))</f>
        <v>කළුතර</v>
      </c>
      <c r="K2497" s="890">
        <f>IF(B2497="","",VLOOKUP(MID(B2497,1,1),[4]Crt!D:E,2,FALSE))</f>
        <v>2004</v>
      </c>
    </row>
    <row r="2498" spans="1:11" customFormat="1" ht="51" customHeight="1">
      <c r="A2498" s="890" t="s">
        <v>5428</v>
      </c>
      <c r="B2498" s="910" t="s">
        <v>5679</v>
      </c>
      <c r="C2498" s="910" t="s">
        <v>5680</v>
      </c>
      <c r="D2498" s="928">
        <v>1000000</v>
      </c>
      <c r="E2498" s="890" t="s">
        <v>5409</v>
      </c>
      <c r="F2498" s="890" t="s">
        <v>5410</v>
      </c>
      <c r="G2498" s="890"/>
      <c r="H2498" s="890" t="str">
        <f>IF(A2498="","",VLOOKUP(A2498,[4]Crt!F:G,2,FALSE))</f>
        <v>මාර්ග</v>
      </c>
      <c r="I2498" s="894" t="str">
        <f>IF(B2498="","",IF(LEN(B2498)=12,VLOOKUP(MID(B2498,8,2),[4]Crt!A:B,2),VLOOKUP(MID(B2498,7,2),[4]Crt!A:B,2)))</f>
        <v>47 - දොඩන්ගොඩ</v>
      </c>
      <c r="J2498" s="890" t="str">
        <f>IF(B2498="","",VLOOKUP(I2498,[4]Crt!B:C,2))</f>
        <v>කළුතර</v>
      </c>
      <c r="K2498" s="890">
        <f>IF(B2498="","",VLOOKUP(MID(B2498,1,1),[4]Crt!D:E,2,FALSE))</f>
        <v>2004</v>
      </c>
    </row>
    <row r="2499" spans="1:11" customFormat="1" ht="51" customHeight="1">
      <c r="A2499" s="890" t="s">
        <v>5406</v>
      </c>
      <c r="B2499" s="910" t="s">
        <v>5681</v>
      </c>
      <c r="C2499" s="921" t="s">
        <v>5682</v>
      </c>
      <c r="D2499" s="920">
        <v>2000000</v>
      </c>
      <c r="E2499" s="890" t="s">
        <v>5409</v>
      </c>
      <c r="F2499" s="890" t="s">
        <v>5410</v>
      </c>
      <c r="G2499" s="890"/>
      <c r="H2499" s="890" t="str">
        <f>IF(A2499="","",VLOOKUP(A2499,[4]Crt!F:G,2,FALSE))</f>
        <v>මාර්ග</v>
      </c>
      <c r="I2499" s="894" t="str">
        <f>IF(B2499="","",IF(LEN(B2499)=12,VLOOKUP(MID(B2499,8,2),[4]Crt!A:B,2),VLOOKUP(MID(B2499,7,2),[4]Crt!A:B,2)))</f>
        <v>48 - බේරුවල</v>
      </c>
      <c r="J2499" s="890" t="str">
        <f>IF(B2499="","",VLOOKUP(I2499,[4]Crt!B:C,2))</f>
        <v>කළුතර</v>
      </c>
      <c r="K2499" s="890">
        <f>IF(B2499="","",VLOOKUP(MID(B2499,1,1),[4]Crt!D:E,2,FALSE))</f>
        <v>2004</v>
      </c>
    </row>
    <row r="2500" spans="1:11" customFormat="1" ht="51" customHeight="1">
      <c r="A2500" s="907" t="s">
        <v>5439</v>
      </c>
      <c r="B2500" s="922" t="s">
        <v>5683</v>
      </c>
      <c r="C2500" s="922" t="s">
        <v>5684</v>
      </c>
      <c r="D2500" s="924">
        <v>3000000</v>
      </c>
      <c r="E2500" s="907" t="s">
        <v>5409</v>
      </c>
      <c r="F2500" s="907" t="s">
        <v>5410</v>
      </c>
      <c r="G2500" s="890"/>
      <c r="H2500" s="890" t="str">
        <f>IF(A2500="","",VLOOKUP(A2500,[4]Crt!F:G,2,FALSE))</f>
        <v>මාර්ග</v>
      </c>
      <c r="I2500" s="894" t="str">
        <f>IF(B2500="","",IF(LEN(B2500)=12,VLOOKUP(MID(B2500,8,2),[4]Crt!A:B,2),VLOOKUP(MID(B2500,7,2),[4]Crt!A:B,2)))</f>
        <v>48 - බේරුවල</v>
      </c>
      <c r="J2500" s="890" t="str">
        <f>IF(B2500="","",VLOOKUP(I2500,[4]Crt!B:C,2))</f>
        <v>කළුතර</v>
      </c>
      <c r="K2500" s="890">
        <f>IF(B2500="","",VLOOKUP(MID(B2500,1,1),[4]Crt!D:E,2,FALSE))</f>
        <v>2004</v>
      </c>
    </row>
    <row r="2501" spans="1:11" customFormat="1" ht="51" customHeight="1">
      <c r="A2501" s="907" t="s">
        <v>5439</v>
      </c>
      <c r="B2501" s="908" t="s">
        <v>5685</v>
      </c>
      <c r="C2501" s="908" t="s">
        <v>5686</v>
      </c>
      <c r="D2501" s="909">
        <v>1000000</v>
      </c>
      <c r="E2501" s="907" t="s">
        <v>5409</v>
      </c>
      <c r="F2501" s="907" t="s">
        <v>5410</v>
      </c>
      <c r="G2501" s="890"/>
      <c r="H2501" s="890" t="str">
        <f>IF(A2501="","",VLOOKUP(A2501,[4]Crt!F:G,2,FALSE))</f>
        <v>මාර්ග</v>
      </c>
      <c r="I2501" s="894" t="str">
        <f>IF(B2501="","",IF(LEN(B2501)=12,VLOOKUP(MID(B2501,8,2),[4]Crt!A:B,2),VLOOKUP(MID(B2501,7,2),[4]Crt!A:B,2)))</f>
        <v>48 - බේරුවල</v>
      </c>
      <c r="J2501" s="890" t="str">
        <f>IF(B2501="","",VLOOKUP(I2501,[4]Crt!B:C,2))</f>
        <v>කළුතර</v>
      </c>
      <c r="K2501" s="890">
        <f>IF(B2501="","",VLOOKUP(MID(B2501,1,1),[4]Crt!D:E,2,FALSE))</f>
        <v>2004</v>
      </c>
    </row>
    <row r="2502" spans="1:11" customFormat="1" ht="51" customHeight="1">
      <c r="A2502" s="890" t="s">
        <v>5428</v>
      </c>
      <c r="B2502" s="910" t="s">
        <v>5687</v>
      </c>
      <c r="C2502" s="910" t="s">
        <v>5688</v>
      </c>
      <c r="D2502" s="920">
        <v>1000000</v>
      </c>
      <c r="E2502" s="890" t="s">
        <v>5409</v>
      </c>
      <c r="F2502" s="890" t="s">
        <v>5410</v>
      </c>
      <c r="G2502" s="890"/>
      <c r="H2502" s="890" t="str">
        <f>IF(A2502="","",VLOOKUP(A2502,[4]Crt!F:G,2,FALSE))</f>
        <v>මාර්ග</v>
      </c>
      <c r="I2502" s="894" t="str">
        <f>IF(B2502="","",IF(LEN(B2502)=12,VLOOKUP(MID(B2502,8,2),[4]Crt!A:B,2),VLOOKUP(MID(B2502,7,2),[4]Crt!A:B,2)))</f>
        <v>48 - බේරුවල</v>
      </c>
      <c r="J2502" s="890" t="str">
        <f>IF(B2502="","",VLOOKUP(I2502,[4]Crt!B:C,2))</f>
        <v>කළුතර</v>
      </c>
      <c r="K2502" s="890">
        <f>IF(B2502="","",VLOOKUP(MID(B2502,1,1),[4]Crt!D:E,2,FALSE))</f>
        <v>2004</v>
      </c>
    </row>
    <row r="2503" spans="1:11" customFormat="1" ht="51" customHeight="1">
      <c r="A2503" s="904" t="s">
        <v>5406</v>
      </c>
      <c r="B2503" s="912" t="s">
        <v>5689</v>
      </c>
      <c r="C2503" s="912" t="s">
        <v>5690</v>
      </c>
      <c r="D2503" s="929">
        <v>3000000</v>
      </c>
      <c r="E2503" s="904" t="s">
        <v>5409</v>
      </c>
      <c r="F2503" s="904" t="s">
        <v>5410</v>
      </c>
      <c r="G2503" s="890" t="s">
        <v>5411</v>
      </c>
      <c r="H2503" s="890" t="str">
        <f>IF(A2503="","",VLOOKUP(A2503,[4]Crt!F:G,2,FALSE))</f>
        <v>මාර්ග</v>
      </c>
      <c r="I2503" s="894" t="str">
        <f>IF(B2503="","",IF(LEN(B2503)=12,VLOOKUP(MID(B2503,8,2),[4]Crt!A:B,2),VLOOKUP(MID(B2503,7,2),[4]Crt!A:B,2)))</f>
        <v>48 - බේරුවල</v>
      </c>
      <c r="J2503" s="890" t="str">
        <f>IF(B2503="","",VLOOKUP(I2503,[4]Crt!B:C,2))</f>
        <v>කළුතර</v>
      </c>
      <c r="K2503" s="890">
        <f>IF(B2503="","",VLOOKUP(MID(B2503,1,1),[4]Crt!D:E,2,FALSE))</f>
        <v>2004</v>
      </c>
    </row>
    <row r="2504" spans="1:11" customFormat="1" ht="51" customHeight="1">
      <c r="A2504" s="890" t="s">
        <v>5428</v>
      </c>
      <c r="B2504" s="910" t="s">
        <v>5691</v>
      </c>
      <c r="C2504" s="910" t="s">
        <v>5692</v>
      </c>
      <c r="D2504" s="920">
        <v>1500000</v>
      </c>
      <c r="E2504" s="890" t="s">
        <v>5409</v>
      </c>
      <c r="F2504" s="890" t="s">
        <v>5410</v>
      </c>
      <c r="G2504" s="890"/>
      <c r="H2504" s="890" t="str">
        <f>IF(A2504="","",VLOOKUP(A2504,[4]Crt!F:G,2,FALSE))</f>
        <v>මාර්ග</v>
      </c>
      <c r="I2504" s="894" t="str">
        <f>IF(B2504="","",IF(LEN(B2504)=12,VLOOKUP(MID(B2504,8,2),[4]Crt!A:B,2),VLOOKUP(MID(B2504,7,2),[4]Crt!A:B,2)))</f>
        <v>49 - මතුගම</v>
      </c>
      <c r="J2504" s="890" t="str">
        <f>IF(B2504="","",VLOOKUP(I2504,[4]Crt!B:C,2))</f>
        <v>කළුතර</v>
      </c>
      <c r="K2504" s="890">
        <f>IF(B2504="","",VLOOKUP(MID(B2504,1,1),[4]Crt!D:E,2,FALSE))</f>
        <v>2004</v>
      </c>
    </row>
    <row r="2505" spans="1:11" customFormat="1" ht="51" customHeight="1">
      <c r="A2505" s="890" t="s">
        <v>5406</v>
      </c>
      <c r="B2505" s="910" t="s">
        <v>5693</v>
      </c>
      <c r="C2505" s="921" t="s">
        <v>5694</v>
      </c>
      <c r="D2505" s="920">
        <v>500000</v>
      </c>
      <c r="E2505" s="890" t="s">
        <v>5409</v>
      </c>
      <c r="F2505" s="890" t="s">
        <v>5410</v>
      </c>
      <c r="G2505" s="890"/>
      <c r="H2505" s="890" t="str">
        <f>IF(A2505="","",VLOOKUP(A2505,[4]Crt!F:G,2,FALSE))</f>
        <v>මාර්ග</v>
      </c>
      <c r="I2505" s="894" t="str">
        <f>IF(B2505="","",IF(LEN(B2505)=12,VLOOKUP(MID(B2505,8,2),[4]Crt!A:B,2),VLOOKUP(MID(B2505,7,2),[4]Crt!A:B,2)))</f>
        <v>49 - මතුගම</v>
      </c>
      <c r="J2505" s="890" t="str">
        <f>IF(B2505="","",VLOOKUP(I2505,[4]Crt!B:C,2))</f>
        <v>කළුතර</v>
      </c>
      <c r="K2505" s="890">
        <f>IF(B2505="","",VLOOKUP(MID(B2505,1,1),[4]Crt!D:E,2,FALSE))</f>
        <v>2004</v>
      </c>
    </row>
    <row r="2506" spans="1:11" customFormat="1" ht="51" customHeight="1">
      <c r="A2506" s="890" t="s">
        <v>5428</v>
      </c>
      <c r="B2506" s="910" t="s">
        <v>5695</v>
      </c>
      <c r="C2506" s="910" t="s">
        <v>5696</v>
      </c>
      <c r="D2506" s="920">
        <v>500000</v>
      </c>
      <c r="E2506" s="890" t="s">
        <v>5409</v>
      </c>
      <c r="F2506" s="890" t="s">
        <v>5410</v>
      </c>
      <c r="G2506" s="890"/>
      <c r="H2506" s="890" t="str">
        <f>IF(A2506="","",VLOOKUP(A2506,[4]Crt!F:G,2,FALSE))</f>
        <v>මාර්ග</v>
      </c>
      <c r="I2506" s="894" t="str">
        <f>IF(B2506="","",IF(LEN(B2506)=12,VLOOKUP(MID(B2506,8,2),[4]Crt!A:B,2),VLOOKUP(MID(B2506,7,2),[4]Crt!A:B,2)))</f>
        <v>49 - මතුගම</v>
      </c>
      <c r="J2506" s="890" t="str">
        <f>IF(B2506="","",VLOOKUP(I2506,[4]Crt!B:C,2))</f>
        <v>කළුතර</v>
      </c>
      <c r="K2506" s="890">
        <f>IF(B2506="","",VLOOKUP(MID(B2506,1,1),[4]Crt!D:E,2,FALSE))</f>
        <v>2004</v>
      </c>
    </row>
    <row r="2507" spans="1:11" customFormat="1" ht="51" customHeight="1">
      <c r="A2507" s="890" t="s">
        <v>5428</v>
      </c>
      <c r="B2507" s="910" t="s">
        <v>5697</v>
      </c>
      <c r="C2507" s="910" t="s">
        <v>5698</v>
      </c>
      <c r="D2507" s="920">
        <v>1000000</v>
      </c>
      <c r="E2507" s="890" t="s">
        <v>5409</v>
      </c>
      <c r="F2507" s="890" t="s">
        <v>5410</v>
      </c>
      <c r="G2507" s="890"/>
      <c r="H2507" s="890" t="str">
        <f>IF(A2507="","",VLOOKUP(A2507,[4]Crt!F:G,2,FALSE))</f>
        <v>මාර්ග</v>
      </c>
      <c r="I2507" s="894" t="str">
        <f>IF(B2507="","",IF(LEN(B2507)=12,VLOOKUP(MID(B2507,8,2),[4]Crt!A:B,2),VLOOKUP(MID(B2507,7,2),[4]Crt!A:B,2)))</f>
        <v>49 - මතුගම</v>
      </c>
      <c r="J2507" s="890" t="str">
        <f>IF(B2507="","",VLOOKUP(I2507,[4]Crt!B:C,2))</f>
        <v>කළුතර</v>
      </c>
      <c r="K2507" s="890">
        <f>IF(B2507="","",VLOOKUP(MID(B2507,1,1),[4]Crt!D:E,2,FALSE))</f>
        <v>2004</v>
      </c>
    </row>
    <row r="2508" spans="1:11" customFormat="1" ht="51" customHeight="1">
      <c r="A2508" s="890" t="s">
        <v>5428</v>
      </c>
      <c r="B2508" s="930" t="s">
        <v>5699</v>
      </c>
      <c r="C2508" s="930" t="s">
        <v>5700</v>
      </c>
      <c r="D2508" s="931">
        <v>1000000</v>
      </c>
      <c r="E2508" s="890" t="s">
        <v>5409</v>
      </c>
      <c r="F2508" s="890" t="s">
        <v>5410</v>
      </c>
      <c r="G2508" s="890"/>
      <c r="H2508" s="890" t="str">
        <f>IF(A2508="","",VLOOKUP(A2508,[4]Crt!F:G,2,FALSE))</f>
        <v>මාර්ග</v>
      </c>
      <c r="I2508" s="894" t="str">
        <f>IF(B2508="","",IF(LEN(B2508)=12,VLOOKUP(MID(B2508,8,2),[4]Crt!A:B,2),VLOOKUP(MID(B2508,7,2),[4]Crt!A:B,2)))</f>
        <v>49 - මතුගම</v>
      </c>
      <c r="J2508" s="890" t="str">
        <f>IF(B2508="","",VLOOKUP(I2508,[4]Crt!B:C,2))</f>
        <v>කළුතර</v>
      </c>
      <c r="K2508" s="890">
        <f>IF(B2508="","",VLOOKUP(MID(B2508,1,1),[4]Crt!D:E,2,FALSE))</f>
        <v>2004</v>
      </c>
    </row>
    <row r="2509" spans="1:11" customFormat="1" ht="51" customHeight="1">
      <c r="A2509" s="890" t="s">
        <v>5428</v>
      </c>
      <c r="B2509" s="910" t="s">
        <v>5701</v>
      </c>
      <c r="C2509" s="910" t="s">
        <v>5702</v>
      </c>
      <c r="D2509" s="920">
        <v>1000000</v>
      </c>
      <c r="E2509" s="890" t="s">
        <v>5409</v>
      </c>
      <c r="F2509" s="890" t="s">
        <v>5410</v>
      </c>
      <c r="G2509" s="890"/>
      <c r="H2509" s="890" t="str">
        <f>IF(A2509="","",VLOOKUP(A2509,[4]Crt!F:G,2,FALSE))</f>
        <v>මාර්ග</v>
      </c>
      <c r="I2509" s="894" t="str">
        <f>IF(B2509="","",IF(LEN(B2509)=12,VLOOKUP(MID(B2509,8,2),[4]Crt!A:B,2),VLOOKUP(MID(B2509,7,2),[4]Crt!A:B,2)))</f>
        <v>49 - මතුගම</v>
      </c>
      <c r="J2509" s="890" t="str">
        <f>IF(B2509="","",VLOOKUP(I2509,[4]Crt!B:C,2))</f>
        <v>කළුතර</v>
      </c>
      <c r="K2509" s="890">
        <f>IF(B2509="","",VLOOKUP(MID(B2509,1,1),[4]Crt!D:E,2,FALSE))</f>
        <v>2004</v>
      </c>
    </row>
    <row r="2510" spans="1:11" customFormat="1" ht="51" customHeight="1">
      <c r="A2510" s="890" t="s">
        <v>5428</v>
      </c>
      <c r="B2510" s="910" t="s">
        <v>5703</v>
      </c>
      <c r="C2510" s="910" t="s">
        <v>5704</v>
      </c>
      <c r="D2510" s="920">
        <v>2000000</v>
      </c>
      <c r="E2510" s="890" t="s">
        <v>5409</v>
      </c>
      <c r="F2510" s="890" t="s">
        <v>5410</v>
      </c>
      <c r="G2510" s="890"/>
      <c r="H2510" s="890" t="str">
        <f>IF(A2510="","",VLOOKUP(A2510,[4]Crt!F:G,2,FALSE))</f>
        <v>මාර්ග</v>
      </c>
      <c r="I2510" s="894" t="str">
        <f>IF(B2510="","",IF(LEN(B2510)=12,VLOOKUP(MID(B2510,8,2),[4]Crt!A:B,2),VLOOKUP(MID(B2510,7,2),[4]Crt!A:B,2)))</f>
        <v>50 - අගලවත්ත</v>
      </c>
      <c r="J2510" s="890" t="str">
        <f>IF(B2510="","",VLOOKUP(I2510,[4]Crt!B:C,2))</f>
        <v>කළුතර</v>
      </c>
      <c r="K2510" s="890">
        <f>IF(B2510="","",VLOOKUP(MID(B2510,1,1),[4]Crt!D:E,2,FALSE))</f>
        <v>2004</v>
      </c>
    </row>
    <row r="2511" spans="1:11" customFormat="1" ht="51" customHeight="1">
      <c r="A2511" s="890" t="s">
        <v>5428</v>
      </c>
      <c r="B2511" s="910" t="s">
        <v>5705</v>
      </c>
      <c r="C2511" s="910" t="s">
        <v>5706</v>
      </c>
      <c r="D2511" s="920">
        <v>1000000</v>
      </c>
      <c r="E2511" s="890" t="s">
        <v>5409</v>
      </c>
      <c r="F2511" s="890" t="s">
        <v>5410</v>
      </c>
      <c r="G2511" s="890"/>
      <c r="H2511" s="890" t="str">
        <f>IF(A2511="","",VLOOKUP(A2511,[4]Crt!F:G,2,FALSE))</f>
        <v>මාර්ග</v>
      </c>
      <c r="I2511" s="894" t="str">
        <f>IF(B2511="","",IF(LEN(B2511)=12,VLOOKUP(MID(B2511,8,2),[4]Crt!A:B,2),VLOOKUP(MID(B2511,7,2),[4]Crt!A:B,2)))</f>
        <v>50 - අගලවත්ත</v>
      </c>
      <c r="J2511" s="890" t="str">
        <f>IF(B2511="","",VLOOKUP(I2511,[4]Crt!B:C,2))</f>
        <v>කළුතර</v>
      </c>
      <c r="K2511" s="890">
        <f>IF(B2511="","",VLOOKUP(MID(B2511,1,1),[4]Crt!D:E,2,FALSE))</f>
        <v>2004</v>
      </c>
    </row>
    <row r="2512" spans="1:11" customFormat="1" ht="51" customHeight="1">
      <c r="A2512" s="890" t="s">
        <v>5428</v>
      </c>
      <c r="B2512" s="910" t="s">
        <v>5707</v>
      </c>
      <c r="C2512" s="910" t="s">
        <v>5708</v>
      </c>
      <c r="D2512" s="920">
        <v>2000000</v>
      </c>
      <c r="E2512" s="890" t="s">
        <v>5409</v>
      </c>
      <c r="F2512" s="890" t="s">
        <v>5410</v>
      </c>
      <c r="G2512" s="890"/>
      <c r="H2512" s="890" t="str">
        <f>IF(A2512="","",VLOOKUP(A2512,[4]Crt!F:G,2,FALSE))</f>
        <v>මාර්ග</v>
      </c>
      <c r="I2512" s="894" t="str">
        <f>IF(B2512="","",IF(LEN(B2512)=12,VLOOKUP(MID(B2512,8,2),[4]Crt!A:B,2),VLOOKUP(MID(B2512,7,2),[4]Crt!A:B,2)))</f>
        <v>51 - වලල්ලාවිට</v>
      </c>
      <c r="J2512" s="890" t="str">
        <f>IF(B2512="","",VLOOKUP(I2512,[4]Crt!B:C,2))</f>
        <v>කළුතර</v>
      </c>
      <c r="K2512" s="890">
        <f>IF(B2512="","",VLOOKUP(MID(B2512,1,1),[4]Crt!D:E,2,FALSE))</f>
        <v>2004</v>
      </c>
    </row>
    <row r="2513" spans="1:11" customFormat="1" ht="51" customHeight="1">
      <c r="A2513" s="890" t="s">
        <v>5428</v>
      </c>
      <c r="B2513" s="910" t="s">
        <v>5709</v>
      </c>
      <c r="C2513" s="910" t="s">
        <v>5710</v>
      </c>
      <c r="D2513" s="920">
        <v>500000</v>
      </c>
      <c r="E2513" s="890" t="s">
        <v>5409</v>
      </c>
      <c r="F2513" s="890" t="s">
        <v>5410</v>
      </c>
      <c r="G2513" s="890"/>
      <c r="H2513" s="890" t="str">
        <f>IF(A2513="","",VLOOKUP(A2513,[4]Crt!F:G,2,FALSE))</f>
        <v>මාර්ග</v>
      </c>
      <c r="I2513" s="894" t="str">
        <f>IF(B2513="","",IF(LEN(B2513)=12,VLOOKUP(MID(B2513,8,2),[4]Crt!A:B,2),VLOOKUP(MID(B2513,7,2),[4]Crt!A:B,2)))</f>
        <v>52 - පාලින්දනුවර</v>
      </c>
      <c r="J2513" s="890" t="str">
        <f>IF(B2513="","",VLOOKUP(I2513,[4]Crt!B:C,2))</f>
        <v>කළුතර</v>
      </c>
      <c r="K2513" s="890">
        <f>IF(B2513="","",VLOOKUP(MID(B2513,1,1),[4]Crt!D:E,2,FALSE))</f>
        <v>2004</v>
      </c>
    </row>
    <row r="2514" spans="1:11" customFormat="1" ht="51" customHeight="1">
      <c r="A2514" s="890" t="s">
        <v>5428</v>
      </c>
      <c r="B2514" s="910" t="s">
        <v>5711</v>
      </c>
      <c r="C2514" s="910" t="s">
        <v>5712</v>
      </c>
      <c r="D2514" s="920">
        <v>1000000</v>
      </c>
      <c r="E2514" s="890" t="s">
        <v>5409</v>
      </c>
      <c r="F2514" s="890" t="s">
        <v>5410</v>
      </c>
      <c r="G2514" s="890"/>
      <c r="H2514" s="890" t="str">
        <f>IF(A2514="","",VLOOKUP(A2514,[4]Crt!F:G,2,FALSE))</f>
        <v>මාර්ග</v>
      </c>
      <c r="I2514" s="894" t="str">
        <f>IF(B2514="","",IF(LEN(B2514)=12,VLOOKUP(MID(B2514,8,2),[4]Crt!A:B,2),VLOOKUP(MID(B2514,7,2),[4]Crt!A:B,2)))</f>
        <v>52 - පාලින්දනුවර</v>
      </c>
      <c r="J2514" s="890" t="str">
        <f>IF(B2514="","",VLOOKUP(I2514,[4]Crt!B:C,2))</f>
        <v>කළුතර</v>
      </c>
      <c r="K2514" s="890">
        <f>IF(B2514="","",VLOOKUP(MID(B2514,1,1),[4]Crt!D:E,2,FALSE))</f>
        <v>2004</v>
      </c>
    </row>
    <row r="2515" spans="1:11" customFormat="1" ht="51" customHeight="1">
      <c r="A2515" s="890" t="s">
        <v>5428</v>
      </c>
      <c r="B2515" s="910" t="s">
        <v>5713</v>
      </c>
      <c r="C2515" s="910" t="s">
        <v>5714</v>
      </c>
      <c r="D2515" s="920">
        <v>2500000</v>
      </c>
      <c r="E2515" s="890" t="s">
        <v>5409</v>
      </c>
      <c r="F2515" s="890" t="s">
        <v>5410</v>
      </c>
      <c r="G2515" s="890"/>
      <c r="H2515" s="890" t="str">
        <f>IF(A2515="","",VLOOKUP(A2515,[4]Crt!F:G,2,FALSE))</f>
        <v>මාර්ග</v>
      </c>
      <c r="I2515" s="894" t="str">
        <f>IF(B2515="","",IF(LEN(B2515)=12,VLOOKUP(MID(B2515,8,2),[4]Crt!A:B,2),VLOOKUP(MID(B2515,7,2),[4]Crt!A:B,2)))</f>
        <v>53 - මිල්ලනිය</v>
      </c>
      <c r="J2515" s="890" t="str">
        <f>IF(B2515="","",VLOOKUP(I2515,[4]Crt!B:C,2))</f>
        <v>කළුතර</v>
      </c>
      <c r="K2515" s="890">
        <f>IF(B2515="","",VLOOKUP(MID(B2515,1,1),[4]Crt!D:E,2,FALSE))</f>
        <v>2004</v>
      </c>
    </row>
    <row r="2516" spans="1:11" customFormat="1" ht="51" customHeight="1">
      <c r="A2516" s="890" t="s">
        <v>5428</v>
      </c>
      <c r="B2516" s="910" t="s">
        <v>5715</v>
      </c>
      <c r="C2516" s="910" t="s">
        <v>5716</v>
      </c>
      <c r="D2516" s="920">
        <v>2500000</v>
      </c>
      <c r="E2516" s="890" t="s">
        <v>5409</v>
      </c>
      <c r="F2516" s="890" t="s">
        <v>5410</v>
      </c>
      <c r="G2516" s="890"/>
      <c r="H2516" s="890" t="str">
        <f>IF(A2516="","",VLOOKUP(A2516,[4]Crt!F:G,2,FALSE))</f>
        <v>මාර්ග</v>
      </c>
      <c r="I2516" s="894" t="str">
        <f>IF(B2516="","",IF(LEN(B2516)=12,VLOOKUP(MID(B2516,8,2),[4]Crt!A:B,2),VLOOKUP(MID(B2516,7,2),[4]Crt!A:B,2)))</f>
        <v>53 - මිල්ලනිය</v>
      </c>
      <c r="J2516" s="890" t="str">
        <f>IF(B2516="","",VLOOKUP(I2516,[4]Crt!B:C,2))</f>
        <v>කළුතර</v>
      </c>
      <c r="K2516" s="890">
        <f>IF(B2516="","",VLOOKUP(MID(B2516,1,1),[4]Crt!D:E,2,FALSE))</f>
        <v>2004</v>
      </c>
    </row>
    <row r="2517" spans="1:11" customFormat="1" ht="51" customHeight="1">
      <c r="A2517" s="890" t="s">
        <v>5428</v>
      </c>
      <c r="B2517" s="910" t="s">
        <v>5717</v>
      </c>
      <c r="C2517" s="910" t="s">
        <v>5718</v>
      </c>
      <c r="D2517" s="920">
        <v>7920000</v>
      </c>
      <c r="E2517" s="890" t="s">
        <v>5409</v>
      </c>
      <c r="F2517" s="890" t="s">
        <v>5410</v>
      </c>
      <c r="G2517" s="890"/>
      <c r="H2517" s="890" t="str">
        <f>IF(A2517="","",VLOOKUP(A2517,[4]Crt!F:G,2,FALSE))</f>
        <v>මාර්ග</v>
      </c>
      <c r="I2517" s="894" t="str">
        <f>IF(B2517="","",IF(LEN(B2517)=12,VLOOKUP(MID(B2517,8,2),[4]Crt!A:B,2),VLOOKUP(MID(B2517,7,2),[4]Crt!A:B,2)))</f>
        <v>54 - ඉංගිරිය</v>
      </c>
      <c r="J2517" s="890" t="str">
        <f>IF(B2517="","",VLOOKUP(I2517,[4]Crt!B:C,2))</f>
        <v>කළුතර</v>
      </c>
      <c r="K2517" s="890">
        <f>IF(B2517="","",VLOOKUP(MID(B2517,1,1),[4]Crt!D:E,2,FALSE))</f>
        <v>2004</v>
      </c>
    </row>
    <row r="2518" spans="1:11" customFormat="1" ht="51" customHeight="1">
      <c r="A2518" s="890" t="s">
        <v>5428</v>
      </c>
      <c r="B2518" s="910" t="s">
        <v>5719</v>
      </c>
      <c r="C2518" s="910" t="s">
        <v>5720</v>
      </c>
      <c r="D2518" s="920">
        <v>500000</v>
      </c>
      <c r="E2518" s="890" t="s">
        <v>5409</v>
      </c>
      <c r="F2518" s="890" t="s">
        <v>5410</v>
      </c>
      <c r="G2518" s="890"/>
      <c r="H2518" s="890" t="str">
        <f>IF(A2518="","",VLOOKUP(A2518,[4]Crt!F:G,2,FALSE))</f>
        <v>මාර්ග</v>
      </c>
      <c r="I2518" s="894" t="str">
        <f>IF(B2518="","",IF(LEN(B2518)=12,VLOOKUP(MID(B2518,8,2),[4]Crt!A:B,2),VLOOKUP(MID(B2518,7,2),[4]Crt!A:B,2)))</f>
        <v>54 - ඉංගිරිය</v>
      </c>
      <c r="J2518" s="890" t="str">
        <f>IF(B2518="","",VLOOKUP(I2518,[4]Crt!B:C,2))</f>
        <v>කළුතර</v>
      </c>
      <c r="K2518" s="890">
        <f>IF(B2518="","",VLOOKUP(MID(B2518,1,1),[4]Crt!D:E,2,FALSE))</f>
        <v>2004</v>
      </c>
    </row>
    <row r="2519" spans="1:11" customFormat="1" ht="51" customHeight="1">
      <c r="A2519" s="890" t="s">
        <v>5406</v>
      </c>
      <c r="B2519" s="910" t="s">
        <v>5721</v>
      </c>
      <c r="C2519" s="910" t="s">
        <v>5722</v>
      </c>
      <c r="D2519" s="919">
        <v>551169.11</v>
      </c>
      <c r="E2519" s="890" t="s">
        <v>5409</v>
      </c>
      <c r="F2519" s="890" t="s">
        <v>5410</v>
      </c>
      <c r="G2519" s="890" t="s">
        <v>5411</v>
      </c>
      <c r="H2519" s="890" t="str">
        <f>IF(A2519="","",VLOOKUP(A2519,[4]Crt!F:G,2,FALSE))</f>
        <v>මාර්ග</v>
      </c>
      <c r="I2519" s="894" t="str">
        <f>IF(B2519="","",IF(LEN(B2519)=12,VLOOKUP(MID(B2519,8,2),[4]Crt!A:B,2),VLOOKUP(MID(B2519,7,2),[4]Crt!A:B,2)))</f>
        <v>01 - දිවුලපිටිය</v>
      </c>
      <c r="J2519" s="890" t="str">
        <f>IF(B2519="","",VLOOKUP(I2519,[4]Crt!B:C,2))</f>
        <v>ගම්පහ</v>
      </c>
      <c r="K2519" s="890">
        <f>IF(B2519="","",VLOOKUP(MID(B2519,1,1),[4]Crt!D:E,2,FALSE))</f>
        <v>2004</v>
      </c>
    </row>
    <row r="2520" spans="1:11" customFormat="1" ht="51" customHeight="1">
      <c r="A2520" s="890" t="s">
        <v>5428</v>
      </c>
      <c r="B2520" s="665" t="s">
        <v>5723</v>
      </c>
      <c r="C2520" s="665" t="s">
        <v>5724</v>
      </c>
      <c r="D2520" s="911">
        <v>2000000</v>
      </c>
      <c r="E2520" s="890" t="s">
        <v>5409</v>
      </c>
      <c r="F2520" s="890" t="s">
        <v>5410</v>
      </c>
      <c r="G2520" s="890"/>
      <c r="H2520" s="890" t="str">
        <f>IF(A2520="","",VLOOKUP(A2520,[4]Crt!F:G,2,FALSE))</f>
        <v>මාර්ග</v>
      </c>
      <c r="I2520" s="894" t="str">
        <f>IF(B2520="","",IF(LEN(B2520)=12,VLOOKUP(MID(B2520,8,2),[4]Crt!A:B,2),VLOOKUP(MID(B2520,7,2),[4]Crt!A:B,2)))</f>
        <v>03 - මීගමුව</v>
      </c>
      <c r="J2520" s="890" t="str">
        <f>IF(B2520="","",VLOOKUP(I2520,[4]Crt!B:C,2))</f>
        <v>ගම්පහ</v>
      </c>
      <c r="K2520" s="890">
        <f>IF(B2520="","",VLOOKUP(MID(B2520,1,1),[4]Crt!D:E,2,FALSE))</f>
        <v>2004</v>
      </c>
    </row>
    <row r="2521" spans="1:11" customFormat="1" ht="51" customHeight="1">
      <c r="A2521" s="890" t="s">
        <v>5406</v>
      </c>
      <c r="B2521" s="665" t="s">
        <v>5725</v>
      </c>
      <c r="C2521" s="663" t="s">
        <v>5726</v>
      </c>
      <c r="D2521" s="913">
        <v>1772311.72</v>
      </c>
      <c r="E2521" s="890" t="s">
        <v>5409</v>
      </c>
      <c r="F2521" s="890" t="s">
        <v>5410</v>
      </c>
      <c r="G2521" s="890" t="s">
        <v>5411</v>
      </c>
      <c r="H2521" s="890" t="str">
        <f>IF(A2521="","",VLOOKUP(A2521,[4]Crt!F:G,2,FALSE))</f>
        <v>මාර්ග</v>
      </c>
      <c r="I2521" s="894" t="str">
        <f>IF(B2521="","",IF(LEN(B2521)=12,VLOOKUP(MID(B2521,8,2),[4]Crt!A:B,2),VLOOKUP(MID(B2521,7,2),[4]Crt!A:B,2)))</f>
        <v>03 - මීගමුව</v>
      </c>
      <c r="J2521" s="890" t="str">
        <f>IF(B2521="","",VLOOKUP(I2521,[4]Crt!B:C,2))</f>
        <v>ගම්පහ</v>
      </c>
      <c r="K2521" s="890">
        <f>IF(B2521="","",VLOOKUP(MID(B2521,1,1),[4]Crt!D:E,2,FALSE))</f>
        <v>2004</v>
      </c>
    </row>
    <row r="2522" spans="1:11" customFormat="1" ht="51" customHeight="1">
      <c r="A2522" s="907" t="s">
        <v>5439</v>
      </c>
      <c r="B2522" s="908" t="s">
        <v>5727</v>
      </c>
      <c r="C2522" s="908" t="s">
        <v>5728</v>
      </c>
      <c r="D2522" s="909">
        <v>2000000</v>
      </c>
      <c r="E2522" s="907" t="s">
        <v>5409</v>
      </c>
      <c r="F2522" s="907" t="s">
        <v>5410</v>
      </c>
      <c r="G2522" s="890"/>
      <c r="H2522" s="890" t="str">
        <f>IF(A2522="","",VLOOKUP(A2522,[4]Crt!F:G,2,FALSE))</f>
        <v>මාර්ග</v>
      </c>
      <c r="I2522" s="894" t="str">
        <f>IF(B2522="","",IF(LEN(B2522)=12,VLOOKUP(MID(B2522,8,2),[4]Crt!A:B,2),VLOOKUP(MID(B2522,7,2),[4]Crt!A:B,2)))</f>
        <v>03 - මීගමුව</v>
      </c>
      <c r="J2522" s="890" t="str">
        <f>IF(B2522="","",VLOOKUP(I2522,[4]Crt!B:C,2))</f>
        <v>ගම්පහ</v>
      </c>
      <c r="K2522" s="890">
        <f>IF(B2522="","",VLOOKUP(MID(B2522,1,1),[4]Crt!D:E,2,FALSE))</f>
        <v>2004</v>
      </c>
    </row>
    <row r="2523" spans="1:11" customFormat="1" ht="51" customHeight="1">
      <c r="A2523" s="890" t="s">
        <v>5406</v>
      </c>
      <c r="B2523" s="665" t="s">
        <v>5729</v>
      </c>
      <c r="C2523" s="665" t="s">
        <v>5730</v>
      </c>
      <c r="D2523" s="913">
        <v>2281687.73</v>
      </c>
      <c r="E2523" s="890" t="s">
        <v>5409</v>
      </c>
      <c r="F2523" s="890" t="s">
        <v>5410</v>
      </c>
      <c r="G2523" s="890" t="s">
        <v>5411</v>
      </c>
      <c r="H2523" s="890" t="str">
        <f>IF(A2523="","",VLOOKUP(A2523,[4]Crt!F:G,2,FALSE))</f>
        <v>මාර්ග</v>
      </c>
      <c r="I2523" s="894" t="str">
        <f>IF(B2523="","",IF(LEN(B2523)=12,VLOOKUP(MID(B2523,8,2),[4]Crt!A:B,2),VLOOKUP(MID(B2523,7,2),[4]Crt!A:B,2)))</f>
        <v>03 - මීගමුව</v>
      </c>
      <c r="J2523" s="890" t="str">
        <f>IF(B2523="","",VLOOKUP(I2523,[4]Crt!B:C,2))</f>
        <v>ගම්පහ</v>
      </c>
      <c r="K2523" s="890">
        <f>IF(B2523="","",VLOOKUP(MID(B2523,1,1),[4]Crt!D:E,2,FALSE))</f>
        <v>2004</v>
      </c>
    </row>
    <row r="2524" spans="1:11" customFormat="1" ht="51" customHeight="1">
      <c r="A2524" s="899" t="s">
        <v>5439</v>
      </c>
      <c r="B2524" s="908" t="s">
        <v>5731</v>
      </c>
      <c r="C2524" s="927" t="s">
        <v>5732</v>
      </c>
      <c r="D2524" s="909">
        <v>3600000</v>
      </c>
      <c r="E2524" s="899" t="s">
        <v>5409</v>
      </c>
      <c r="F2524" s="899" t="s">
        <v>5410</v>
      </c>
      <c r="G2524" s="890"/>
      <c r="H2524" s="890" t="str">
        <f>IF(A2524="","",VLOOKUP(A2524,[4]Crt!F:G,2,FALSE))</f>
        <v>මාර්ග</v>
      </c>
      <c r="I2524" s="894" t="str">
        <f>IF(B2524="","",IF(LEN(B2524)=12,VLOOKUP(MID(B2524,8,2),[4]Crt!A:B,2),VLOOKUP(MID(B2524,7,2),[4]Crt!A:B,2)))</f>
        <v>03 - මීගමුව</v>
      </c>
      <c r="J2524" s="890" t="str">
        <f>IF(B2524="","",VLOOKUP(I2524,[4]Crt!B:C,2))</f>
        <v>ගම්පහ</v>
      </c>
      <c r="K2524" s="890">
        <f>IF(B2524="","",VLOOKUP(MID(B2524,1,1),[4]Crt!D:E,2,FALSE))</f>
        <v>2004</v>
      </c>
    </row>
    <row r="2525" spans="1:11" customFormat="1" ht="51" customHeight="1">
      <c r="A2525" s="890" t="s">
        <v>5406</v>
      </c>
      <c r="B2525" s="665" t="s">
        <v>5733</v>
      </c>
      <c r="C2525" s="663" t="s">
        <v>5734</v>
      </c>
      <c r="D2525" s="913">
        <v>1933659.55</v>
      </c>
      <c r="E2525" s="890" t="s">
        <v>5409</v>
      </c>
      <c r="F2525" s="890" t="s">
        <v>5410</v>
      </c>
      <c r="G2525" s="890" t="s">
        <v>5411</v>
      </c>
      <c r="H2525" s="890" t="str">
        <f>IF(A2525="","",VLOOKUP(A2525,[4]Crt!F:G,2,FALSE))</f>
        <v>මාර්ග</v>
      </c>
      <c r="I2525" s="894" t="str">
        <f>IF(B2525="","",IF(LEN(B2525)=12,VLOOKUP(MID(B2525,8,2),[4]Crt!A:B,2),VLOOKUP(MID(B2525,7,2),[4]Crt!A:B,2)))</f>
        <v>03 - මීගමුව</v>
      </c>
      <c r="J2525" s="890" t="str">
        <f>IF(B2525="","",VLOOKUP(I2525,[4]Crt!B:C,2))</f>
        <v>ගම්පහ</v>
      </c>
      <c r="K2525" s="890">
        <f>IF(B2525="","",VLOOKUP(MID(B2525,1,1),[4]Crt!D:E,2,FALSE))</f>
        <v>2004</v>
      </c>
    </row>
    <row r="2526" spans="1:11" customFormat="1" ht="51" customHeight="1">
      <c r="A2526" s="899" t="s">
        <v>5439</v>
      </c>
      <c r="B2526" s="908" t="s">
        <v>5735</v>
      </c>
      <c r="C2526" s="927" t="s">
        <v>5736</v>
      </c>
      <c r="D2526" s="909">
        <v>2000000</v>
      </c>
      <c r="E2526" s="899" t="s">
        <v>5409</v>
      </c>
      <c r="F2526" s="899" t="s">
        <v>5410</v>
      </c>
      <c r="G2526" s="890"/>
      <c r="H2526" s="890" t="str">
        <f>IF(A2526="","",VLOOKUP(A2526,[4]Crt!F:G,2,FALSE))</f>
        <v>මාර්ග</v>
      </c>
      <c r="I2526" s="894" t="str">
        <f>IF(B2526="","",IF(LEN(B2526)=12,VLOOKUP(MID(B2526,8,2),[4]Crt!A:B,2),VLOOKUP(MID(B2526,7,2),[4]Crt!A:B,2)))</f>
        <v>03 - මීගමුව</v>
      </c>
      <c r="J2526" s="890" t="str">
        <f>IF(B2526="","",VLOOKUP(I2526,[4]Crt!B:C,2))</f>
        <v>ගම්පහ</v>
      </c>
      <c r="K2526" s="890">
        <f>IF(B2526="","",VLOOKUP(MID(B2526,1,1),[4]Crt!D:E,2,FALSE))</f>
        <v>2004</v>
      </c>
    </row>
    <row r="2527" spans="1:11" customFormat="1" ht="51" customHeight="1">
      <c r="A2527" s="890" t="s">
        <v>5406</v>
      </c>
      <c r="B2527" s="665" t="s">
        <v>5737</v>
      </c>
      <c r="C2527" s="665" t="s">
        <v>5738</v>
      </c>
      <c r="D2527" s="913">
        <v>810111.71</v>
      </c>
      <c r="E2527" s="890" t="s">
        <v>5409</v>
      </c>
      <c r="F2527" s="890" t="s">
        <v>5410</v>
      </c>
      <c r="G2527" s="890" t="s">
        <v>5411</v>
      </c>
      <c r="H2527" s="890" t="str">
        <f>IF(A2527="","",VLOOKUP(A2527,[4]Crt!F:G,2,FALSE))</f>
        <v>මාර්ග</v>
      </c>
      <c r="I2527" s="894" t="str">
        <f>IF(B2527="","",IF(LEN(B2527)=12,VLOOKUP(MID(B2527,8,2),[4]Crt!A:B,2),VLOOKUP(MID(B2527,7,2),[4]Crt!A:B,2)))</f>
        <v>03 - මීගමුව</v>
      </c>
      <c r="J2527" s="890" t="str">
        <f>IF(B2527="","",VLOOKUP(I2527,[4]Crt!B:C,2))</f>
        <v>ගම්පහ</v>
      </c>
      <c r="K2527" s="890">
        <f>IF(B2527="","",VLOOKUP(MID(B2527,1,1),[4]Crt!D:E,2,FALSE))</f>
        <v>2004</v>
      </c>
    </row>
    <row r="2528" spans="1:11" customFormat="1" ht="51" customHeight="1">
      <c r="A2528" s="890" t="s">
        <v>5406</v>
      </c>
      <c r="B2528" s="665" t="s">
        <v>5739</v>
      </c>
      <c r="C2528" s="665" t="s">
        <v>5740</v>
      </c>
      <c r="D2528" s="913">
        <v>843715.32</v>
      </c>
      <c r="E2528" s="890" t="s">
        <v>5409</v>
      </c>
      <c r="F2528" s="890" t="s">
        <v>5410</v>
      </c>
      <c r="G2528" s="890" t="s">
        <v>5411</v>
      </c>
      <c r="H2528" s="890" t="str">
        <f>IF(A2528="","",VLOOKUP(A2528,[4]Crt!F:G,2,FALSE))</f>
        <v>මාර්ග</v>
      </c>
      <c r="I2528" s="894" t="str">
        <f>IF(B2528="","",IF(LEN(B2528)=12,VLOOKUP(MID(B2528,8,2),[4]Crt!A:B,2),VLOOKUP(MID(B2528,7,2),[4]Crt!A:B,2)))</f>
        <v>03 - මීගමුව</v>
      </c>
      <c r="J2528" s="890" t="str">
        <f>IF(B2528="","",VLOOKUP(I2528,[4]Crt!B:C,2))</f>
        <v>ගම්පහ</v>
      </c>
      <c r="K2528" s="890">
        <f>IF(B2528="","",VLOOKUP(MID(B2528,1,1),[4]Crt!D:E,2,FALSE))</f>
        <v>2004</v>
      </c>
    </row>
    <row r="2529" spans="1:11" customFormat="1" ht="51" customHeight="1">
      <c r="A2529" s="890" t="s">
        <v>5428</v>
      </c>
      <c r="B2529" s="665" t="s">
        <v>5741</v>
      </c>
      <c r="C2529" s="665" t="s">
        <v>5742</v>
      </c>
      <c r="D2529" s="911">
        <v>1000000</v>
      </c>
      <c r="E2529" s="890" t="s">
        <v>5409</v>
      </c>
      <c r="F2529" s="890" t="s">
        <v>5410</v>
      </c>
      <c r="G2529" s="890"/>
      <c r="H2529" s="890" t="str">
        <f>IF(A2529="","",VLOOKUP(A2529,[4]Crt!F:G,2,FALSE))</f>
        <v>මාර්ග</v>
      </c>
      <c r="I2529" s="894" t="str">
        <f>IF(B2529="","",IF(LEN(B2529)=12,VLOOKUP(MID(B2529,8,2),[4]Crt!A:B,2),VLOOKUP(MID(B2529,7,2),[4]Crt!A:B,2)))</f>
        <v>03 - මීගමුව</v>
      </c>
      <c r="J2529" s="890" t="str">
        <f>IF(B2529="","",VLOOKUP(I2529,[4]Crt!B:C,2))</f>
        <v>ගම්පහ</v>
      </c>
      <c r="K2529" s="890">
        <f>IF(B2529="","",VLOOKUP(MID(B2529,1,1),[4]Crt!D:E,2,FALSE))</f>
        <v>2004</v>
      </c>
    </row>
    <row r="2530" spans="1:11" customFormat="1" ht="51" customHeight="1">
      <c r="A2530" s="890" t="s">
        <v>5406</v>
      </c>
      <c r="B2530" s="665" t="s">
        <v>5743</v>
      </c>
      <c r="C2530" s="663" t="s">
        <v>5744</v>
      </c>
      <c r="D2530" s="913">
        <v>1900000</v>
      </c>
      <c r="E2530" s="890" t="s">
        <v>5409</v>
      </c>
      <c r="F2530" s="890" t="s">
        <v>5410</v>
      </c>
      <c r="G2530" s="890"/>
      <c r="H2530" s="890" t="str">
        <f>IF(A2530="","",VLOOKUP(A2530,[4]Crt!F:G,2,FALSE))</f>
        <v>මාර්ග</v>
      </c>
      <c r="I2530" s="894" t="str">
        <f>IF(B2530="","",IF(LEN(B2530)=12,VLOOKUP(MID(B2530,8,2),[4]Crt!A:B,2),VLOOKUP(MID(B2530,7,2),[4]Crt!A:B,2)))</f>
        <v>03 - මීගමුව</v>
      </c>
      <c r="J2530" s="890" t="str">
        <f>IF(B2530="","",VLOOKUP(I2530,[4]Crt!B:C,2))</f>
        <v>ගම්පහ</v>
      </c>
      <c r="K2530" s="890">
        <f>IF(B2530="","",VLOOKUP(MID(B2530,1,1),[4]Crt!D:E,2,FALSE))</f>
        <v>2004</v>
      </c>
    </row>
    <row r="2531" spans="1:11" customFormat="1" ht="51" customHeight="1">
      <c r="A2531" s="890" t="s">
        <v>5406</v>
      </c>
      <c r="B2531" s="665" t="s">
        <v>5745</v>
      </c>
      <c r="C2531" s="663" t="s">
        <v>5746</v>
      </c>
      <c r="D2531" s="913">
        <v>1964569.15</v>
      </c>
      <c r="E2531" s="890" t="s">
        <v>5409</v>
      </c>
      <c r="F2531" s="890" t="s">
        <v>5410</v>
      </c>
      <c r="G2531" s="890" t="s">
        <v>5411</v>
      </c>
      <c r="H2531" s="890" t="str">
        <f>IF(A2531="","",VLOOKUP(A2531,[4]Crt!F:G,2,FALSE))</f>
        <v>මාර්ග</v>
      </c>
      <c r="I2531" s="894" t="str">
        <f>IF(B2531="","",IF(LEN(B2531)=12,VLOOKUP(MID(B2531,8,2),[4]Crt!A:B,2),VLOOKUP(MID(B2531,7,2),[4]Crt!A:B,2)))</f>
        <v>03 - මීගමුව</v>
      </c>
      <c r="J2531" s="890" t="str">
        <f>IF(B2531="","",VLOOKUP(I2531,[4]Crt!B:C,2))</f>
        <v>ගම්පහ</v>
      </c>
      <c r="K2531" s="890">
        <f>IF(B2531="","",VLOOKUP(MID(B2531,1,1),[4]Crt!D:E,2,FALSE))</f>
        <v>2004</v>
      </c>
    </row>
    <row r="2532" spans="1:11" customFormat="1" ht="51" customHeight="1">
      <c r="A2532" s="890" t="s">
        <v>5406</v>
      </c>
      <c r="B2532" s="665" t="s">
        <v>5747</v>
      </c>
      <c r="C2532" s="663" t="s">
        <v>5748</v>
      </c>
      <c r="D2532" s="913">
        <v>1329811.3999999999</v>
      </c>
      <c r="E2532" s="890" t="s">
        <v>5409</v>
      </c>
      <c r="F2532" s="890" t="s">
        <v>5410</v>
      </c>
      <c r="G2532" s="890" t="s">
        <v>5411</v>
      </c>
      <c r="H2532" s="890" t="str">
        <f>IF(A2532="","",VLOOKUP(A2532,[4]Crt!F:G,2,FALSE))</f>
        <v>මාර්ග</v>
      </c>
      <c r="I2532" s="894" t="str">
        <f>IF(B2532="","",IF(LEN(B2532)=12,VLOOKUP(MID(B2532,8,2),[4]Crt!A:B,2),VLOOKUP(MID(B2532,7,2),[4]Crt!A:B,2)))</f>
        <v>03 - මීගමුව</v>
      </c>
      <c r="J2532" s="890" t="str">
        <f>IF(B2532="","",VLOOKUP(I2532,[4]Crt!B:C,2))</f>
        <v>ගම්පහ</v>
      </c>
      <c r="K2532" s="890">
        <f>IF(B2532="","",VLOOKUP(MID(B2532,1,1),[4]Crt!D:E,2,FALSE))</f>
        <v>2004</v>
      </c>
    </row>
    <row r="2533" spans="1:11" customFormat="1" ht="51" customHeight="1">
      <c r="A2533" s="890" t="s">
        <v>5406</v>
      </c>
      <c r="B2533" s="665" t="s">
        <v>5749</v>
      </c>
      <c r="C2533" s="663" t="s">
        <v>5750</v>
      </c>
      <c r="D2533" s="913">
        <v>1638578.39</v>
      </c>
      <c r="E2533" s="890" t="s">
        <v>5409</v>
      </c>
      <c r="F2533" s="890" t="s">
        <v>5410</v>
      </c>
      <c r="G2533" s="890" t="s">
        <v>5411</v>
      </c>
      <c r="H2533" s="890" t="str">
        <f>IF(A2533="","",VLOOKUP(A2533,[4]Crt!F:G,2,FALSE))</f>
        <v>මාර්ග</v>
      </c>
      <c r="I2533" s="894" t="str">
        <f>IF(B2533="","",IF(LEN(B2533)=12,VLOOKUP(MID(B2533,8,2),[4]Crt!A:B,2),VLOOKUP(MID(B2533,7,2),[4]Crt!A:B,2)))</f>
        <v>03 - මීගමුව</v>
      </c>
      <c r="J2533" s="890" t="str">
        <f>IF(B2533="","",VLOOKUP(I2533,[4]Crt!B:C,2))</f>
        <v>ගම්පහ</v>
      </c>
      <c r="K2533" s="890">
        <f>IF(B2533="","",VLOOKUP(MID(B2533,1,1),[4]Crt!D:E,2,FALSE))</f>
        <v>2004</v>
      </c>
    </row>
    <row r="2534" spans="1:11" customFormat="1" ht="51" customHeight="1">
      <c r="A2534" s="890" t="s">
        <v>5406</v>
      </c>
      <c r="B2534" s="665" t="s">
        <v>5751</v>
      </c>
      <c r="C2534" s="665" t="s">
        <v>5752</v>
      </c>
      <c r="D2534" s="913">
        <v>1771982.67</v>
      </c>
      <c r="E2534" s="890" t="s">
        <v>5409</v>
      </c>
      <c r="F2534" s="890" t="s">
        <v>5410</v>
      </c>
      <c r="G2534" s="890" t="s">
        <v>5411</v>
      </c>
      <c r="H2534" s="890" t="str">
        <f>IF(A2534="","",VLOOKUP(A2534,[4]Crt!F:G,2,FALSE))</f>
        <v>මාර්ග</v>
      </c>
      <c r="I2534" s="894" t="str">
        <f>IF(B2534="","",IF(LEN(B2534)=12,VLOOKUP(MID(B2534,8,2),[4]Crt!A:B,2),VLOOKUP(MID(B2534,7,2),[4]Crt!A:B,2)))</f>
        <v>03 - මීගමුව</v>
      </c>
      <c r="J2534" s="890" t="str">
        <f>IF(B2534="","",VLOOKUP(I2534,[4]Crt!B:C,2))</f>
        <v>ගම්පහ</v>
      </c>
      <c r="K2534" s="890">
        <f>IF(B2534="","",VLOOKUP(MID(B2534,1,1),[4]Crt!D:E,2,FALSE))</f>
        <v>2004</v>
      </c>
    </row>
    <row r="2535" spans="1:11" customFormat="1" ht="51" customHeight="1">
      <c r="A2535" s="890" t="s">
        <v>5406</v>
      </c>
      <c r="B2535" s="910" t="s">
        <v>5753</v>
      </c>
      <c r="C2535" s="910" t="s">
        <v>5754</v>
      </c>
      <c r="D2535" s="919">
        <v>732047.7</v>
      </c>
      <c r="E2535" s="890" t="s">
        <v>5409</v>
      </c>
      <c r="F2535" s="890" t="s">
        <v>5410</v>
      </c>
      <c r="G2535" s="890" t="s">
        <v>5411</v>
      </c>
      <c r="H2535" s="890" t="str">
        <f>IF(A2535="","",VLOOKUP(A2535,[4]Crt!F:G,2,FALSE))</f>
        <v>මාර්ග</v>
      </c>
      <c r="I2535" s="894" t="str">
        <f>IF(B2535="","",IF(LEN(B2535)=12,VLOOKUP(MID(B2535,8,2),[4]Crt!A:B,2),VLOOKUP(MID(B2535,7,2),[4]Crt!A:B,2)))</f>
        <v>04 - මිනුවන්ගොඩ</v>
      </c>
      <c r="J2535" s="890" t="str">
        <f>IF(B2535="","",VLOOKUP(I2535,[4]Crt!B:C,2))</f>
        <v>ගම්පහ</v>
      </c>
      <c r="K2535" s="890">
        <f>IF(B2535="","",VLOOKUP(MID(B2535,1,1),[4]Crt!D:E,2,FALSE))</f>
        <v>2004</v>
      </c>
    </row>
    <row r="2536" spans="1:11" customFormat="1" ht="51" customHeight="1">
      <c r="A2536" s="899" t="s">
        <v>5439</v>
      </c>
      <c r="B2536" s="908" t="s">
        <v>5755</v>
      </c>
      <c r="C2536" s="927" t="s">
        <v>5756</v>
      </c>
      <c r="D2536" s="909">
        <v>500000</v>
      </c>
      <c r="E2536" s="899" t="s">
        <v>5409</v>
      </c>
      <c r="F2536" s="899" t="s">
        <v>5410</v>
      </c>
      <c r="G2536" s="890"/>
      <c r="H2536" s="890" t="str">
        <f>IF(A2536="","",VLOOKUP(A2536,[4]Crt!F:G,2,FALSE))</f>
        <v>මාර්ග</v>
      </c>
      <c r="I2536" s="894" t="str">
        <f>IF(B2536="","",IF(LEN(B2536)=12,VLOOKUP(MID(B2536,8,2),[4]Crt!A:B,2),VLOOKUP(MID(B2536,7,2),[4]Crt!A:B,2)))</f>
        <v>07 - ගම්පහ</v>
      </c>
      <c r="J2536" s="890" t="str">
        <f>IF(B2536="","",VLOOKUP(I2536,[4]Crt!B:C,2))</f>
        <v>ගම්පහ</v>
      </c>
      <c r="K2536" s="890">
        <f>IF(B2536="","",VLOOKUP(MID(B2536,1,1),[4]Crt!D:E,2,FALSE))</f>
        <v>2004</v>
      </c>
    </row>
    <row r="2537" spans="1:11" customFormat="1" ht="51" customHeight="1">
      <c r="A2537" s="899" t="s">
        <v>5439</v>
      </c>
      <c r="B2537" s="908" t="s">
        <v>5757</v>
      </c>
      <c r="C2537" s="927" t="s">
        <v>5758</v>
      </c>
      <c r="D2537" s="909">
        <v>500000</v>
      </c>
      <c r="E2537" s="899" t="s">
        <v>5409</v>
      </c>
      <c r="F2537" s="899" t="s">
        <v>5410</v>
      </c>
      <c r="G2537" s="890"/>
      <c r="H2537" s="890" t="str">
        <f>IF(A2537="","",VLOOKUP(A2537,[4]Crt!F:G,2,FALSE))</f>
        <v>මාර්ග</v>
      </c>
      <c r="I2537" s="894" t="str">
        <f>IF(B2537="","",IF(LEN(B2537)=12,VLOOKUP(MID(B2537,8,2),[4]Crt!A:B,2),VLOOKUP(MID(B2537,7,2),[4]Crt!A:B,2)))</f>
        <v>07 - ගම්පහ</v>
      </c>
      <c r="J2537" s="890" t="str">
        <f>IF(B2537="","",VLOOKUP(I2537,[4]Crt!B:C,2))</f>
        <v>ගම්පහ</v>
      </c>
      <c r="K2537" s="890">
        <f>IF(B2537="","",VLOOKUP(MID(B2537,1,1),[4]Crt!D:E,2,FALSE))</f>
        <v>2004</v>
      </c>
    </row>
    <row r="2538" spans="1:11" customFormat="1" ht="51" customHeight="1">
      <c r="A2538" s="904" t="s">
        <v>5406</v>
      </c>
      <c r="B2538" s="912" t="s">
        <v>5759</v>
      </c>
      <c r="C2538" s="912" t="s">
        <v>5760</v>
      </c>
      <c r="D2538" s="919">
        <v>816457.93</v>
      </c>
      <c r="E2538" s="904" t="s">
        <v>5409</v>
      </c>
      <c r="F2538" s="904" t="s">
        <v>5410</v>
      </c>
      <c r="G2538" s="890" t="s">
        <v>5411</v>
      </c>
      <c r="H2538" s="890" t="str">
        <f>IF(A2538="","",VLOOKUP(A2538,[4]Crt!F:G,2,FALSE))</f>
        <v>මාර්ග</v>
      </c>
      <c r="I2538" s="894" t="str">
        <f>IF(B2538="","",IF(LEN(B2538)=12,VLOOKUP(MID(B2538,8,2),[4]Crt!A:B,2),VLOOKUP(MID(B2538,7,2),[4]Crt!A:B,2)))</f>
        <v>07 - ගම්පහ</v>
      </c>
      <c r="J2538" s="890" t="str">
        <f>IF(B2538="","",VLOOKUP(I2538,[4]Crt!B:C,2))</f>
        <v>ගම්පහ</v>
      </c>
      <c r="K2538" s="890">
        <f>IF(B2538="","",VLOOKUP(MID(B2538,1,1),[4]Crt!D:E,2,FALSE))</f>
        <v>2004</v>
      </c>
    </row>
    <row r="2539" spans="1:11" customFormat="1" ht="51" customHeight="1">
      <c r="A2539" s="890" t="s">
        <v>5428</v>
      </c>
      <c r="B2539" s="910" t="s">
        <v>5761</v>
      </c>
      <c r="C2539" s="910" t="s">
        <v>5762</v>
      </c>
      <c r="D2539" s="920">
        <v>2500000</v>
      </c>
      <c r="E2539" s="890" t="s">
        <v>5409</v>
      </c>
      <c r="F2539" s="890" t="s">
        <v>5410</v>
      </c>
      <c r="G2539" s="890"/>
      <c r="H2539" s="890" t="str">
        <f>IF(A2539="","",VLOOKUP(A2539,[4]Crt!F:G,2,FALSE))</f>
        <v>මාර්ග</v>
      </c>
      <c r="I2539" s="894" t="str">
        <f>IF(B2539="","",IF(LEN(B2539)=12,VLOOKUP(MID(B2539,8,2),[4]Crt!A:B,2),VLOOKUP(MID(B2539,7,2),[4]Crt!A:B,2)))</f>
        <v>08 - ජා ඇල</v>
      </c>
      <c r="J2539" s="890" t="str">
        <f>IF(B2539="","",VLOOKUP(I2539,[4]Crt!B:C,2))</f>
        <v>ගම්පහ</v>
      </c>
      <c r="K2539" s="890">
        <f>IF(B2539="","",VLOOKUP(MID(B2539,1,1),[4]Crt!D:E,2,FALSE))</f>
        <v>2004</v>
      </c>
    </row>
    <row r="2540" spans="1:11" customFormat="1" ht="51" customHeight="1">
      <c r="A2540" s="899" t="s">
        <v>5439</v>
      </c>
      <c r="B2540" s="908" t="s">
        <v>5763</v>
      </c>
      <c r="C2540" s="927" t="s">
        <v>5764</v>
      </c>
      <c r="D2540" s="909">
        <v>2000000</v>
      </c>
      <c r="E2540" s="899" t="s">
        <v>5409</v>
      </c>
      <c r="F2540" s="899" t="s">
        <v>5410</v>
      </c>
      <c r="G2540" s="890"/>
      <c r="H2540" s="890" t="str">
        <f>IF(A2540="","",VLOOKUP(A2540,[4]Crt!F:G,2,FALSE))</f>
        <v>මාර්ග</v>
      </c>
      <c r="I2540" s="894" t="str">
        <f>IF(B2540="","",IF(LEN(B2540)=12,VLOOKUP(MID(B2540,8,2),[4]Crt!A:B,2),VLOOKUP(MID(B2540,7,2),[4]Crt!A:B,2)))</f>
        <v>08 - ජා ඇල</v>
      </c>
      <c r="J2540" s="890" t="str">
        <f>IF(B2540="","",VLOOKUP(I2540,[4]Crt!B:C,2))</f>
        <v>ගම්පහ</v>
      </c>
      <c r="K2540" s="890">
        <f>IF(B2540="","",VLOOKUP(MID(B2540,1,1),[4]Crt!D:E,2,FALSE))</f>
        <v>2004</v>
      </c>
    </row>
    <row r="2541" spans="1:11" customFormat="1" ht="51" customHeight="1">
      <c r="A2541" s="899" t="s">
        <v>5439</v>
      </c>
      <c r="B2541" s="908" t="s">
        <v>5765</v>
      </c>
      <c r="C2541" s="927" t="s">
        <v>5766</v>
      </c>
      <c r="D2541" s="909">
        <v>1500000</v>
      </c>
      <c r="E2541" s="899" t="s">
        <v>5409</v>
      </c>
      <c r="F2541" s="899" t="s">
        <v>5410</v>
      </c>
      <c r="G2541" s="890"/>
      <c r="H2541" s="890" t="str">
        <f>IF(A2541="","",VLOOKUP(A2541,[4]Crt!F:G,2,FALSE))</f>
        <v>මාර්ග</v>
      </c>
      <c r="I2541" s="894" t="str">
        <f>IF(B2541="","",IF(LEN(B2541)=12,VLOOKUP(MID(B2541,8,2),[4]Crt!A:B,2),VLOOKUP(MID(B2541,7,2),[4]Crt!A:B,2)))</f>
        <v>08 - ජා ඇල</v>
      </c>
      <c r="J2541" s="890" t="str">
        <f>IF(B2541="","",VLOOKUP(I2541,[4]Crt!B:C,2))</f>
        <v>ගම්පහ</v>
      </c>
      <c r="K2541" s="890">
        <f>IF(B2541="","",VLOOKUP(MID(B2541,1,1),[4]Crt!D:E,2,FALSE))</f>
        <v>2004</v>
      </c>
    </row>
    <row r="2542" spans="1:11" customFormat="1" ht="51" customHeight="1">
      <c r="A2542" s="899" t="s">
        <v>5439</v>
      </c>
      <c r="B2542" s="908" t="s">
        <v>5767</v>
      </c>
      <c r="C2542" s="927" t="s">
        <v>5768</v>
      </c>
      <c r="D2542" s="909">
        <v>1000000</v>
      </c>
      <c r="E2542" s="899" t="s">
        <v>5409</v>
      </c>
      <c r="F2542" s="899" t="s">
        <v>5410</v>
      </c>
      <c r="G2542" s="890"/>
      <c r="H2542" s="890" t="str">
        <f>IF(A2542="","",VLOOKUP(A2542,[4]Crt!F:G,2,FALSE))</f>
        <v>මාර්ග</v>
      </c>
      <c r="I2542" s="894" t="str">
        <f>IF(B2542="","",IF(LEN(B2542)=12,VLOOKUP(MID(B2542,8,2),[4]Crt!A:B,2),VLOOKUP(MID(B2542,7,2),[4]Crt!A:B,2)))</f>
        <v>08 - ජා ඇල</v>
      </c>
      <c r="J2542" s="890" t="str">
        <f>IF(B2542="","",VLOOKUP(I2542,[4]Crt!B:C,2))</f>
        <v>ගම්පහ</v>
      </c>
      <c r="K2542" s="890">
        <f>IF(B2542="","",VLOOKUP(MID(B2542,1,1),[4]Crt!D:E,2,FALSE))</f>
        <v>2004</v>
      </c>
    </row>
    <row r="2543" spans="1:11" customFormat="1" ht="51" customHeight="1">
      <c r="A2543" s="890" t="s">
        <v>5406</v>
      </c>
      <c r="B2543" s="910" t="s">
        <v>5769</v>
      </c>
      <c r="C2543" s="910" t="s">
        <v>5770</v>
      </c>
      <c r="D2543" s="919">
        <v>459983.25</v>
      </c>
      <c r="E2543" s="890" t="s">
        <v>5409</v>
      </c>
      <c r="F2543" s="890" t="s">
        <v>5410</v>
      </c>
      <c r="G2543" s="890" t="s">
        <v>5411</v>
      </c>
      <c r="H2543" s="890" t="str">
        <f>IF(A2543="","",VLOOKUP(A2543,[4]Crt!F:G,2,FALSE))</f>
        <v>මාර්ග</v>
      </c>
      <c r="I2543" s="894" t="str">
        <f>IF(B2543="","",IF(LEN(B2543)=12,VLOOKUP(MID(B2543,8,2),[4]Crt!A:B,2),VLOOKUP(MID(B2543,7,2),[4]Crt!A:B,2)))</f>
        <v>06 - අත්තනගල්ල</v>
      </c>
      <c r="J2543" s="890" t="str">
        <f>IF(B2543="","",VLOOKUP(I2543,[4]Crt!B:C,2))</f>
        <v>ගම්පහ</v>
      </c>
      <c r="K2543" s="890">
        <f>IF(B2543="","",VLOOKUP(MID(B2543,1,1),[4]Crt!D:E,2,FALSE))</f>
        <v>2004</v>
      </c>
    </row>
    <row r="2544" spans="1:11" customFormat="1" ht="51" customHeight="1">
      <c r="A2544" s="890" t="s">
        <v>5406</v>
      </c>
      <c r="B2544" s="910" t="s">
        <v>5771</v>
      </c>
      <c r="C2544" s="910" t="s">
        <v>5772</v>
      </c>
      <c r="D2544" s="919">
        <v>454493.77</v>
      </c>
      <c r="E2544" s="890" t="s">
        <v>5409</v>
      </c>
      <c r="F2544" s="890" t="s">
        <v>5410</v>
      </c>
      <c r="G2544" s="890" t="s">
        <v>5411</v>
      </c>
      <c r="H2544" s="890" t="str">
        <f>IF(A2544="","",VLOOKUP(A2544,[4]Crt!F:G,2,FALSE))</f>
        <v>මාර්ග</v>
      </c>
      <c r="I2544" s="894" t="str">
        <f>IF(B2544="","",IF(LEN(B2544)=12,VLOOKUP(MID(B2544,8,2),[4]Crt!A:B,2),VLOOKUP(MID(B2544,7,2),[4]Crt!A:B,2)))</f>
        <v>06 - අත්තනගල්ල</v>
      </c>
      <c r="J2544" s="890" t="str">
        <f>IF(B2544="","",VLOOKUP(I2544,[4]Crt!B:C,2))</f>
        <v>ගම්පහ</v>
      </c>
      <c r="K2544" s="890">
        <f>IF(B2544="","",VLOOKUP(MID(B2544,1,1),[4]Crt!D:E,2,FALSE))</f>
        <v>2004</v>
      </c>
    </row>
    <row r="2545" spans="1:11" customFormat="1" ht="51" customHeight="1">
      <c r="A2545" s="890" t="s">
        <v>5406</v>
      </c>
      <c r="B2545" s="910" t="s">
        <v>5773</v>
      </c>
      <c r="C2545" s="910" t="s">
        <v>5774</v>
      </c>
      <c r="D2545" s="919">
        <v>467544.96</v>
      </c>
      <c r="E2545" s="890" t="s">
        <v>5409</v>
      </c>
      <c r="F2545" s="890" t="s">
        <v>5410</v>
      </c>
      <c r="G2545" s="890" t="s">
        <v>5411</v>
      </c>
      <c r="H2545" s="890" t="str">
        <f>IF(A2545="","",VLOOKUP(A2545,[4]Crt!F:G,2,FALSE))</f>
        <v>මාර්ග</v>
      </c>
      <c r="I2545" s="894" t="str">
        <f>IF(B2545="","",IF(LEN(B2545)=12,VLOOKUP(MID(B2545,8,2),[4]Crt!A:B,2),VLOOKUP(MID(B2545,7,2),[4]Crt!A:B,2)))</f>
        <v>06 - අත්තනගල්ල</v>
      </c>
      <c r="J2545" s="890" t="str">
        <f>IF(B2545="","",VLOOKUP(I2545,[4]Crt!B:C,2))</f>
        <v>ගම්පහ</v>
      </c>
      <c r="K2545" s="890">
        <f>IF(B2545="","",VLOOKUP(MID(B2545,1,1),[4]Crt!D:E,2,FALSE))</f>
        <v>2004</v>
      </c>
    </row>
    <row r="2546" spans="1:11" customFormat="1" ht="51" customHeight="1">
      <c r="A2546" s="890" t="s">
        <v>5406</v>
      </c>
      <c r="B2546" s="910" t="s">
        <v>5775</v>
      </c>
      <c r="C2546" s="910" t="s">
        <v>5776</v>
      </c>
      <c r="D2546" s="919">
        <v>450002.4</v>
      </c>
      <c r="E2546" s="890" t="s">
        <v>5409</v>
      </c>
      <c r="F2546" s="890" t="s">
        <v>5410</v>
      </c>
      <c r="G2546" s="890" t="s">
        <v>5411</v>
      </c>
      <c r="H2546" s="890" t="str">
        <f>IF(A2546="","",VLOOKUP(A2546,[4]Crt!F:G,2,FALSE))</f>
        <v>මාර්ග</v>
      </c>
      <c r="I2546" s="894" t="str">
        <f>IF(B2546="","",IF(LEN(B2546)=12,VLOOKUP(MID(B2546,8,2),[4]Crt!A:B,2),VLOOKUP(MID(B2546,7,2),[4]Crt!A:B,2)))</f>
        <v>06 - අත්තනගල්ල</v>
      </c>
      <c r="J2546" s="890" t="str">
        <f>IF(B2546="","",VLOOKUP(I2546,[4]Crt!B:C,2))</f>
        <v>ගම්පහ</v>
      </c>
      <c r="K2546" s="890">
        <f>IF(B2546="","",VLOOKUP(MID(B2546,1,1),[4]Crt!D:E,2,FALSE))</f>
        <v>2004</v>
      </c>
    </row>
    <row r="2547" spans="1:11" customFormat="1" ht="51" customHeight="1">
      <c r="A2547" s="907" t="s">
        <v>5439</v>
      </c>
      <c r="B2547" s="908" t="s">
        <v>5777</v>
      </c>
      <c r="C2547" s="908" t="s">
        <v>5778</v>
      </c>
      <c r="D2547" s="909">
        <v>500000</v>
      </c>
      <c r="E2547" s="907" t="s">
        <v>5409</v>
      </c>
      <c r="F2547" s="907" t="s">
        <v>5410</v>
      </c>
      <c r="G2547" s="890"/>
      <c r="H2547" s="890" t="str">
        <f>IF(A2547="","",VLOOKUP(A2547,[4]Crt!F:G,2,FALSE))</f>
        <v>මාර්ග</v>
      </c>
      <c r="I2547" s="894" t="str">
        <f>IF(B2547="","",IF(LEN(B2547)=12,VLOOKUP(MID(B2547,8,2),[4]Crt!A:B,2),VLOOKUP(MID(B2547,7,2),[4]Crt!A:B,2)))</f>
        <v>06 - අත්තනගල්ල</v>
      </c>
      <c r="J2547" s="890" t="str">
        <f>IF(B2547="","",VLOOKUP(I2547,[4]Crt!B:C,2))</f>
        <v>ගම්පහ</v>
      </c>
      <c r="K2547" s="890">
        <f>IF(B2547="","",VLOOKUP(MID(B2547,1,1),[4]Crt!D:E,2,FALSE))</f>
        <v>2004</v>
      </c>
    </row>
    <row r="2548" spans="1:11" customFormat="1" ht="51" customHeight="1">
      <c r="A2548" s="890" t="s">
        <v>5428</v>
      </c>
      <c r="B2548" s="665" t="s">
        <v>5779</v>
      </c>
      <c r="C2548" s="665" t="s">
        <v>5780</v>
      </c>
      <c r="D2548" s="911">
        <v>500000</v>
      </c>
      <c r="E2548" s="890" t="s">
        <v>5409</v>
      </c>
      <c r="F2548" s="890" t="s">
        <v>5410</v>
      </c>
      <c r="G2548" s="890"/>
      <c r="H2548" s="890" t="str">
        <f>IF(A2548="","",VLOOKUP(A2548,[4]Crt!F:G,2,FALSE))</f>
        <v>මාර්ග</v>
      </c>
      <c r="I2548" s="894" t="str">
        <f>IF(B2548="","",IF(LEN(B2548)=12,VLOOKUP(MID(B2548,8,2),[4]Crt!A:B,2),VLOOKUP(MID(B2548,7,2),[4]Crt!A:B,2)))</f>
        <v>06 - අත්තනගල්ල</v>
      </c>
      <c r="J2548" s="890" t="str">
        <f>IF(B2548="","",VLOOKUP(I2548,[4]Crt!B:C,2))</f>
        <v>ගම්පහ</v>
      </c>
      <c r="K2548" s="890">
        <f>IF(B2548="","",VLOOKUP(MID(B2548,1,1),[4]Crt!D:E,2,FALSE))</f>
        <v>2004</v>
      </c>
    </row>
    <row r="2549" spans="1:11" customFormat="1" ht="51" customHeight="1">
      <c r="A2549" s="890" t="s">
        <v>5406</v>
      </c>
      <c r="B2549" s="665" t="s">
        <v>5781</v>
      </c>
      <c r="C2549" s="665" t="s">
        <v>5782</v>
      </c>
      <c r="D2549" s="913">
        <v>949144.58</v>
      </c>
      <c r="E2549" s="890" t="s">
        <v>5409</v>
      </c>
      <c r="F2549" s="890" t="s">
        <v>5410</v>
      </c>
      <c r="G2549" s="890" t="s">
        <v>5411</v>
      </c>
      <c r="H2549" s="890" t="str">
        <f>IF(A2549="","",VLOOKUP(A2549,[4]Crt!F:G,2,FALSE))</f>
        <v>මාර්ග</v>
      </c>
      <c r="I2549" s="894" t="str">
        <f>IF(B2549="","",IF(LEN(B2549)=12,VLOOKUP(MID(B2549,8,2),[4]Crt!A:B,2),VLOOKUP(MID(B2549,7,2),[4]Crt!A:B,2)))</f>
        <v>06 - අත්තනගල්ල</v>
      </c>
      <c r="J2549" s="890" t="str">
        <f>IF(B2549="","",VLOOKUP(I2549,[4]Crt!B:C,2))</f>
        <v>ගම්පහ</v>
      </c>
      <c r="K2549" s="890">
        <f>IF(B2549="","",VLOOKUP(MID(B2549,1,1),[4]Crt!D:E,2,FALSE))</f>
        <v>2004</v>
      </c>
    </row>
    <row r="2550" spans="1:11" customFormat="1" ht="51" customHeight="1">
      <c r="A2550" s="890" t="s">
        <v>5406</v>
      </c>
      <c r="B2550" s="665" t="s">
        <v>5783</v>
      </c>
      <c r="C2550" s="665" t="s">
        <v>5784</v>
      </c>
      <c r="D2550" s="913">
        <v>457442.48</v>
      </c>
      <c r="E2550" s="890" t="s">
        <v>5409</v>
      </c>
      <c r="F2550" s="890" t="s">
        <v>5410</v>
      </c>
      <c r="G2550" s="890" t="s">
        <v>5411</v>
      </c>
      <c r="H2550" s="890" t="str">
        <f>IF(A2550="","",VLOOKUP(A2550,[4]Crt!F:G,2,FALSE))</f>
        <v>මාර්ග</v>
      </c>
      <c r="I2550" s="894" t="str">
        <f>IF(B2550="","",IF(LEN(B2550)=12,VLOOKUP(MID(B2550,8,2),[4]Crt!A:B,2),VLOOKUP(MID(B2550,7,2),[4]Crt!A:B,2)))</f>
        <v>06 - අත්තනගල්ල</v>
      </c>
      <c r="J2550" s="890" t="str">
        <f>IF(B2550="","",VLOOKUP(I2550,[4]Crt!B:C,2))</f>
        <v>ගම්පහ</v>
      </c>
      <c r="K2550" s="890">
        <f>IF(B2550="","",VLOOKUP(MID(B2550,1,1),[4]Crt!D:E,2,FALSE))</f>
        <v>2004</v>
      </c>
    </row>
    <row r="2551" spans="1:11" customFormat="1" ht="51" customHeight="1">
      <c r="A2551" s="890" t="s">
        <v>5406</v>
      </c>
      <c r="B2551" s="665" t="s">
        <v>5785</v>
      </c>
      <c r="C2551" s="665" t="s">
        <v>5786</v>
      </c>
      <c r="D2551" s="913">
        <v>441379.27</v>
      </c>
      <c r="E2551" s="890" t="s">
        <v>5409</v>
      </c>
      <c r="F2551" s="890" t="s">
        <v>5410</v>
      </c>
      <c r="G2551" s="890" t="s">
        <v>5411</v>
      </c>
      <c r="H2551" s="890" t="str">
        <f>IF(A2551="","",VLOOKUP(A2551,[4]Crt!F:G,2,FALSE))</f>
        <v>මාර්ග</v>
      </c>
      <c r="I2551" s="894" t="str">
        <f>IF(B2551="","",IF(LEN(B2551)=12,VLOOKUP(MID(B2551,8,2),[4]Crt!A:B,2),VLOOKUP(MID(B2551,7,2),[4]Crt!A:B,2)))</f>
        <v>06 - අත්තනගල්ල</v>
      </c>
      <c r="J2551" s="890" t="str">
        <f>IF(B2551="","",VLOOKUP(I2551,[4]Crt!B:C,2))</f>
        <v>ගම්පහ</v>
      </c>
      <c r="K2551" s="890">
        <f>IF(B2551="","",VLOOKUP(MID(B2551,1,1),[4]Crt!D:E,2,FALSE))</f>
        <v>2004</v>
      </c>
    </row>
    <row r="2552" spans="1:11" customFormat="1" ht="51" customHeight="1">
      <c r="A2552" s="890" t="s">
        <v>5406</v>
      </c>
      <c r="B2552" s="665" t="s">
        <v>5787</v>
      </c>
      <c r="C2552" s="665" t="s">
        <v>5788</v>
      </c>
      <c r="D2552" s="913">
        <v>467897.76</v>
      </c>
      <c r="E2552" s="890" t="s">
        <v>5409</v>
      </c>
      <c r="F2552" s="890" t="s">
        <v>5410</v>
      </c>
      <c r="G2552" s="890" t="s">
        <v>5411</v>
      </c>
      <c r="H2552" s="890" t="str">
        <f>IF(A2552="","",VLOOKUP(A2552,[4]Crt!F:G,2,FALSE))</f>
        <v>මාර්ග</v>
      </c>
      <c r="I2552" s="894" t="str">
        <f>IF(B2552="","",IF(LEN(B2552)=12,VLOOKUP(MID(B2552,8,2),[4]Crt!A:B,2),VLOOKUP(MID(B2552,7,2),[4]Crt!A:B,2)))</f>
        <v>06 - අත්තනගල්ල</v>
      </c>
      <c r="J2552" s="890" t="str">
        <f>IF(B2552="","",VLOOKUP(I2552,[4]Crt!B:C,2))</f>
        <v>ගම්පහ</v>
      </c>
      <c r="K2552" s="890">
        <f>IF(B2552="","",VLOOKUP(MID(B2552,1,1),[4]Crt!D:E,2,FALSE))</f>
        <v>2004</v>
      </c>
    </row>
    <row r="2553" spans="1:11" customFormat="1" ht="51" customHeight="1">
      <c r="A2553" s="907" t="s">
        <v>5439</v>
      </c>
      <c r="B2553" s="908" t="s">
        <v>5789</v>
      </c>
      <c r="C2553" s="908" t="s">
        <v>5790</v>
      </c>
      <c r="D2553" s="909">
        <v>500000</v>
      </c>
      <c r="E2553" s="907" t="s">
        <v>5409</v>
      </c>
      <c r="F2553" s="907" t="s">
        <v>5410</v>
      </c>
      <c r="G2553" s="890"/>
      <c r="H2553" s="890" t="str">
        <f>IF(A2553="","",VLOOKUP(A2553,[4]Crt!F:G,2,FALSE))</f>
        <v>මාර්ග</v>
      </c>
      <c r="I2553" s="894" t="str">
        <f>IF(B2553="","",IF(LEN(B2553)=12,VLOOKUP(MID(B2553,8,2),[4]Crt!A:B,2),VLOOKUP(MID(B2553,7,2),[4]Crt!A:B,2)))</f>
        <v>06 - අත්තනගල්ල</v>
      </c>
      <c r="J2553" s="890" t="str">
        <f>IF(B2553="","",VLOOKUP(I2553,[4]Crt!B:C,2))</f>
        <v>ගම්පහ</v>
      </c>
      <c r="K2553" s="890">
        <f>IF(B2553="","",VLOOKUP(MID(B2553,1,1),[4]Crt!D:E,2,FALSE))</f>
        <v>2004</v>
      </c>
    </row>
    <row r="2554" spans="1:11" customFormat="1" ht="51" customHeight="1">
      <c r="A2554" s="907" t="s">
        <v>5439</v>
      </c>
      <c r="B2554" s="908" t="s">
        <v>5791</v>
      </c>
      <c r="C2554" s="908" t="s">
        <v>5792</v>
      </c>
      <c r="D2554" s="909">
        <v>500000</v>
      </c>
      <c r="E2554" s="907" t="s">
        <v>5409</v>
      </c>
      <c r="F2554" s="907" t="s">
        <v>5410</v>
      </c>
      <c r="G2554" s="890"/>
      <c r="H2554" s="890" t="str">
        <f>IF(A2554="","",VLOOKUP(A2554,[4]Crt!F:G,2,FALSE))</f>
        <v>මාර්ග</v>
      </c>
      <c r="I2554" s="894" t="str">
        <f>IF(B2554="","",IF(LEN(B2554)=12,VLOOKUP(MID(B2554,8,2),[4]Crt!A:B,2),VLOOKUP(MID(B2554,7,2),[4]Crt!A:B,2)))</f>
        <v>06 - අත්තනගල්ල</v>
      </c>
      <c r="J2554" s="890" t="str">
        <f>IF(B2554="","",VLOOKUP(I2554,[4]Crt!B:C,2))</f>
        <v>ගම්පහ</v>
      </c>
      <c r="K2554" s="890">
        <f>IF(B2554="","",VLOOKUP(MID(B2554,1,1),[4]Crt!D:E,2,FALSE))</f>
        <v>2004</v>
      </c>
    </row>
    <row r="2555" spans="1:11" customFormat="1" ht="51" customHeight="1">
      <c r="A2555" s="890" t="s">
        <v>5406</v>
      </c>
      <c r="B2555" s="910" t="s">
        <v>5793</v>
      </c>
      <c r="C2555" s="910" t="s">
        <v>5794</v>
      </c>
      <c r="D2555" s="919">
        <v>462982.9</v>
      </c>
      <c r="E2555" s="890" t="s">
        <v>5409</v>
      </c>
      <c r="F2555" s="890" t="s">
        <v>5410</v>
      </c>
      <c r="G2555" s="890" t="s">
        <v>5411</v>
      </c>
      <c r="H2555" s="890" t="str">
        <f>IF(A2555="","",VLOOKUP(A2555,[4]Crt!F:G,2,FALSE))</f>
        <v>මාර්ග</v>
      </c>
      <c r="I2555" s="894" t="str">
        <f>IF(B2555="","",IF(LEN(B2555)=12,VLOOKUP(MID(B2555,8,2),[4]Crt!A:B,2),VLOOKUP(MID(B2555,7,2),[4]Crt!A:B,2)))</f>
        <v>06 - අත්තනගල්ල</v>
      </c>
      <c r="J2555" s="890" t="str">
        <f>IF(B2555="","",VLOOKUP(I2555,[4]Crt!B:C,2))</f>
        <v>ගම්පහ</v>
      </c>
      <c r="K2555" s="890">
        <f>IF(B2555="","",VLOOKUP(MID(B2555,1,1),[4]Crt!D:E,2,FALSE))</f>
        <v>2004</v>
      </c>
    </row>
    <row r="2556" spans="1:11" customFormat="1" ht="51" customHeight="1">
      <c r="A2556" s="890" t="s">
        <v>5406</v>
      </c>
      <c r="B2556" s="910" t="s">
        <v>5795</v>
      </c>
      <c r="C2556" s="921" t="s">
        <v>5796</v>
      </c>
      <c r="D2556" s="919">
        <v>1927501.64</v>
      </c>
      <c r="E2556" s="890" t="s">
        <v>5409</v>
      </c>
      <c r="F2556" s="890" t="s">
        <v>5410</v>
      </c>
      <c r="G2556" s="890" t="s">
        <v>5411</v>
      </c>
      <c r="H2556" s="890" t="str">
        <f>IF(A2556="","",VLOOKUP(A2556,[4]Crt!F:G,2,FALSE))</f>
        <v>මාර්ග</v>
      </c>
      <c r="I2556" s="894" t="str">
        <f>IF(B2556="","",IF(LEN(B2556)=12,VLOOKUP(MID(B2556,8,2),[4]Crt!A:B,2),VLOOKUP(MID(B2556,7,2),[4]Crt!A:B,2)))</f>
        <v>09 - වත්තල</v>
      </c>
      <c r="J2556" s="890" t="str">
        <f>IF(B2556="","",VLOOKUP(I2556,[4]Crt!B:C,2))</f>
        <v>ගම්පහ</v>
      </c>
      <c r="K2556" s="890">
        <f>IF(B2556="","",VLOOKUP(MID(B2556,1,1),[4]Crt!D:E,2,FALSE))</f>
        <v>2004</v>
      </c>
    </row>
    <row r="2557" spans="1:11" customFormat="1" ht="51" customHeight="1">
      <c r="A2557" s="907" t="s">
        <v>5439</v>
      </c>
      <c r="B2557" s="922" t="s">
        <v>5797</v>
      </c>
      <c r="C2557" s="922" t="s">
        <v>5798</v>
      </c>
      <c r="D2557" s="924">
        <v>2000000</v>
      </c>
      <c r="E2557" s="907" t="s">
        <v>5409</v>
      </c>
      <c r="F2557" s="907" t="s">
        <v>5410</v>
      </c>
      <c r="G2557" s="890"/>
      <c r="H2557" s="890" t="str">
        <f>IF(A2557="","",VLOOKUP(A2557,[4]Crt!F:G,2,FALSE))</f>
        <v>මාර්ග</v>
      </c>
      <c r="I2557" s="894" t="str">
        <f>IF(B2557="","",IF(LEN(B2557)=12,VLOOKUP(MID(B2557,8,2),[4]Crt!A:B,2),VLOOKUP(MID(B2557,7,2),[4]Crt!A:B,2)))</f>
        <v>09 - වත්තල</v>
      </c>
      <c r="J2557" s="890" t="str">
        <f>IF(B2557="","",VLOOKUP(I2557,[4]Crt!B:C,2))</f>
        <v>ගම්පහ</v>
      </c>
      <c r="K2557" s="890">
        <f>IF(B2557="","",VLOOKUP(MID(B2557,1,1),[4]Crt!D:E,2,FALSE))</f>
        <v>2004</v>
      </c>
    </row>
    <row r="2558" spans="1:11" customFormat="1" ht="51" customHeight="1">
      <c r="A2558" s="899" t="s">
        <v>5439</v>
      </c>
      <c r="B2558" s="908" t="s">
        <v>5799</v>
      </c>
      <c r="C2558" s="927" t="s">
        <v>5800</v>
      </c>
      <c r="D2558" s="909">
        <v>1000000</v>
      </c>
      <c r="E2558" s="899" t="s">
        <v>5409</v>
      </c>
      <c r="F2558" s="899" t="s">
        <v>5410</v>
      </c>
      <c r="G2558" s="890"/>
      <c r="H2558" s="890" t="str">
        <f>IF(A2558="","",VLOOKUP(A2558,[4]Crt!F:G,2,FALSE))</f>
        <v>මාර්ග</v>
      </c>
      <c r="I2558" s="894" t="str">
        <f>IF(B2558="","",IF(LEN(B2558)=12,VLOOKUP(MID(B2558,8,2),[4]Crt!A:B,2),VLOOKUP(MID(B2558,7,2),[4]Crt!A:B,2)))</f>
        <v>09 - වත්තල</v>
      </c>
      <c r="J2558" s="890" t="str">
        <f>IF(B2558="","",VLOOKUP(I2558,[4]Crt!B:C,2))</f>
        <v>ගම්පහ</v>
      </c>
      <c r="K2558" s="890">
        <f>IF(B2558="","",VLOOKUP(MID(B2558,1,1),[4]Crt!D:E,2,FALSE))</f>
        <v>2004</v>
      </c>
    </row>
    <row r="2559" spans="1:11" customFormat="1" ht="51" customHeight="1">
      <c r="A2559" s="890" t="s">
        <v>5406</v>
      </c>
      <c r="B2559" s="910" t="s">
        <v>5801</v>
      </c>
      <c r="C2559" s="910" t="s">
        <v>5802</v>
      </c>
      <c r="D2559" s="919">
        <v>886123.11</v>
      </c>
      <c r="E2559" s="890" t="s">
        <v>5409</v>
      </c>
      <c r="F2559" s="890" t="s">
        <v>5410</v>
      </c>
      <c r="G2559" s="890" t="s">
        <v>5411</v>
      </c>
      <c r="H2559" s="890" t="str">
        <f>IF(A2559="","",VLOOKUP(A2559,[4]Crt!F:G,2,FALSE))</f>
        <v>මාර්ග</v>
      </c>
      <c r="I2559" s="894" t="str">
        <f>IF(B2559="","",IF(LEN(B2559)=12,VLOOKUP(MID(B2559,8,2),[4]Crt!A:B,2),VLOOKUP(MID(B2559,7,2),[4]Crt!A:B,2)))</f>
        <v>10 - මහර</v>
      </c>
      <c r="J2559" s="890" t="str">
        <f>IF(B2559="","",VLOOKUP(I2559,[4]Crt!B:C,2))</f>
        <v>ගම්පහ</v>
      </c>
      <c r="K2559" s="890">
        <f>IF(B2559="","",VLOOKUP(MID(B2559,1,1),[4]Crt!D:E,2,FALSE))</f>
        <v>2004</v>
      </c>
    </row>
    <row r="2560" spans="1:11" customFormat="1" ht="51" customHeight="1">
      <c r="A2560" s="890" t="s">
        <v>5406</v>
      </c>
      <c r="B2560" s="910" t="s">
        <v>5803</v>
      </c>
      <c r="C2560" s="910" t="s">
        <v>5804</v>
      </c>
      <c r="D2560" s="919">
        <v>694840.13</v>
      </c>
      <c r="E2560" s="890" t="s">
        <v>5409</v>
      </c>
      <c r="F2560" s="890" t="s">
        <v>5410</v>
      </c>
      <c r="G2560" s="890" t="s">
        <v>5411</v>
      </c>
      <c r="H2560" s="890" t="str">
        <f>IF(A2560="","",VLOOKUP(A2560,[4]Crt!F:G,2,FALSE))</f>
        <v>මාර්ග</v>
      </c>
      <c r="I2560" s="894" t="str">
        <f>IF(B2560="","",IF(LEN(B2560)=12,VLOOKUP(MID(B2560,8,2),[4]Crt!A:B,2),VLOOKUP(MID(B2560,7,2),[4]Crt!A:B,2)))</f>
        <v>10 - මහර</v>
      </c>
      <c r="J2560" s="890" t="str">
        <f>IF(B2560="","",VLOOKUP(I2560,[4]Crt!B:C,2))</f>
        <v>ගම්පහ</v>
      </c>
      <c r="K2560" s="890">
        <f>IF(B2560="","",VLOOKUP(MID(B2560,1,1),[4]Crt!D:E,2,FALSE))</f>
        <v>2004</v>
      </c>
    </row>
    <row r="2561" spans="1:11" customFormat="1" ht="51" customHeight="1">
      <c r="A2561" s="907" t="s">
        <v>5439</v>
      </c>
      <c r="B2561" s="908" t="s">
        <v>5805</v>
      </c>
      <c r="C2561" s="908" t="s">
        <v>5806</v>
      </c>
      <c r="D2561" s="909">
        <v>500000</v>
      </c>
      <c r="E2561" s="907" t="s">
        <v>5409</v>
      </c>
      <c r="F2561" s="907" t="s">
        <v>5410</v>
      </c>
      <c r="G2561" s="890"/>
      <c r="H2561" s="890" t="str">
        <f>IF(A2561="","",VLOOKUP(A2561,[4]Crt!F:G,2,FALSE))</f>
        <v>මාර්ග</v>
      </c>
      <c r="I2561" s="894" t="str">
        <f>IF(B2561="","",IF(LEN(B2561)=12,VLOOKUP(MID(B2561,8,2),[4]Crt!A:B,2),VLOOKUP(MID(B2561,7,2),[4]Crt!A:B,2)))</f>
        <v>10 - මහර</v>
      </c>
      <c r="J2561" s="890" t="str">
        <f>IF(B2561="","",VLOOKUP(I2561,[4]Crt!B:C,2))</f>
        <v>ගම්පහ</v>
      </c>
      <c r="K2561" s="890">
        <f>IF(B2561="","",VLOOKUP(MID(B2561,1,1),[4]Crt!D:E,2,FALSE))</f>
        <v>2004</v>
      </c>
    </row>
    <row r="2562" spans="1:11" customFormat="1" ht="51" customHeight="1">
      <c r="A2562" s="907" t="s">
        <v>5439</v>
      </c>
      <c r="B2562" s="908" t="s">
        <v>5807</v>
      </c>
      <c r="C2562" s="908" t="s">
        <v>5808</v>
      </c>
      <c r="D2562" s="909">
        <v>1000000</v>
      </c>
      <c r="E2562" s="907" t="s">
        <v>5409</v>
      </c>
      <c r="F2562" s="907" t="s">
        <v>5410</v>
      </c>
      <c r="G2562" s="890"/>
      <c r="H2562" s="890" t="str">
        <f>IF(A2562="","",VLOOKUP(A2562,[4]Crt!F:G,2,FALSE))</f>
        <v>මාර්ග</v>
      </c>
      <c r="I2562" s="894" t="str">
        <f>IF(B2562="","",IF(LEN(B2562)=12,VLOOKUP(MID(B2562,8,2),[4]Crt!A:B,2),VLOOKUP(MID(B2562,7,2),[4]Crt!A:B,2)))</f>
        <v>10 - මහර</v>
      </c>
      <c r="J2562" s="890" t="str">
        <f>IF(B2562="","",VLOOKUP(I2562,[4]Crt!B:C,2))</f>
        <v>ගම්පහ</v>
      </c>
      <c r="K2562" s="890">
        <f>IF(B2562="","",VLOOKUP(MID(B2562,1,1),[4]Crt!D:E,2,FALSE))</f>
        <v>2004</v>
      </c>
    </row>
    <row r="2563" spans="1:11" customFormat="1" ht="51" customHeight="1">
      <c r="A2563" s="890" t="s">
        <v>5406</v>
      </c>
      <c r="B2563" s="910" t="s">
        <v>5809</v>
      </c>
      <c r="C2563" s="921" t="s">
        <v>5810</v>
      </c>
      <c r="D2563" s="919">
        <v>2764745.79</v>
      </c>
      <c r="E2563" s="890" t="s">
        <v>5409</v>
      </c>
      <c r="F2563" s="890" t="s">
        <v>5410</v>
      </c>
      <c r="G2563" s="890" t="s">
        <v>5411</v>
      </c>
      <c r="H2563" s="890" t="str">
        <f>IF(A2563="","",VLOOKUP(A2563,[4]Crt!F:G,2,FALSE))</f>
        <v>මාර්ග</v>
      </c>
      <c r="I2563" s="894" t="str">
        <f>IF(B2563="","",IF(LEN(B2563)=12,VLOOKUP(MID(B2563,8,2),[4]Crt!A:B,2),VLOOKUP(MID(B2563,7,2),[4]Crt!A:B,2)))</f>
        <v>12 - බියගම</v>
      </c>
      <c r="J2563" s="890" t="str">
        <f>IF(B2563="","",VLOOKUP(I2563,[4]Crt!B:C,2))</f>
        <v>ගම්පහ</v>
      </c>
      <c r="K2563" s="890">
        <f>IF(B2563="","",VLOOKUP(MID(B2563,1,1),[4]Crt!D:E,2,FALSE))</f>
        <v>2004</v>
      </c>
    </row>
    <row r="2564" spans="1:11" customFormat="1" ht="51" customHeight="1">
      <c r="A2564" s="890" t="s">
        <v>5406</v>
      </c>
      <c r="B2564" s="910" t="s">
        <v>5811</v>
      </c>
      <c r="C2564" s="921" t="s">
        <v>5812</v>
      </c>
      <c r="D2564" s="919">
        <v>684222.1</v>
      </c>
      <c r="E2564" s="890" t="s">
        <v>5409</v>
      </c>
      <c r="F2564" s="890" t="s">
        <v>5410</v>
      </c>
      <c r="G2564" s="890" t="s">
        <v>5411</v>
      </c>
      <c r="H2564" s="890" t="str">
        <f>IF(A2564="","",VLOOKUP(A2564,[4]Crt!F:G,2,FALSE))</f>
        <v>මාර්ග</v>
      </c>
      <c r="I2564" s="894" t="str">
        <f>IF(B2564="","",IF(LEN(B2564)=12,VLOOKUP(MID(B2564,8,2),[4]Crt!A:B,2),VLOOKUP(MID(B2564,7,2),[4]Crt!A:B,2)))</f>
        <v>12 - බියගම</v>
      </c>
      <c r="J2564" s="890" t="str">
        <f>IF(B2564="","",VLOOKUP(I2564,[4]Crt!B:C,2))</f>
        <v>ගම්පහ</v>
      </c>
      <c r="K2564" s="890">
        <f>IF(B2564="","",VLOOKUP(MID(B2564,1,1),[4]Crt!D:E,2,FALSE))</f>
        <v>2004</v>
      </c>
    </row>
    <row r="2565" spans="1:11" customFormat="1" ht="51" customHeight="1">
      <c r="A2565" s="890" t="s">
        <v>5406</v>
      </c>
      <c r="B2565" s="910" t="s">
        <v>5813</v>
      </c>
      <c r="C2565" s="921" t="s">
        <v>5814</v>
      </c>
      <c r="D2565" s="919">
        <v>981984.91</v>
      </c>
      <c r="E2565" s="890" t="s">
        <v>5409</v>
      </c>
      <c r="F2565" s="890" t="s">
        <v>5410</v>
      </c>
      <c r="G2565" s="890" t="s">
        <v>5411</v>
      </c>
      <c r="H2565" s="890" t="str">
        <f>IF(A2565="","",VLOOKUP(A2565,[4]Crt!F:G,2,FALSE))</f>
        <v>මාර්ග</v>
      </c>
      <c r="I2565" s="894" t="str">
        <f>IF(B2565="","",IF(LEN(B2565)=12,VLOOKUP(MID(B2565,8,2),[4]Crt!A:B,2),VLOOKUP(MID(B2565,7,2),[4]Crt!A:B,2)))</f>
        <v>12 - බියගම</v>
      </c>
      <c r="J2565" s="890" t="str">
        <f>IF(B2565="","",VLOOKUP(I2565,[4]Crt!B:C,2))</f>
        <v>ගම්පහ</v>
      </c>
      <c r="K2565" s="890">
        <f>IF(B2565="","",VLOOKUP(MID(B2565,1,1),[4]Crt!D:E,2,FALSE))</f>
        <v>2004</v>
      </c>
    </row>
    <row r="2566" spans="1:11" customFormat="1" ht="51" customHeight="1">
      <c r="A2566" s="890" t="s">
        <v>5406</v>
      </c>
      <c r="B2566" s="910" t="s">
        <v>5815</v>
      </c>
      <c r="C2566" s="921" t="s">
        <v>5816</v>
      </c>
      <c r="D2566" s="920">
        <v>1000000</v>
      </c>
      <c r="E2566" s="890" t="s">
        <v>5409</v>
      </c>
      <c r="F2566" s="890" t="s">
        <v>5410</v>
      </c>
      <c r="G2566" s="890"/>
      <c r="H2566" s="890" t="str">
        <f>IF(A2566="","",VLOOKUP(A2566,[4]Crt!F:G,2,FALSE))</f>
        <v>මාර්ග</v>
      </c>
      <c r="I2566" s="894" t="str">
        <f>IF(B2566="","",IF(LEN(B2566)=12,VLOOKUP(MID(B2566,8,2),[4]Crt!A:B,2),VLOOKUP(MID(B2566,7,2),[4]Crt!A:B,2)))</f>
        <v>13 - කැළණිය</v>
      </c>
      <c r="J2566" s="890" t="str">
        <f>IF(B2566="","",VLOOKUP(I2566,[4]Crt!B:C,2))</f>
        <v>ගම්පහ</v>
      </c>
      <c r="K2566" s="890">
        <f>IF(B2566="","",VLOOKUP(MID(B2566,1,1),[4]Crt!D:E,2,FALSE))</f>
        <v>2004</v>
      </c>
    </row>
    <row r="2567" spans="1:11" customFormat="1" ht="51" customHeight="1">
      <c r="A2567" s="890" t="s">
        <v>5406</v>
      </c>
      <c r="B2567" s="910" t="s">
        <v>5817</v>
      </c>
      <c r="C2567" s="910" t="s">
        <v>5818</v>
      </c>
      <c r="D2567" s="919">
        <v>1743872.77</v>
      </c>
      <c r="E2567" s="890" t="s">
        <v>5409</v>
      </c>
      <c r="F2567" s="890" t="s">
        <v>5410</v>
      </c>
      <c r="G2567" s="890" t="s">
        <v>5411</v>
      </c>
      <c r="H2567" s="890" t="str">
        <f>IF(A2567="","",VLOOKUP(A2567,[4]Crt!F:G,2,FALSE))</f>
        <v>මාර්ග</v>
      </c>
      <c r="I2567" s="894" t="str">
        <f>IF(B2567="","",IF(LEN(B2567)=12,VLOOKUP(MID(B2567,8,2),[4]Crt!A:B,2),VLOOKUP(MID(B2567,7,2),[4]Crt!A:B,2)))</f>
        <v>13 - කැළණිය</v>
      </c>
      <c r="J2567" s="890" t="str">
        <f>IF(B2567="","",VLOOKUP(I2567,[4]Crt!B:C,2))</f>
        <v>ගම්පහ</v>
      </c>
      <c r="K2567" s="890">
        <f>IF(B2567="","",VLOOKUP(MID(B2567,1,1),[4]Crt!D:E,2,FALSE))</f>
        <v>2004</v>
      </c>
    </row>
    <row r="2568" spans="1:11" customFormat="1" ht="51" customHeight="1">
      <c r="A2568" s="899" t="s">
        <v>5439</v>
      </c>
      <c r="B2568" s="900" t="s">
        <v>5819</v>
      </c>
      <c r="C2568" s="903" t="s">
        <v>5820</v>
      </c>
      <c r="D2568" s="902">
        <v>1000000</v>
      </c>
      <c r="E2568" s="932" t="s">
        <v>3658</v>
      </c>
      <c r="F2568" s="932" t="s">
        <v>5821</v>
      </c>
      <c r="G2568" s="890"/>
      <c r="H2568" s="890" t="str">
        <f>IF(A2568="","",VLOOKUP(A2568,[4]Crt!F:G,2,FALSE))</f>
        <v>මාර්ග</v>
      </c>
      <c r="I2568" s="894" t="str">
        <f>IF(B2568="","",IF(LEN(B2568)=12,VLOOKUP(MID(B2568,8,2),[4]Crt!A:B,2),VLOOKUP(MID(B2568,7,2),[4]Crt!A:B,2)))</f>
        <v>48 - බේරුවල</v>
      </c>
      <c r="J2568" s="890" t="str">
        <f>IF(B2568="","",VLOOKUP(I2568,[4]Crt!B:C,2))</f>
        <v>කළුතර</v>
      </c>
      <c r="K2568" s="890">
        <f>IF(B2568="","",VLOOKUP(MID(B2568,1,1),[4]Crt!D:E,2,FALSE))</f>
        <v>2004</v>
      </c>
    </row>
    <row r="2569" spans="1:11" customFormat="1" ht="51" customHeight="1">
      <c r="A2569" s="890" t="s">
        <v>5428</v>
      </c>
      <c r="B2569" s="897" t="s">
        <v>5822</v>
      </c>
      <c r="C2569" s="897" t="s">
        <v>5823</v>
      </c>
      <c r="D2569" s="893">
        <v>1000000</v>
      </c>
      <c r="E2569" s="894" t="s">
        <v>3658</v>
      </c>
      <c r="F2569" s="894" t="s">
        <v>5821</v>
      </c>
      <c r="G2569" s="890"/>
      <c r="H2569" s="890" t="str">
        <f>IF(A2569="","",VLOOKUP(A2569,[4]Crt!F:G,2,FALSE))</f>
        <v>මාර්ග</v>
      </c>
      <c r="I2569" s="894" t="str">
        <f>IF(B2569="","",IF(LEN(B2569)=12,VLOOKUP(MID(B2569,8,2),[4]Crt!A:B,2),VLOOKUP(MID(B2569,7,2),[4]Crt!A:B,2)))</f>
        <v>48 - බේරුවල</v>
      </c>
      <c r="J2569" s="890" t="str">
        <f>IF(B2569="","",VLOOKUP(I2569,[4]Crt!B:C,2))</f>
        <v>කළුතර</v>
      </c>
      <c r="K2569" s="890">
        <f>IF(B2569="","",VLOOKUP(MID(B2569,1,1),[4]Crt!D:E,2,FALSE))</f>
        <v>2004</v>
      </c>
    </row>
    <row r="2570" spans="1:11" customFormat="1" ht="51" customHeight="1">
      <c r="A2570" s="890" t="s">
        <v>5428</v>
      </c>
      <c r="B2570" s="897" t="s">
        <v>5824</v>
      </c>
      <c r="C2570" s="892" t="s">
        <v>5825</v>
      </c>
      <c r="D2570" s="893">
        <v>1000000</v>
      </c>
      <c r="E2570" s="894" t="s">
        <v>3658</v>
      </c>
      <c r="F2570" s="894" t="s">
        <v>5821</v>
      </c>
      <c r="G2570" s="890"/>
      <c r="H2570" s="890" t="str">
        <f>IF(A2570="","",VLOOKUP(A2570,[4]Crt!F:G,2,FALSE))</f>
        <v>මාර්ග</v>
      </c>
      <c r="I2570" s="894" t="str">
        <f>IF(B2570="","",IF(LEN(B2570)=12,VLOOKUP(MID(B2570,8,2),[4]Crt!A:B,2),VLOOKUP(MID(B2570,7,2),[4]Crt!A:B,2)))</f>
        <v>48 - බේරුවල</v>
      </c>
      <c r="J2570" s="890" t="str">
        <f>IF(B2570="","",VLOOKUP(I2570,[4]Crt!B:C,2))</f>
        <v>කළුතර</v>
      </c>
      <c r="K2570" s="890">
        <f>IF(B2570="","",VLOOKUP(MID(B2570,1,1),[4]Crt!D:E,2,FALSE))</f>
        <v>2004</v>
      </c>
    </row>
    <row r="2571" spans="1:11" customFormat="1" ht="51" customHeight="1">
      <c r="A2571" s="890" t="s">
        <v>5406</v>
      </c>
      <c r="B2571" s="910" t="s">
        <v>5826</v>
      </c>
      <c r="C2571" s="910" t="s">
        <v>5827</v>
      </c>
      <c r="D2571" s="898">
        <v>473581.32</v>
      </c>
      <c r="E2571" s="894" t="s">
        <v>3658</v>
      </c>
      <c r="F2571" s="894" t="s">
        <v>5821</v>
      </c>
      <c r="G2571" s="890" t="s">
        <v>5411</v>
      </c>
      <c r="H2571" s="890" t="str">
        <f>IF(A2571="","",VLOOKUP(A2571,[4]Crt!F:G,2,FALSE))</f>
        <v>මාර්ග</v>
      </c>
      <c r="I2571" s="894" t="str">
        <f>IF(B2571="","",IF(LEN(B2571)=12,VLOOKUP(MID(B2571,8,2),[4]Crt!A:B,2),VLOOKUP(MID(B2571,7,2),[4]Crt!A:B,2)))</f>
        <v>03 - මීගමුව</v>
      </c>
      <c r="J2571" s="890" t="str">
        <f>IF(B2571="","",VLOOKUP(I2571,[4]Crt!B:C,2))</f>
        <v>ගම්පහ</v>
      </c>
      <c r="K2571" s="890">
        <f>IF(B2571="","",VLOOKUP(MID(B2571,1,1),[4]Crt!D:E,2,FALSE))</f>
        <v>2004</v>
      </c>
    </row>
    <row r="2572" spans="1:11" customFormat="1" ht="51" customHeight="1">
      <c r="A2572" s="890" t="s">
        <v>5428</v>
      </c>
      <c r="B2572" s="910" t="s">
        <v>5828</v>
      </c>
      <c r="C2572" s="910" t="s">
        <v>5829</v>
      </c>
      <c r="D2572" s="893">
        <v>500000</v>
      </c>
      <c r="E2572" s="894" t="s">
        <v>3658</v>
      </c>
      <c r="F2572" s="894" t="s">
        <v>5821</v>
      </c>
      <c r="G2572" s="890"/>
      <c r="H2572" s="890" t="str">
        <f>IF(A2572="","",VLOOKUP(A2572,[4]Crt!F:G,2,FALSE))</f>
        <v>මාර්ග</v>
      </c>
      <c r="I2572" s="894" t="str">
        <f>IF(B2572="","",IF(LEN(B2572)=12,VLOOKUP(MID(B2572,8,2),[4]Crt!A:B,2),VLOOKUP(MID(B2572,7,2),[4]Crt!A:B,2)))</f>
        <v>03 - මීගමුව</v>
      </c>
      <c r="J2572" s="890" t="str">
        <f>IF(B2572="","",VLOOKUP(I2572,[4]Crt!B:C,2))</f>
        <v>ගම්පහ</v>
      </c>
      <c r="K2572" s="890">
        <f>IF(B2572="","",VLOOKUP(MID(B2572,1,1),[4]Crt!D:E,2,FALSE))</f>
        <v>2004</v>
      </c>
    </row>
    <row r="2573" spans="1:11" customFormat="1" ht="51" customHeight="1">
      <c r="A2573" s="890" t="s">
        <v>5406</v>
      </c>
      <c r="B2573" s="910" t="s">
        <v>5830</v>
      </c>
      <c r="C2573" s="910" t="s">
        <v>5831</v>
      </c>
      <c r="D2573" s="898">
        <v>353483.49</v>
      </c>
      <c r="E2573" s="894" t="s">
        <v>3658</v>
      </c>
      <c r="F2573" s="894" t="s">
        <v>5821</v>
      </c>
      <c r="G2573" s="890" t="s">
        <v>5411</v>
      </c>
      <c r="H2573" s="890" t="str">
        <f>IF(A2573="","",VLOOKUP(A2573,[4]Crt!F:G,2,FALSE))</f>
        <v>මාර්ග</v>
      </c>
      <c r="I2573" s="894" t="str">
        <f>IF(B2573="","",IF(LEN(B2573)=12,VLOOKUP(MID(B2573,8,2),[4]Crt!A:B,2),VLOOKUP(MID(B2573,7,2),[4]Crt!A:B,2)))</f>
        <v>03 - මීගමුව</v>
      </c>
      <c r="J2573" s="890" t="str">
        <f>IF(B2573="","",VLOOKUP(I2573,[4]Crt!B:C,2))</f>
        <v>ගම්පහ</v>
      </c>
      <c r="K2573" s="890">
        <f>IF(B2573="","",VLOOKUP(MID(B2573,1,1),[4]Crt!D:E,2,FALSE))</f>
        <v>2004</v>
      </c>
    </row>
    <row r="2574" spans="1:11" customFormat="1" ht="51" customHeight="1">
      <c r="A2574" s="890" t="s">
        <v>5428</v>
      </c>
      <c r="B2574" s="910" t="s">
        <v>5832</v>
      </c>
      <c r="C2574" s="910" t="s">
        <v>5833</v>
      </c>
      <c r="D2574" s="893">
        <v>500000</v>
      </c>
      <c r="E2574" s="894" t="s">
        <v>3658</v>
      </c>
      <c r="F2574" s="894" t="s">
        <v>5821</v>
      </c>
      <c r="G2574" s="890"/>
      <c r="H2574" s="890" t="str">
        <f>IF(A2574="","",VLOOKUP(A2574,[4]Crt!F:G,2,FALSE))</f>
        <v>මාර්ග</v>
      </c>
      <c r="I2574" s="894" t="str">
        <f>IF(B2574="","",IF(LEN(B2574)=12,VLOOKUP(MID(B2574,8,2),[4]Crt!A:B,2),VLOOKUP(MID(B2574,7,2),[4]Crt!A:B,2)))</f>
        <v>03 - මීගමුව</v>
      </c>
      <c r="J2574" s="890" t="str">
        <f>IF(B2574="","",VLOOKUP(I2574,[4]Crt!B:C,2))</f>
        <v>ගම්පහ</v>
      </c>
      <c r="K2574" s="890">
        <f>IF(B2574="","",VLOOKUP(MID(B2574,1,1),[4]Crt!D:E,2,FALSE))</f>
        <v>2004</v>
      </c>
    </row>
    <row r="2575" spans="1:11" customFormat="1" ht="51" customHeight="1">
      <c r="A2575" s="890" t="s">
        <v>5406</v>
      </c>
      <c r="B2575" s="910" t="s">
        <v>5834</v>
      </c>
      <c r="C2575" s="910" t="s">
        <v>5835</v>
      </c>
      <c r="D2575" s="898">
        <v>501960.92</v>
      </c>
      <c r="E2575" s="894" t="s">
        <v>3658</v>
      </c>
      <c r="F2575" s="894" t="s">
        <v>5821</v>
      </c>
      <c r="G2575" s="890" t="s">
        <v>5411</v>
      </c>
      <c r="H2575" s="890" t="str">
        <f>IF(A2575="","",VLOOKUP(A2575,[4]Crt!F:G,2,FALSE))</f>
        <v>මාර්ග</v>
      </c>
      <c r="I2575" s="894" t="str">
        <f>IF(B2575="","",IF(LEN(B2575)=12,VLOOKUP(MID(B2575,8,2),[4]Crt!A:B,2),VLOOKUP(MID(B2575,7,2),[4]Crt!A:B,2)))</f>
        <v>03 - මීගමුව</v>
      </c>
      <c r="J2575" s="890" t="str">
        <f>IF(B2575="","",VLOOKUP(I2575,[4]Crt!B:C,2))</f>
        <v>ගම්පහ</v>
      </c>
      <c r="K2575" s="890">
        <f>IF(B2575="","",VLOOKUP(MID(B2575,1,1),[4]Crt!D:E,2,FALSE))</f>
        <v>2004</v>
      </c>
    </row>
    <row r="2576" spans="1:11" customFormat="1" ht="51" customHeight="1">
      <c r="A2576" s="890" t="s">
        <v>5428</v>
      </c>
      <c r="B2576" s="910" t="s">
        <v>5836</v>
      </c>
      <c r="C2576" s="910" t="s">
        <v>5837</v>
      </c>
      <c r="D2576" s="893">
        <v>500000</v>
      </c>
      <c r="E2576" s="894" t="s">
        <v>3658</v>
      </c>
      <c r="F2576" s="894" t="s">
        <v>5821</v>
      </c>
      <c r="G2576" s="890"/>
      <c r="H2576" s="890" t="str">
        <f>IF(A2576="","",VLOOKUP(A2576,[4]Crt!F:G,2,FALSE))</f>
        <v>මාර්ග</v>
      </c>
      <c r="I2576" s="894" t="str">
        <f>IF(B2576="","",IF(LEN(B2576)=12,VLOOKUP(MID(B2576,8,2),[4]Crt!A:B,2),VLOOKUP(MID(B2576,7,2),[4]Crt!A:B,2)))</f>
        <v>03 - මීගමුව</v>
      </c>
      <c r="J2576" s="890" t="str">
        <f>IF(B2576="","",VLOOKUP(I2576,[4]Crt!B:C,2))</f>
        <v>ගම්පහ</v>
      </c>
      <c r="K2576" s="890">
        <f>IF(B2576="","",VLOOKUP(MID(B2576,1,1),[4]Crt!D:E,2,FALSE))</f>
        <v>2004</v>
      </c>
    </row>
    <row r="2577" spans="1:11" customFormat="1" ht="51" customHeight="1">
      <c r="A2577" s="890" t="s">
        <v>5428</v>
      </c>
      <c r="B2577" s="910" t="s">
        <v>5838</v>
      </c>
      <c r="C2577" s="910" t="s">
        <v>5839</v>
      </c>
      <c r="D2577" s="893">
        <v>500000</v>
      </c>
      <c r="E2577" s="894" t="s">
        <v>3658</v>
      </c>
      <c r="F2577" s="894" t="s">
        <v>5821</v>
      </c>
      <c r="G2577" s="890"/>
      <c r="H2577" s="890" t="str">
        <f>IF(A2577="","",VLOOKUP(A2577,[4]Crt!F:G,2,FALSE))</f>
        <v>මාර්ග</v>
      </c>
      <c r="I2577" s="894" t="str">
        <f>IF(B2577="","",IF(LEN(B2577)=12,VLOOKUP(MID(B2577,8,2),[4]Crt!A:B,2),VLOOKUP(MID(B2577,7,2),[4]Crt!A:B,2)))</f>
        <v>03 - මීගමුව</v>
      </c>
      <c r="J2577" s="890" t="str">
        <f>IF(B2577="","",VLOOKUP(I2577,[4]Crt!B:C,2))</f>
        <v>ගම්පහ</v>
      </c>
      <c r="K2577" s="890">
        <f>IF(B2577="","",VLOOKUP(MID(B2577,1,1),[4]Crt!D:E,2,FALSE))</f>
        <v>2004</v>
      </c>
    </row>
    <row r="2578" spans="1:11" customFormat="1" ht="51" customHeight="1">
      <c r="A2578" s="890" t="s">
        <v>5406</v>
      </c>
      <c r="B2578" s="910" t="s">
        <v>5840</v>
      </c>
      <c r="C2578" s="910" t="s">
        <v>5841</v>
      </c>
      <c r="D2578" s="898">
        <v>383052.6</v>
      </c>
      <c r="E2578" s="894" t="s">
        <v>3658</v>
      </c>
      <c r="F2578" s="894" t="s">
        <v>5821</v>
      </c>
      <c r="G2578" s="890"/>
      <c r="H2578" s="890" t="str">
        <f>IF(A2578="","",VLOOKUP(A2578,[4]Crt!F:G,2,FALSE))</f>
        <v>මාර්ග</v>
      </c>
      <c r="I2578" s="894" t="str">
        <f>IF(B2578="","",IF(LEN(B2578)=12,VLOOKUP(MID(B2578,8,2),[4]Crt!A:B,2),VLOOKUP(MID(B2578,7,2),[4]Crt!A:B,2)))</f>
        <v>03 - මීගමුව</v>
      </c>
      <c r="J2578" s="890" t="str">
        <f>IF(B2578="","",VLOOKUP(I2578,[4]Crt!B:C,2))</f>
        <v>ගම්පහ</v>
      </c>
      <c r="K2578" s="890">
        <f>IF(B2578="","",VLOOKUP(MID(B2578,1,1),[4]Crt!D:E,2,FALSE))</f>
        <v>2004</v>
      </c>
    </row>
    <row r="2579" spans="1:11" customFormat="1" ht="51" customHeight="1">
      <c r="A2579" s="890" t="s">
        <v>5406</v>
      </c>
      <c r="B2579" s="933" t="s">
        <v>5842</v>
      </c>
      <c r="C2579" s="933" t="s">
        <v>5843</v>
      </c>
      <c r="D2579" s="898">
        <v>481653</v>
      </c>
      <c r="E2579" s="894" t="s">
        <v>3658</v>
      </c>
      <c r="F2579" s="894" t="s">
        <v>5821</v>
      </c>
      <c r="G2579" s="890" t="s">
        <v>5411</v>
      </c>
      <c r="H2579" s="890" t="str">
        <f>IF(A2579="","",VLOOKUP(A2579,[4]Crt!F:G,2,FALSE))</f>
        <v>මාර්ග</v>
      </c>
      <c r="I2579" s="894" t="str">
        <f>IF(B2579="","",IF(LEN(B2579)=12,VLOOKUP(MID(B2579,8,2),[4]Crt!A:B,2),VLOOKUP(MID(B2579,7,2),[4]Crt!A:B,2)))</f>
        <v>06 - අත්තනගල්ල</v>
      </c>
      <c r="J2579" s="890" t="str">
        <f>IF(B2579="","",VLOOKUP(I2579,[4]Crt!B:C,2))</f>
        <v>ගම්පහ</v>
      </c>
      <c r="K2579" s="890">
        <f>IF(B2579="","",VLOOKUP(MID(B2579,1,1),[4]Crt!D:E,2,FALSE))</f>
        <v>2004</v>
      </c>
    </row>
    <row r="2580" spans="1:11" customFormat="1" ht="51" customHeight="1">
      <c r="A2580" s="890" t="s">
        <v>5406</v>
      </c>
      <c r="B2580" s="933" t="s">
        <v>5844</v>
      </c>
      <c r="C2580" s="933" t="s">
        <v>5845</v>
      </c>
      <c r="D2580" s="898">
        <v>456752.27</v>
      </c>
      <c r="E2580" s="890" t="s">
        <v>5409</v>
      </c>
      <c r="F2580" s="890" t="s">
        <v>5410</v>
      </c>
      <c r="G2580" s="890" t="s">
        <v>5411</v>
      </c>
      <c r="H2580" s="890" t="str">
        <f>IF(A2580="","",VLOOKUP(A2580,[4]Crt!F:G,2,FALSE))</f>
        <v>මාර්ග</v>
      </c>
      <c r="I2580" s="894" t="str">
        <f>IF(B2580="","",IF(LEN(B2580)=12,VLOOKUP(MID(B2580,8,2),[4]Crt!A:B,2),VLOOKUP(MID(B2580,7,2),[4]Crt!A:B,2)))</f>
        <v>06 - අත්තනගල්ල</v>
      </c>
      <c r="J2580" s="890" t="str">
        <f>IF(B2580="","",VLOOKUP(I2580,[4]Crt!B:C,2))</f>
        <v>ගම්පහ</v>
      </c>
      <c r="K2580" s="890">
        <f>IF(B2580="","",VLOOKUP(MID(B2580,1,1),[4]Crt!D:E,2,FALSE))</f>
        <v>2004</v>
      </c>
    </row>
    <row r="2581" spans="1:11" customFormat="1" ht="51" customHeight="1">
      <c r="A2581" s="890" t="s">
        <v>5406</v>
      </c>
      <c r="B2581" s="933" t="s">
        <v>5846</v>
      </c>
      <c r="C2581" s="933" t="s">
        <v>5847</v>
      </c>
      <c r="D2581" s="898">
        <v>441185.23</v>
      </c>
      <c r="E2581" s="890" t="s">
        <v>5409</v>
      </c>
      <c r="F2581" s="890" t="s">
        <v>5410</v>
      </c>
      <c r="G2581" s="890" t="s">
        <v>5411</v>
      </c>
      <c r="H2581" s="890" t="str">
        <f>IF(A2581="","",VLOOKUP(A2581,[4]Crt!F:G,2,FALSE))</f>
        <v>මාර්ග</v>
      </c>
      <c r="I2581" s="894" t="str">
        <f>IF(B2581="","",IF(LEN(B2581)=12,VLOOKUP(MID(B2581,8,2),[4]Crt!A:B,2),VLOOKUP(MID(B2581,7,2),[4]Crt!A:B,2)))</f>
        <v>06 - අත්තනගල්ල</v>
      </c>
      <c r="J2581" s="890" t="str">
        <f>IF(B2581="","",VLOOKUP(I2581,[4]Crt!B:C,2))</f>
        <v>ගම්පහ</v>
      </c>
      <c r="K2581" s="890">
        <f>IF(B2581="","",VLOOKUP(MID(B2581,1,1),[4]Crt!D:E,2,FALSE))</f>
        <v>2004</v>
      </c>
    </row>
    <row r="2582" spans="1:11" customFormat="1" ht="51" customHeight="1">
      <c r="A2582" s="890" t="s">
        <v>5428</v>
      </c>
      <c r="B2582" s="933" t="s">
        <v>5848</v>
      </c>
      <c r="C2582" s="933" t="s">
        <v>5849</v>
      </c>
      <c r="D2582" s="934">
        <v>1000000</v>
      </c>
      <c r="E2582" s="890" t="s">
        <v>5409</v>
      </c>
      <c r="F2582" s="890" t="s">
        <v>5410</v>
      </c>
      <c r="G2582" s="890"/>
      <c r="H2582" s="890" t="str">
        <f>IF(A2582="","",VLOOKUP(A2582,[4]Crt!F:G,2,FALSE))</f>
        <v>මාර්ග</v>
      </c>
      <c r="I2582" s="894" t="str">
        <f>IF(B2582="","",IF(LEN(B2582)=12,VLOOKUP(MID(B2582,8,2),[4]Crt!A:B,2),VLOOKUP(MID(B2582,7,2),[4]Crt!A:B,2)))</f>
        <v>48 - බේරුවල</v>
      </c>
      <c r="J2582" s="890" t="str">
        <f>IF(B2582="","",VLOOKUP(I2582,[4]Crt!B:C,2))</f>
        <v>කළුතර</v>
      </c>
      <c r="K2582" s="890">
        <f>IF(B2582="","",VLOOKUP(MID(B2582,1,1),[4]Crt!D:E,2,FALSE))</f>
        <v>2004</v>
      </c>
    </row>
    <row r="2583" spans="1:11" customFormat="1" ht="51" customHeight="1">
      <c r="A2583" s="890" t="s">
        <v>5428</v>
      </c>
      <c r="B2583" s="933" t="s">
        <v>5850</v>
      </c>
      <c r="C2583" s="933" t="s">
        <v>5851</v>
      </c>
      <c r="D2583" s="934">
        <v>1000000</v>
      </c>
      <c r="E2583" s="890" t="s">
        <v>5409</v>
      </c>
      <c r="F2583" s="890" t="s">
        <v>5410</v>
      </c>
      <c r="G2583" s="890"/>
      <c r="H2583" s="890" t="str">
        <f>IF(A2583="","",VLOOKUP(A2583,[4]Crt!F:G,2,FALSE))</f>
        <v>මාර්ග</v>
      </c>
      <c r="I2583" s="894" t="str">
        <f>IF(B2583="","",IF(LEN(B2583)=12,VLOOKUP(MID(B2583,8,2),[4]Crt!A:B,2),VLOOKUP(MID(B2583,7,2),[4]Crt!A:B,2)))</f>
        <v>48 - බේරුවල</v>
      </c>
      <c r="J2583" s="890" t="str">
        <f>IF(B2583="","",VLOOKUP(I2583,[4]Crt!B:C,2))</f>
        <v>කළුතර</v>
      </c>
      <c r="K2583" s="890">
        <f>IF(B2583="","",VLOOKUP(MID(B2583,1,1),[4]Crt!D:E,2,FALSE))</f>
        <v>2004</v>
      </c>
    </row>
    <row r="2584" spans="1:11" customFormat="1" ht="51" customHeight="1">
      <c r="A2584" s="890" t="s">
        <v>5428</v>
      </c>
      <c r="B2584" s="933" t="s">
        <v>5852</v>
      </c>
      <c r="C2584" s="933" t="s">
        <v>5853</v>
      </c>
      <c r="D2584" s="934">
        <v>1000000</v>
      </c>
      <c r="E2584" s="890" t="s">
        <v>5409</v>
      </c>
      <c r="F2584" s="890" t="s">
        <v>5410</v>
      </c>
      <c r="G2584" s="890"/>
      <c r="H2584" s="890" t="str">
        <f>IF(A2584="","",VLOOKUP(A2584,[4]Crt!F:G,2,FALSE))</f>
        <v>මාර්ග</v>
      </c>
      <c r="I2584" s="894" t="str">
        <f>IF(B2584="","",IF(LEN(B2584)=12,VLOOKUP(MID(B2584,8,2),[4]Crt!A:B,2),VLOOKUP(MID(B2584,7,2),[4]Crt!A:B,2)))</f>
        <v>30 - හෝමාගම</v>
      </c>
      <c r="J2584" s="890" t="str">
        <f>IF(B2584="","",VLOOKUP(I2584,[4]Crt!B:C,2))</f>
        <v>කොළඹ</v>
      </c>
      <c r="K2584" s="890">
        <f>IF(B2584="","",VLOOKUP(MID(B2584,1,1),[4]Crt!D:E,2,FALSE))</f>
        <v>2004</v>
      </c>
    </row>
    <row r="2585" spans="1:11" customFormat="1" ht="51" customHeight="1">
      <c r="A2585" s="890" t="s">
        <v>5428</v>
      </c>
      <c r="B2585" s="933" t="s">
        <v>5854</v>
      </c>
      <c r="C2585" s="933" t="s">
        <v>5855</v>
      </c>
      <c r="D2585" s="934">
        <v>1000000</v>
      </c>
      <c r="E2585" s="890" t="s">
        <v>5409</v>
      </c>
      <c r="F2585" s="890" t="s">
        <v>5410</v>
      </c>
      <c r="G2585" s="890"/>
      <c r="H2585" s="890" t="str">
        <f>IF(A2585="","",VLOOKUP(A2585,[4]Crt!F:G,2,FALSE))</f>
        <v>මාර්ග</v>
      </c>
      <c r="I2585" s="894" t="str">
        <f>IF(B2585="","",IF(LEN(B2585)=12,VLOOKUP(MID(B2585,8,2),[4]Crt!A:B,2),VLOOKUP(MID(B2585,7,2),[4]Crt!A:B,2)))</f>
        <v>30 - හෝමාගම</v>
      </c>
      <c r="J2585" s="890" t="str">
        <f>IF(B2585="","",VLOOKUP(I2585,[4]Crt!B:C,2))</f>
        <v>කොළඹ</v>
      </c>
      <c r="K2585" s="890">
        <f>IF(B2585="","",VLOOKUP(MID(B2585,1,1),[4]Crt!D:E,2,FALSE))</f>
        <v>2004</v>
      </c>
    </row>
    <row r="2586" spans="1:11" customFormat="1" ht="51" customHeight="1">
      <c r="A2586" s="890" t="s">
        <v>5428</v>
      </c>
      <c r="B2586" s="933" t="s">
        <v>5856</v>
      </c>
      <c r="C2586" s="933" t="s">
        <v>5857</v>
      </c>
      <c r="D2586" s="934">
        <v>1000000</v>
      </c>
      <c r="E2586" s="890" t="s">
        <v>5409</v>
      </c>
      <c r="F2586" s="890" t="s">
        <v>5410</v>
      </c>
      <c r="G2586" s="890"/>
      <c r="H2586" s="890" t="str">
        <f>IF(A2586="","",VLOOKUP(A2586,[4]Crt!F:G,2,FALSE))</f>
        <v>මාර්ග</v>
      </c>
      <c r="I2586" s="894" t="str">
        <f>IF(B2586="","",IF(LEN(B2586)=12,VLOOKUP(MID(B2586,8,2),[4]Crt!A:B,2),VLOOKUP(MID(B2586,7,2),[4]Crt!A:B,2)))</f>
        <v>30 - හෝමාගම</v>
      </c>
      <c r="J2586" s="890" t="str">
        <f>IF(B2586="","",VLOOKUP(I2586,[4]Crt!B:C,2))</f>
        <v>කොළඹ</v>
      </c>
      <c r="K2586" s="890">
        <f>IF(B2586="","",VLOOKUP(MID(B2586,1,1),[4]Crt!D:E,2,FALSE))</f>
        <v>2004</v>
      </c>
    </row>
    <row r="2587" spans="1:11" customFormat="1" ht="51" customHeight="1">
      <c r="A2587" s="890" t="s">
        <v>5428</v>
      </c>
      <c r="B2587" s="933" t="s">
        <v>5858</v>
      </c>
      <c r="C2587" s="933" t="s">
        <v>5859</v>
      </c>
      <c r="D2587" s="934">
        <v>1000000</v>
      </c>
      <c r="E2587" s="890" t="s">
        <v>5409</v>
      </c>
      <c r="F2587" s="890" t="s">
        <v>5410</v>
      </c>
      <c r="G2587" s="890"/>
      <c r="H2587" s="890" t="str">
        <f>IF(A2587="","",VLOOKUP(A2587,[4]Crt!F:G,2,FALSE))</f>
        <v>මාර්ග</v>
      </c>
      <c r="I2587" s="894" t="str">
        <f>IF(B2587="","",IF(LEN(B2587)=12,VLOOKUP(MID(B2587,8,2),[4]Crt!A:B,2),VLOOKUP(MID(B2587,7,2),[4]Crt!A:B,2)))</f>
        <v>30 - හෝමාගම</v>
      </c>
      <c r="J2587" s="890" t="str">
        <f>IF(B2587="","",VLOOKUP(I2587,[4]Crt!B:C,2))</f>
        <v>කොළඹ</v>
      </c>
      <c r="K2587" s="890">
        <f>IF(B2587="","",VLOOKUP(MID(B2587,1,1),[4]Crt!D:E,2,FALSE))</f>
        <v>2004</v>
      </c>
    </row>
    <row r="2588" spans="1:11" customFormat="1" ht="51" customHeight="1">
      <c r="A2588" s="904" t="s">
        <v>5406</v>
      </c>
      <c r="B2588" s="935" t="s">
        <v>5860</v>
      </c>
      <c r="C2588" s="935" t="s">
        <v>5861</v>
      </c>
      <c r="D2588" s="936">
        <v>880000</v>
      </c>
      <c r="E2588" s="904" t="s">
        <v>5409</v>
      </c>
      <c r="F2588" s="904" t="s">
        <v>5410</v>
      </c>
      <c r="G2588" s="890" t="s">
        <v>5411</v>
      </c>
      <c r="H2588" s="890" t="str">
        <f>IF(A2588="","",VLOOKUP(A2588,[4]Crt!F:G,2,FALSE))</f>
        <v>මාර්ග</v>
      </c>
      <c r="I2588" s="894" t="str">
        <f>IF(B2588="","",IF(LEN(B2588)=12,VLOOKUP(MID(B2588,8,2),[4]Crt!A:B,2),VLOOKUP(MID(B2588,7,2),[4]Crt!A:B,2)))</f>
        <v>30 - හෝමාගම</v>
      </c>
      <c r="J2588" s="890" t="str">
        <f>IF(B2588="","",VLOOKUP(I2588,[4]Crt!B:C,2))</f>
        <v>කොළඹ</v>
      </c>
      <c r="K2588" s="890">
        <f>IF(B2588="","",VLOOKUP(MID(B2588,1,1),[4]Crt!D:E,2,FALSE))</f>
        <v>2004</v>
      </c>
    </row>
    <row r="2589" spans="1:11" customFormat="1" ht="51" customHeight="1">
      <c r="A2589" s="890" t="s">
        <v>5406</v>
      </c>
      <c r="B2589" s="933" t="s">
        <v>5862</v>
      </c>
      <c r="C2589" s="937" t="s">
        <v>5863</v>
      </c>
      <c r="D2589" s="934">
        <v>2000000</v>
      </c>
      <c r="E2589" s="890" t="s">
        <v>5409</v>
      </c>
      <c r="F2589" s="890" t="s">
        <v>5410</v>
      </c>
      <c r="G2589" s="890"/>
      <c r="H2589" s="890" t="str">
        <f>IF(A2589="","",VLOOKUP(A2589,[4]Crt!F:G,2,FALSE))</f>
        <v>මාර්ග</v>
      </c>
      <c r="I2589" s="894" t="str">
        <f>IF(B2589="","",IF(LEN(B2589)=12,VLOOKUP(MID(B2589,8,2),[4]Crt!A:B,2),VLOOKUP(MID(B2589,7,2),[4]Crt!A:B,2)))</f>
        <v>42 - කළුතර</v>
      </c>
      <c r="J2589" s="890" t="str">
        <f>IF(B2589="","",VLOOKUP(I2589,[4]Crt!B:C,2))</f>
        <v>කළුතර</v>
      </c>
      <c r="K2589" s="890">
        <f>IF(B2589="","",VLOOKUP(MID(B2589,1,1),[4]Crt!D:E,2,FALSE))</f>
        <v>2004</v>
      </c>
    </row>
    <row r="2590" spans="1:11" customFormat="1" ht="51" customHeight="1">
      <c r="A2590" s="890" t="s">
        <v>5406</v>
      </c>
      <c r="B2590" s="933" t="s">
        <v>5864</v>
      </c>
      <c r="C2590" s="937" t="s">
        <v>5865</v>
      </c>
      <c r="D2590" s="934">
        <v>1000000</v>
      </c>
      <c r="E2590" s="890" t="s">
        <v>5409</v>
      </c>
      <c r="F2590" s="890" t="s">
        <v>5410</v>
      </c>
      <c r="G2590" s="890"/>
      <c r="H2590" s="890" t="str">
        <f>IF(A2590="","",VLOOKUP(A2590,[4]Crt!F:G,2,FALSE))</f>
        <v>මාර්ග</v>
      </c>
      <c r="I2590" s="894" t="str">
        <f>IF(B2590="","",IF(LEN(B2590)=12,VLOOKUP(MID(B2590,8,2),[4]Crt!A:B,2),VLOOKUP(MID(B2590,7,2),[4]Crt!A:B,2)))</f>
        <v>25 - මහරගම</v>
      </c>
      <c r="J2590" s="890" t="str">
        <f>IF(B2590="","",VLOOKUP(I2590,[4]Crt!B:C,2))</f>
        <v>කොළඹ</v>
      </c>
      <c r="K2590" s="890">
        <f>IF(B2590="","",VLOOKUP(MID(B2590,1,1),[4]Crt!D:E,2,FALSE))</f>
        <v>2004</v>
      </c>
    </row>
    <row r="2591" spans="1:11" customFormat="1" ht="51" customHeight="1">
      <c r="A2591" s="890" t="s">
        <v>5428</v>
      </c>
      <c r="B2591" s="933" t="s">
        <v>5866</v>
      </c>
      <c r="C2591" s="897" t="s">
        <v>5867</v>
      </c>
      <c r="D2591" s="934">
        <v>1000000</v>
      </c>
      <c r="E2591" s="890" t="s">
        <v>5409</v>
      </c>
      <c r="F2591" s="890" t="s">
        <v>5410</v>
      </c>
      <c r="G2591" s="890"/>
      <c r="H2591" s="890" t="str">
        <f>IF(A2591="","",VLOOKUP(A2591,[4]Crt!F:G,2,FALSE))</f>
        <v>මාර්ග</v>
      </c>
      <c r="I2591" s="894" t="str">
        <f>IF(B2591="","",IF(LEN(B2591)=12,VLOOKUP(MID(B2591,8,2),[4]Crt!A:B,2),VLOOKUP(MID(B2591,7,2),[4]Crt!A:B,2)))</f>
        <v>31 - හංවැල්ල</v>
      </c>
      <c r="J2591" s="890" t="str">
        <f>IF(B2591="","",VLOOKUP(I2591,[4]Crt!B:C,2))</f>
        <v>කොළඹ</v>
      </c>
      <c r="K2591" s="890">
        <f>IF(B2591="","",VLOOKUP(MID(B2591,1,1),[4]Crt!D:E,2,FALSE))</f>
        <v>2004</v>
      </c>
    </row>
    <row r="2592" spans="1:11" customFormat="1" ht="51" customHeight="1">
      <c r="A2592" s="890" t="s">
        <v>5428</v>
      </c>
      <c r="B2592" s="933" t="s">
        <v>5868</v>
      </c>
      <c r="C2592" s="892" t="s">
        <v>5869</v>
      </c>
      <c r="D2592" s="893">
        <v>500000</v>
      </c>
      <c r="E2592" s="890" t="s">
        <v>5409</v>
      </c>
      <c r="F2592" s="890" t="s">
        <v>5410</v>
      </c>
      <c r="G2592" s="890"/>
      <c r="H2592" s="890" t="str">
        <f>IF(A2592="","",VLOOKUP(A2592,[4]Crt!F:G,2,FALSE))</f>
        <v>මාර්ග</v>
      </c>
      <c r="I2592" s="894" t="str">
        <f>IF(B2592="","",IF(LEN(B2592)=12,VLOOKUP(MID(B2592,8,2),[4]Crt!A:B,2),VLOOKUP(MID(B2592,7,2),[4]Crt!A:B,2)))</f>
        <v>24 - කඩුවෙල</v>
      </c>
      <c r="J2592" s="890" t="str">
        <f>IF(B2592="","",VLOOKUP(I2592,[4]Crt!B:C,2))</f>
        <v>කොළඹ</v>
      </c>
      <c r="K2592" s="890">
        <f>IF(B2592="","",VLOOKUP(MID(B2592,1,1),[4]Crt!D:E,2,FALSE))</f>
        <v>2004</v>
      </c>
    </row>
    <row r="2593" spans="1:11" customFormat="1" ht="51" customHeight="1">
      <c r="A2593" s="890" t="s">
        <v>5406</v>
      </c>
      <c r="B2593" s="821" t="s">
        <v>5870</v>
      </c>
      <c r="C2593" s="896" t="s">
        <v>5871</v>
      </c>
      <c r="D2593" s="934">
        <v>1000000</v>
      </c>
      <c r="E2593" s="890" t="s">
        <v>5409</v>
      </c>
      <c r="F2593" s="890" t="s">
        <v>5410</v>
      </c>
      <c r="G2593" s="890"/>
      <c r="H2593" s="890" t="str">
        <f>IF(A2593="","",VLOOKUP(A2593,[4]Crt!F:G,2,FALSE))</f>
        <v>මාර්ග</v>
      </c>
      <c r="I2593" s="894" t="str">
        <f>IF(B2593="","",IF(LEN(B2593)=12,VLOOKUP(MID(B2593,8,2),[4]Crt!A:B,2),VLOOKUP(MID(B2593,7,2),[4]Crt!A:B,2)))</f>
        <v>29 - කැස්බෑව</v>
      </c>
      <c r="J2593" s="890" t="str">
        <f>IF(B2593="","",VLOOKUP(I2593,[4]Crt!B:C,2))</f>
        <v>කොළඹ</v>
      </c>
      <c r="K2593" s="890">
        <f>IF(B2593="","",VLOOKUP(MID(B2593,1,1),[4]Crt!D:E,2,FALSE))</f>
        <v>2004</v>
      </c>
    </row>
    <row r="2594" spans="1:11" customFormat="1" ht="51" customHeight="1">
      <c r="A2594" s="890" t="s">
        <v>5428</v>
      </c>
      <c r="B2594" s="821" t="s">
        <v>5872</v>
      </c>
      <c r="C2594" s="897" t="s">
        <v>5525</v>
      </c>
      <c r="D2594" s="893">
        <v>3380000</v>
      </c>
      <c r="E2594" s="890" t="s">
        <v>5409</v>
      </c>
      <c r="F2594" s="890" t="s">
        <v>5410</v>
      </c>
      <c r="G2594" s="890"/>
      <c r="H2594" s="890" t="str">
        <f>IF(A2594="","",VLOOKUP(A2594,[4]Crt!F:G,2,FALSE))</f>
        <v>මාර්ග</v>
      </c>
      <c r="I2594" s="894" t="str">
        <f>IF(B2594="","",IF(LEN(B2594)=12,VLOOKUP(MID(B2594,8,2),[4]Crt!A:B,2),VLOOKUP(MID(B2594,7,2),[4]Crt!A:B,2)))</f>
        <v>24 - කඩුවෙල</v>
      </c>
      <c r="J2594" s="890" t="str">
        <f>IF(B2594="","",VLOOKUP(I2594,[4]Crt!B:C,2))</f>
        <v>කොළඹ</v>
      </c>
      <c r="K2594" s="890">
        <f>IF(B2594="","",VLOOKUP(MID(B2594,1,1),[4]Crt!D:E,2,FALSE))</f>
        <v>2004</v>
      </c>
    </row>
    <row r="2595" spans="1:11" customFormat="1" ht="51" customHeight="1">
      <c r="A2595" s="890" t="s">
        <v>5406</v>
      </c>
      <c r="B2595" s="897" t="s">
        <v>5873</v>
      </c>
      <c r="C2595" s="892" t="s">
        <v>5874</v>
      </c>
      <c r="D2595" s="898">
        <v>496534.8</v>
      </c>
      <c r="E2595" s="890" t="s">
        <v>5409</v>
      </c>
      <c r="F2595" s="890" t="s">
        <v>5410</v>
      </c>
      <c r="G2595" s="890" t="s">
        <v>5411</v>
      </c>
      <c r="H2595" s="890" t="str">
        <f>IF(A2595="","",VLOOKUP(A2595,[4]Crt!F:G,2,FALSE))</f>
        <v>මාර්ග</v>
      </c>
      <c r="I2595" s="894" t="str">
        <f>IF(B2595="","",IF(LEN(B2595)=12,VLOOKUP(MID(B2595,8,2),[4]Crt!A:B,2),VLOOKUP(MID(B2595,7,2),[4]Crt!A:B,2)))</f>
        <v>12 - බියගම</v>
      </c>
      <c r="J2595" s="890" t="str">
        <f>IF(B2595="","",VLOOKUP(I2595,[4]Crt!B:C,2))</f>
        <v>ගම්පහ</v>
      </c>
      <c r="K2595" s="890">
        <f>IF(B2595="","",VLOOKUP(MID(B2595,1,1),[4]Crt!D:E,2,FALSE))</f>
        <v>2004</v>
      </c>
    </row>
    <row r="2596" spans="1:11" customFormat="1" ht="51" customHeight="1">
      <c r="A2596" s="890" t="s">
        <v>5406</v>
      </c>
      <c r="B2596" s="897" t="s">
        <v>5875</v>
      </c>
      <c r="C2596" s="892" t="s">
        <v>5876</v>
      </c>
      <c r="D2596" s="898">
        <v>945246.14</v>
      </c>
      <c r="E2596" s="890" t="s">
        <v>5409</v>
      </c>
      <c r="F2596" s="890" t="s">
        <v>5410</v>
      </c>
      <c r="G2596" s="890" t="s">
        <v>5411</v>
      </c>
      <c r="H2596" s="890" t="str">
        <f>IF(A2596="","",VLOOKUP(A2596,[4]Crt!F:G,2,FALSE))</f>
        <v>මාර්ග</v>
      </c>
      <c r="I2596" s="894" t="str">
        <f>IF(B2596="","",IF(LEN(B2596)=12,VLOOKUP(MID(B2596,8,2),[4]Crt!A:B,2),VLOOKUP(MID(B2596,7,2),[4]Crt!A:B,2)))</f>
        <v>12 - බියගම</v>
      </c>
      <c r="J2596" s="890" t="str">
        <f>IF(B2596="","",VLOOKUP(I2596,[4]Crt!B:C,2))</f>
        <v>ගම්පහ</v>
      </c>
      <c r="K2596" s="890">
        <f>IF(B2596="","",VLOOKUP(MID(B2596,1,1),[4]Crt!D:E,2,FALSE))</f>
        <v>2004</v>
      </c>
    </row>
    <row r="2597" spans="1:11" customFormat="1" ht="51" customHeight="1">
      <c r="A2597" s="890" t="s">
        <v>5428</v>
      </c>
      <c r="B2597" s="897" t="s">
        <v>5877</v>
      </c>
      <c r="C2597" s="892" t="s">
        <v>5878</v>
      </c>
      <c r="D2597" s="893">
        <v>2200000</v>
      </c>
      <c r="E2597" s="890" t="s">
        <v>5409</v>
      </c>
      <c r="F2597" s="890" t="s">
        <v>5410</v>
      </c>
      <c r="G2597" s="890"/>
      <c r="H2597" s="890" t="str">
        <f>IF(A2597="","",VLOOKUP(A2597,[4]Crt!F:G,2,FALSE))</f>
        <v>මාර්ග</v>
      </c>
      <c r="I2597" s="894" t="str">
        <f>IF(B2597="","",IF(LEN(B2597)=12,VLOOKUP(MID(B2597,8,2),[4]Crt!A:B,2),VLOOKUP(MID(B2597,7,2),[4]Crt!A:B,2)))</f>
        <v>32 - තිඹිරිගස්යාය</v>
      </c>
      <c r="J2597" s="890" t="str">
        <f>IF(B2597="","",VLOOKUP(I2597,[4]Crt!B:C,2))</f>
        <v>කොළඹ</v>
      </c>
      <c r="K2597" s="890">
        <f>IF(B2597="","",VLOOKUP(MID(B2597,1,1),[4]Crt!D:E,2,FALSE))</f>
        <v>2004</v>
      </c>
    </row>
    <row r="2598" spans="1:11" customFormat="1" ht="51" customHeight="1">
      <c r="A2598" s="890" t="s">
        <v>5428</v>
      </c>
      <c r="B2598" s="897" t="s">
        <v>5879</v>
      </c>
      <c r="C2598" s="892" t="s">
        <v>5880</v>
      </c>
      <c r="D2598" s="893">
        <v>2000000</v>
      </c>
      <c r="E2598" s="894" t="s">
        <v>3658</v>
      </c>
      <c r="F2598" s="894" t="s">
        <v>5821</v>
      </c>
      <c r="G2598" s="890"/>
      <c r="H2598" s="890" t="str">
        <f>IF(A2598="","",VLOOKUP(A2598,[4]Crt!F:G,2,FALSE))</f>
        <v>මාර්ග</v>
      </c>
      <c r="I2598" s="894" t="str">
        <f>IF(B2598="","",IF(LEN(B2598)=12,VLOOKUP(MID(B2598,8,2),[4]Crt!A:B,2),VLOOKUP(MID(B2598,7,2),[4]Crt!A:B,2)))</f>
        <v>02 - කටාන</v>
      </c>
      <c r="J2598" s="890" t="str">
        <f>IF(B2598="","",VLOOKUP(I2598,[4]Crt!B:C,2))</f>
        <v>ගම්පහ</v>
      </c>
      <c r="K2598" s="890">
        <f>IF(B2598="","",VLOOKUP(MID(B2598,1,1),[4]Crt!D:E,2,FALSE))</f>
        <v>2004</v>
      </c>
    </row>
    <row r="2599" spans="1:11" customFormat="1" ht="51" customHeight="1">
      <c r="A2599" s="890" t="s">
        <v>5428</v>
      </c>
      <c r="B2599" s="897" t="s">
        <v>5881</v>
      </c>
      <c r="C2599" s="892" t="s">
        <v>5882</v>
      </c>
      <c r="D2599" s="893">
        <v>2000000</v>
      </c>
      <c r="E2599" s="894" t="s">
        <v>3658</v>
      </c>
      <c r="F2599" s="894" t="s">
        <v>5821</v>
      </c>
      <c r="G2599" s="890"/>
      <c r="H2599" s="890" t="str">
        <f>IF(A2599="","",VLOOKUP(A2599,[4]Crt!F:G,2,FALSE))</f>
        <v>මාර්ග</v>
      </c>
      <c r="I2599" s="894" t="str">
        <f>IF(B2599="","",IF(LEN(B2599)=12,VLOOKUP(MID(B2599,8,2),[4]Crt!A:B,2),VLOOKUP(MID(B2599,7,2),[4]Crt!A:B,2)))</f>
        <v>02 - කටාන</v>
      </c>
      <c r="J2599" s="890" t="str">
        <f>IF(B2599="","",VLOOKUP(I2599,[4]Crt!B:C,2))</f>
        <v>ගම්පහ</v>
      </c>
      <c r="K2599" s="890">
        <f>IF(B2599="","",VLOOKUP(MID(B2599,1,1),[4]Crt!D:E,2,FALSE))</f>
        <v>2004</v>
      </c>
    </row>
    <row r="2600" spans="1:11" customFormat="1" ht="51" customHeight="1">
      <c r="A2600" s="890" t="s">
        <v>5883</v>
      </c>
      <c r="B2600" s="938" t="s">
        <v>5884</v>
      </c>
      <c r="C2600" s="939" t="s">
        <v>5885</v>
      </c>
      <c r="D2600" s="940">
        <v>3100000</v>
      </c>
      <c r="E2600" s="941" t="s">
        <v>904</v>
      </c>
      <c r="F2600" s="942" t="s">
        <v>5886</v>
      </c>
      <c r="G2600" s="890"/>
      <c r="H2600" s="890" t="str">
        <f>IF(A2600="","",VLOOKUP(A2600,[4]Crt!F:G,2,FALSE))</f>
        <v>සංචාරක</v>
      </c>
      <c r="I2600" s="894" t="str">
        <f>IF(B2600="","",IF(LEN(B2600)=12,VLOOKUP(MID(B2600,8,2),[4]Crt!A:B,2),VLOOKUP(MID(B2600,7,2),[4]Crt!A:B,2)))</f>
        <v>03 - මීගමුව</v>
      </c>
      <c r="J2600" s="890" t="str">
        <f>IF(B2600="","",VLOOKUP(I2600,[4]Crt!B:C,2))</f>
        <v>ගම්පහ</v>
      </c>
      <c r="K2600" s="890">
        <f>IF(B2600="","",VLOOKUP(MID(B2600,1,1),[4]Crt!D:E,2,FALSE))</f>
        <v>2001</v>
      </c>
    </row>
    <row r="2601" spans="1:11" customFormat="1" ht="51" customHeight="1">
      <c r="A2601" s="907" t="s">
        <v>5887</v>
      </c>
      <c r="B2601" s="943" t="s">
        <v>5888</v>
      </c>
      <c r="C2601" s="944" t="s">
        <v>5889</v>
      </c>
      <c r="D2601" s="945">
        <v>5000000</v>
      </c>
      <c r="E2601" s="946" t="s">
        <v>904</v>
      </c>
      <c r="F2601" s="947" t="s">
        <v>1172</v>
      </c>
      <c r="G2601" s="890"/>
      <c r="H2601" s="890" t="str">
        <f>IF(A2601="","",VLOOKUP(A2601,[4]Crt!F:G,2,FALSE))</f>
        <v>සංචාරක</v>
      </c>
      <c r="I2601" s="894" t="str">
        <f>IF(B2601="","",IF(LEN(B2601)=12,VLOOKUP(MID(B2601,8,2),[4]Crt!A:B,2),VLOOKUP(MID(B2601,7,2),[4]Crt!A:B,2)))</f>
        <v>48 - බේරුවල</v>
      </c>
      <c r="J2601" s="890" t="str">
        <f>IF(B2601="","",VLOOKUP(I2601,[4]Crt!B:C,2))</f>
        <v>කළුතර</v>
      </c>
      <c r="K2601" s="890">
        <f>IF(B2601="","",VLOOKUP(MID(B2601,1,1),[4]Crt!D:E,2,FALSE))</f>
        <v>2001</v>
      </c>
    </row>
    <row r="2602" spans="1:11" customFormat="1" ht="51" customHeight="1">
      <c r="A2602" s="899" t="s">
        <v>5887</v>
      </c>
      <c r="B2602" s="948" t="s">
        <v>5890</v>
      </c>
      <c r="C2602" s="949" t="s">
        <v>5891</v>
      </c>
      <c r="D2602" s="950">
        <v>1800000</v>
      </c>
      <c r="E2602" s="951" t="s">
        <v>904</v>
      </c>
      <c r="F2602" s="952" t="s">
        <v>1172</v>
      </c>
      <c r="G2602" s="890"/>
      <c r="H2602" s="890" t="str">
        <f>IF(A2602="","",VLOOKUP(A2602,[4]Crt!F:G,2,FALSE))</f>
        <v>සංචාරක</v>
      </c>
      <c r="I2602" s="894" t="str">
        <f>IF(B2602="","",IF(LEN(B2602)=12,VLOOKUP(MID(B2602,8,2),[4]Crt!A:B,2),VLOOKUP(MID(B2602,7,2),[4]Crt!A:B,2)))</f>
        <v>48 - බේරුවල</v>
      </c>
      <c r="J2602" s="890" t="str">
        <f>IF(B2602="","",VLOOKUP(I2602,[4]Crt!B:C,2))</f>
        <v>කළුතර</v>
      </c>
      <c r="K2602" s="890">
        <f>IF(B2602="","",VLOOKUP(MID(B2602,1,1),[4]Crt!D:E,2,FALSE))</f>
        <v>2001</v>
      </c>
    </row>
    <row r="2603" spans="1:11" customFormat="1" ht="51" customHeight="1">
      <c r="A2603" s="899" t="s">
        <v>5887</v>
      </c>
      <c r="B2603" s="948" t="s">
        <v>5892</v>
      </c>
      <c r="C2603" s="949" t="s">
        <v>5893</v>
      </c>
      <c r="D2603" s="950">
        <v>1200000</v>
      </c>
      <c r="E2603" s="951" t="s">
        <v>904</v>
      </c>
      <c r="F2603" s="952" t="s">
        <v>1172</v>
      </c>
      <c r="G2603" s="890"/>
      <c r="H2603" s="890" t="str">
        <f>IF(A2603="","",VLOOKUP(A2603,[4]Crt!F:G,2,FALSE))</f>
        <v>සංචාරක</v>
      </c>
      <c r="I2603" s="894" t="str">
        <f>IF(B2603="","",IF(LEN(B2603)=12,VLOOKUP(MID(B2603,8,2),[4]Crt!A:B,2),VLOOKUP(MID(B2603,7,2),[4]Crt!A:B,2)))</f>
        <v>48 - බේරුවල</v>
      </c>
      <c r="J2603" s="890" t="str">
        <f>IF(B2603="","",VLOOKUP(I2603,[4]Crt!B:C,2))</f>
        <v>කළුතර</v>
      </c>
      <c r="K2603" s="890">
        <f>IF(B2603="","",VLOOKUP(MID(B2603,1,1),[4]Crt!D:E,2,FALSE))</f>
        <v>2001</v>
      </c>
    </row>
    <row r="2604" spans="1:11" customFormat="1" ht="51" customHeight="1">
      <c r="A2604" s="899" t="s">
        <v>5887</v>
      </c>
      <c r="B2604" s="948" t="s">
        <v>5894</v>
      </c>
      <c r="C2604" s="949" t="s">
        <v>5895</v>
      </c>
      <c r="D2604" s="950">
        <v>2000000</v>
      </c>
      <c r="E2604" s="951" t="s">
        <v>904</v>
      </c>
      <c r="F2604" s="952" t="s">
        <v>1172</v>
      </c>
      <c r="G2604" s="890"/>
      <c r="H2604" s="890" t="str">
        <f>IF(A2604="","",VLOOKUP(A2604,[4]Crt!F:G,2,FALSE))</f>
        <v>සංචාරක</v>
      </c>
      <c r="I2604" s="894" t="str">
        <f>IF(B2604="","",IF(LEN(B2604)=12,VLOOKUP(MID(B2604,8,2),[4]Crt!A:B,2),VLOOKUP(MID(B2604,7,2),[4]Crt!A:B,2)))</f>
        <v>48 - බේරුවල</v>
      </c>
      <c r="J2604" s="890" t="str">
        <f>IF(B2604="","",VLOOKUP(I2604,[4]Crt!B:C,2))</f>
        <v>කළුතර</v>
      </c>
      <c r="K2604" s="890">
        <f>IF(B2604="","",VLOOKUP(MID(B2604,1,1),[4]Crt!D:E,2,FALSE))</f>
        <v>2001</v>
      </c>
    </row>
    <row r="2605" spans="1:11" customFormat="1" ht="51" customHeight="1">
      <c r="A2605" s="890" t="s">
        <v>5896</v>
      </c>
      <c r="B2605" s="953" t="s">
        <v>5897</v>
      </c>
      <c r="C2605" s="939" t="s">
        <v>5898</v>
      </c>
      <c r="D2605" s="940">
        <v>1200000</v>
      </c>
      <c r="E2605" s="941" t="s">
        <v>904</v>
      </c>
      <c r="F2605" s="942" t="s">
        <v>5886</v>
      </c>
      <c r="G2605" s="890"/>
      <c r="H2605" s="890" t="str">
        <f>IF(A2605="","",VLOOKUP(A2605,[4]Crt!F:G,2,FALSE))</f>
        <v>සංචාරක</v>
      </c>
      <c r="I2605" s="894" t="str">
        <f>IF(B2605="","",IF(LEN(B2605)=12,VLOOKUP(MID(B2605,8,2),[4]Crt!A:B,2),VLOOKUP(MID(B2605,7,2),[4]Crt!A:B,2)))</f>
        <v>62 - පළාත් පොදු</v>
      </c>
      <c r="J2605" s="890" t="str">
        <f>IF(B2605="","",VLOOKUP(I2605,[4]Crt!B:C,2))</f>
        <v>පළාත් පොදු</v>
      </c>
      <c r="K2605" s="890">
        <f>IF(B2605="","",VLOOKUP(MID(B2605,1,1),[4]Crt!D:E,2,FALSE))</f>
        <v>2103</v>
      </c>
    </row>
    <row r="2606" spans="1:11" customFormat="1" ht="51" customHeight="1">
      <c r="A2606" s="890" t="s">
        <v>5896</v>
      </c>
      <c r="B2606" s="953" t="s">
        <v>5899</v>
      </c>
      <c r="C2606" s="939" t="s">
        <v>5900</v>
      </c>
      <c r="D2606" s="940">
        <v>3500000</v>
      </c>
      <c r="E2606" s="941" t="s">
        <v>904</v>
      </c>
      <c r="F2606" s="942" t="s">
        <v>5886</v>
      </c>
      <c r="G2606" s="890"/>
      <c r="H2606" s="890" t="str">
        <f>IF(A2606="","",VLOOKUP(A2606,[4]Crt!F:G,2,FALSE))</f>
        <v>සංචාරක</v>
      </c>
      <c r="I2606" s="894" t="str">
        <f>IF(B2606="","",IF(LEN(B2606)=12,VLOOKUP(MID(B2606,8,2),[4]Crt!A:B,2),VLOOKUP(MID(B2606,7,2),[4]Crt!A:B,2)))</f>
        <v>62 - පළාත් පොදු</v>
      </c>
      <c r="J2606" s="890" t="str">
        <f>IF(B2606="","",VLOOKUP(I2606,[4]Crt!B:C,2))</f>
        <v>පළාත් පොදු</v>
      </c>
      <c r="K2606" s="890">
        <f>IF(B2606="","",VLOOKUP(MID(B2606,1,1),[4]Crt!D:E,2,FALSE))</f>
        <v>2401</v>
      </c>
    </row>
    <row r="2607" spans="1:11" customFormat="1" ht="51" customHeight="1">
      <c r="A2607" s="890" t="s">
        <v>5896</v>
      </c>
      <c r="B2607" s="953" t="s">
        <v>5901</v>
      </c>
      <c r="C2607" s="939" t="s">
        <v>5902</v>
      </c>
      <c r="D2607" s="940">
        <v>3000000</v>
      </c>
      <c r="E2607" s="941" t="s">
        <v>904</v>
      </c>
      <c r="F2607" s="942" t="s">
        <v>5886</v>
      </c>
      <c r="G2607" s="890"/>
      <c r="H2607" s="890" t="str">
        <f>IF(A2607="","",VLOOKUP(A2607,[4]Crt!F:G,2,FALSE))</f>
        <v>සංචාරක</v>
      </c>
      <c r="I2607" s="894" t="str">
        <f>IF(B2607="","",IF(LEN(B2607)=12,VLOOKUP(MID(B2607,8,2),[4]Crt!A:B,2),VLOOKUP(MID(B2607,7,2),[4]Crt!A:B,2)))</f>
        <v>62 - පළාත් පොදු</v>
      </c>
      <c r="J2607" s="890" t="str">
        <f>IF(B2607="","",VLOOKUP(I2607,[4]Crt!B:C,2))</f>
        <v>පළාත් පොදු</v>
      </c>
      <c r="K2607" s="890">
        <f>IF(B2607="","",VLOOKUP(MID(B2607,1,1),[4]Crt!D:E,2,FALSE))</f>
        <v>2502</v>
      </c>
    </row>
    <row r="2608" spans="1:11" customFormat="1" ht="51" customHeight="1">
      <c r="A2608" s="899" t="s">
        <v>5887</v>
      </c>
      <c r="B2608" s="948" t="s">
        <v>5903</v>
      </c>
      <c r="C2608" s="949" t="s">
        <v>5904</v>
      </c>
      <c r="D2608" s="954">
        <v>1000000</v>
      </c>
      <c r="E2608" s="951" t="s">
        <v>904</v>
      </c>
      <c r="F2608" s="952" t="s">
        <v>5886</v>
      </c>
      <c r="G2608" s="890"/>
      <c r="H2608" s="890" t="str">
        <f>IF(A2608="","",VLOOKUP(A2608,[4]Crt!F:G,2,FALSE))</f>
        <v>සංචාරක</v>
      </c>
      <c r="I2608" s="894" t="str">
        <f>IF(B2608="","",IF(LEN(B2608)=12,VLOOKUP(MID(B2608,8,2),[4]Crt!A:B,2),VLOOKUP(MID(B2608,7,2),[4]Crt!A:B,2)))</f>
        <v>62 - පළාත් පොදු</v>
      </c>
      <c r="J2608" s="890" t="str">
        <f>IF(B2608="","",VLOOKUP(I2608,[4]Crt!B:C,2))</f>
        <v>පළාත් පොදු</v>
      </c>
      <c r="K2608" s="890">
        <f>IF(B2608="","",VLOOKUP(MID(B2608,1,1),[4]Crt!D:E,2,FALSE))</f>
        <v>2502</v>
      </c>
    </row>
    <row r="2609" spans="1:11" customFormat="1" ht="51" customHeight="1">
      <c r="A2609" s="890" t="s">
        <v>5883</v>
      </c>
      <c r="B2609" s="953" t="s">
        <v>5905</v>
      </c>
      <c r="C2609" s="939" t="s">
        <v>5906</v>
      </c>
      <c r="D2609" s="955">
        <v>2000000</v>
      </c>
      <c r="E2609" s="941" t="s">
        <v>904</v>
      </c>
      <c r="F2609" s="942" t="s">
        <v>5886</v>
      </c>
      <c r="G2609" s="890"/>
      <c r="H2609" s="890" t="str">
        <f>IF(A2609="","",VLOOKUP(A2609,[4]Crt!F:G,2,FALSE))</f>
        <v>සංචාරක</v>
      </c>
      <c r="I2609" s="894" t="str">
        <f>IF(B2609="","",IF(LEN(B2609)=12,VLOOKUP(MID(B2609,8,2),[4]Crt!A:B,2),VLOOKUP(MID(B2609,7,2),[4]Crt!A:B,2)))</f>
        <v>62 - පළාත් පොදු</v>
      </c>
      <c r="J2609" s="890" t="str">
        <f>IF(B2609="","",VLOOKUP(I2609,[4]Crt!B:C,2))</f>
        <v>පළාත් පොදු</v>
      </c>
      <c r="K2609" s="890">
        <f>IF(B2609="","",VLOOKUP(MID(B2609,1,1),[4]Crt!D:E,2,FALSE))</f>
        <v>2502</v>
      </c>
    </row>
    <row r="2610" spans="1:11" customFormat="1" ht="51" customHeight="1">
      <c r="A2610" s="890" t="s">
        <v>5896</v>
      </c>
      <c r="B2610" s="953" t="s">
        <v>5907</v>
      </c>
      <c r="C2610" s="939" t="s">
        <v>5908</v>
      </c>
      <c r="D2610" s="940">
        <v>700000</v>
      </c>
      <c r="E2610" s="941" t="s">
        <v>904</v>
      </c>
      <c r="F2610" s="942" t="s">
        <v>5886</v>
      </c>
      <c r="G2610" s="890"/>
      <c r="H2610" s="890" t="str">
        <f>IF(A2610="","",VLOOKUP(A2610,[4]Crt!F:G,2,FALSE))</f>
        <v>සංචාරක</v>
      </c>
      <c r="I2610" s="894" t="str">
        <f>IF(B2610="","",IF(LEN(B2610)=12,VLOOKUP(MID(B2610,8,2),[4]Crt!A:B,2),VLOOKUP(MID(B2610,7,2),[4]Crt!A:B,2)))</f>
        <v>62 - පළාත් පොදු</v>
      </c>
      <c r="J2610" s="890" t="str">
        <f>IF(B2610="","",VLOOKUP(I2610,[4]Crt!B:C,2))</f>
        <v>පළාත් පොදු</v>
      </c>
      <c r="K2610" s="890">
        <f>IF(B2610="","",VLOOKUP(MID(B2610,1,1),[4]Crt!D:E,2,FALSE))</f>
        <v>2502</v>
      </c>
    </row>
    <row r="2611" spans="1:11" customFormat="1" ht="51" customHeight="1">
      <c r="A2611" s="890" t="s">
        <v>5896</v>
      </c>
      <c r="B2611" s="953" t="s">
        <v>5909</v>
      </c>
      <c r="C2611" s="939" t="s">
        <v>5910</v>
      </c>
      <c r="D2611" s="940">
        <v>500000</v>
      </c>
      <c r="E2611" s="941" t="s">
        <v>904</v>
      </c>
      <c r="F2611" s="942" t="s">
        <v>5886</v>
      </c>
      <c r="G2611" s="890"/>
      <c r="H2611" s="890" t="str">
        <f>IF(A2611="","",VLOOKUP(A2611,[4]Crt!F:G,2,FALSE))</f>
        <v>සංචාරක</v>
      </c>
      <c r="I2611" s="894" t="str">
        <f>IF(B2611="","",IF(LEN(B2611)=12,VLOOKUP(MID(B2611,8,2),[4]Crt!A:B,2),VLOOKUP(MID(B2611,7,2),[4]Crt!A:B,2)))</f>
        <v>45 - මදුරාවල</v>
      </c>
      <c r="J2611" s="890" t="str">
        <f>IF(B2611="","",VLOOKUP(I2611,[4]Crt!B:C,2))</f>
        <v>කළුතර</v>
      </c>
      <c r="K2611" s="890">
        <f>IF(B2611="","",VLOOKUP(MID(B2611,1,1),[4]Crt!D:E,2,FALSE))</f>
        <v>2103</v>
      </c>
    </row>
    <row r="2612" spans="1:11" customFormat="1" ht="51" customHeight="1">
      <c r="A2612" s="890" t="s">
        <v>5883</v>
      </c>
      <c r="B2612" s="891" t="s">
        <v>5911</v>
      </c>
      <c r="C2612" s="892" t="s">
        <v>5912</v>
      </c>
      <c r="D2612" s="893">
        <v>1600000</v>
      </c>
      <c r="E2612" s="941" t="s">
        <v>904</v>
      </c>
      <c r="F2612" s="956" t="s">
        <v>1172</v>
      </c>
      <c r="G2612" s="890"/>
      <c r="H2612" s="890" t="str">
        <f>IF(A2612="","",VLOOKUP(A2612,[4]Crt!F:G,2,FALSE))</f>
        <v>සංචාරක</v>
      </c>
      <c r="I2612" s="894" t="str">
        <f>IF(B2612="","",IF(LEN(B2612)=12,VLOOKUP(MID(B2612,8,2),[4]Crt!A:B,2),VLOOKUP(MID(B2612,7,2),[4]Crt!A:B,2)))</f>
        <v>48 - බේරුවල</v>
      </c>
      <c r="J2612" s="890" t="str">
        <f>IF(B2612="","",VLOOKUP(I2612,[4]Crt!B:C,2))</f>
        <v>කළුතර</v>
      </c>
      <c r="K2612" s="890">
        <f>IF(B2612="","",VLOOKUP(MID(B2612,1,1),[4]Crt!D:E,2,FALSE))</f>
        <v>2001</v>
      </c>
    </row>
    <row r="2613" spans="1:11" customFormat="1" ht="51" customHeight="1">
      <c r="A2613" s="890" t="s">
        <v>5883</v>
      </c>
      <c r="B2613" s="891" t="s">
        <v>5913</v>
      </c>
      <c r="C2613" s="892" t="s">
        <v>5914</v>
      </c>
      <c r="D2613" s="893">
        <v>1400000</v>
      </c>
      <c r="E2613" s="941" t="s">
        <v>904</v>
      </c>
      <c r="F2613" s="956" t="s">
        <v>1172</v>
      </c>
      <c r="G2613" s="890"/>
      <c r="H2613" s="890" t="str">
        <f>IF(A2613="","",VLOOKUP(A2613,[4]Crt!F:G,2,FALSE))</f>
        <v>සංචාරක</v>
      </c>
      <c r="I2613" s="894" t="str">
        <f>IF(B2613="","",IF(LEN(B2613)=12,VLOOKUP(MID(B2613,8,2),[4]Crt!A:B,2),VLOOKUP(MID(B2613,7,2),[4]Crt!A:B,2)))</f>
        <v>48 - බේරුවල</v>
      </c>
      <c r="J2613" s="890" t="str">
        <f>IF(B2613="","",VLOOKUP(I2613,[4]Crt!B:C,2))</f>
        <v>කළුතර</v>
      </c>
      <c r="K2613" s="890">
        <f>IF(B2613="","",VLOOKUP(MID(B2613,1,1),[4]Crt!D:E,2,FALSE))</f>
        <v>2001</v>
      </c>
    </row>
    <row r="2614" spans="1:11" customFormat="1" ht="51" customHeight="1">
      <c r="A2614" s="890" t="s">
        <v>5883</v>
      </c>
      <c r="B2614" s="891" t="s">
        <v>5915</v>
      </c>
      <c r="C2614" s="892" t="s">
        <v>5916</v>
      </c>
      <c r="D2614" s="893">
        <v>2000000</v>
      </c>
      <c r="E2614" s="941" t="s">
        <v>904</v>
      </c>
      <c r="F2614" s="956" t="s">
        <v>1172</v>
      </c>
      <c r="G2614" s="890"/>
      <c r="H2614" s="890" t="str">
        <f>IF(A2614="","",VLOOKUP(A2614,[4]Crt!F:G,2,FALSE))</f>
        <v>සංචාරක</v>
      </c>
      <c r="I2614" s="894" t="str">
        <f>IF(B2614="","",IF(LEN(B2614)=12,VLOOKUP(MID(B2614,8,2),[4]Crt!A:B,2),VLOOKUP(MID(B2614,7,2),[4]Crt!A:B,2)))</f>
        <v>48 - බේරුවල</v>
      </c>
      <c r="J2614" s="890" t="str">
        <f>IF(B2614="","",VLOOKUP(I2614,[4]Crt!B:C,2))</f>
        <v>කළුතර</v>
      </c>
      <c r="K2614" s="890">
        <f>IF(B2614="","",VLOOKUP(MID(B2614,1,1),[4]Crt!D:E,2,FALSE))</f>
        <v>2001</v>
      </c>
    </row>
    <row r="2615" spans="1:11" customFormat="1" ht="51" customHeight="1">
      <c r="A2615" s="890" t="s">
        <v>5428</v>
      </c>
      <c r="B2615" s="916" t="s">
        <v>5917</v>
      </c>
      <c r="C2615" s="916" t="s">
        <v>5918</v>
      </c>
      <c r="D2615" s="957">
        <v>600000</v>
      </c>
      <c r="E2615" s="890" t="s">
        <v>5409</v>
      </c>
      <c r="F2615" s="890" t="s">
        <v>5410</v>
      </c>
      <c r="G2615" s="890" t="s">
        <v>5411</v>
      </c>
      <c r="H2615" s="890" t="str">
        <f>IF(A2615="","",VLOOKUP(A2615,[4]Crt!F:G,2,FALSE))</f>
        <v>මාර්ග</v>
      </c>
      <c r="I2615" s="894" t="str">
        <f>IF(B2615="","",IF(LEN(B2615)=12,VLOOKUP(MID(B2615,8,2),[4]Crt!A:B,2),VLOOKUP(MID(B2615,7,2),[4]Crt!A:B,2)))</f>
        <v>24 - කඩුවෙල</v>
      </c>
      <c r="J2615" s="890" t="str">
        <f>IF(B2615="","",VLOOKUP(I2615,[4]Crt!B:C,2))</f>
        <v>කොළඹ</v>
      </c>
      <c r="K2615" s="890">
        <f>IF(B2615="","",VLOOKUP(MID(B2615,1,1),[4]Crt!D:E,2,FALSE))</f>
        <v>2004</v>
      </c>
    </row>
    <row r="2616" spans="1:11" customFormat="1" ht="51" customHeight="1">
      <c r="A2616" s="890" t="s">
        <v>5428</v>
      </c>
      <c r="B2616" s="916" t="s">
        <v>5919</v>
      </c>
      <c r="C2616" s="916" t="s">
        <v>5920</v>
      </c>
      <c r="D2616" s="957">
        <v>2150000</v>
      </c>
      <c r="E2616" s="890" t="s">
        <v>5409</v>
      </c>
      <c r="F2616" s="890" t="s">
        <v>5410</v>
      </c>
      <c r="G2616" s="890" t="s">
        <v>5411</v>
      </c>
      <c r="H2616" s="890" t="str">
        <f>IF(A2616="","",VLOOKUP(A2616,[4]Crt!F:G,2,FALSE))</f>
        <v>මාර්ග</v>
      </c>
      <c r="I2616" s="894" t="str">
        <f>IF(B2616="","",IF(LEN(B2616)=12,VLOOKUP(MID(B2616,8,2),[4]Crt!A:B,2),VLOOKUP(MID(B2616,7,2),[4]Crt!A:B,2)))</f>
        <v>03 - මීගමුව</v>
      </c>
      <c r="J2616" s="890" t="str">
        <f>IF(B2616="","",VLOOKUP(I2616,[4]Crt!B:C,2))</f>
        <v>ගම්පහ</v>
      </c>
      <c r="K2616" s="890">
        <f>IF(B2616="","",VLOOKUP(MID(B2616,1,1),[4]Crt!D:E,2,FALSE))</f>
        <v>2004</v>
      </c>
    </row>
    <row r="2617" spans="1:11" customFormat="1" ht="51" customHeight="1">
      <c r="A2617" s="890" t="s">
        <v>5428</v>
      </c>
      <c r="B2617" s="916" t="s">
        <v>5921</v>
      </c>
      <c r="C2617" s="916" t="s">
        <v>5922</v>
      </c>
      <c r="D2617" s="957">
        <v>2750000</v>
      </c>
      <c r="E2617" s="890" t="s">
        <v>5409</v>
      </c>
      <c r="F2617" s="890" t="s">
        <v>5410</v>
      </c>
      <c r="G2617" s="890" t="s">
        <v>5411</v>
      </c>
      <c r="H2617" s="890" t="str">
        <f>IF(A2617="","",VLOOKUP(A2617,[4]Crt!F:G,2,FALSE))</f>
        <v>මාර්ග</v>
      </c>
      <c r="I2617" s="894" t="str">
        <f>IF(B2617="","",IF(LEN(B2617)=12,VLOOKUP(MID(B2617,8,2),[4]Crt!A:B,2),VLOOKUP(MID(B2617,7,2),[4]Crt!A:B,2)))</f>
        <v>03 - මීගමුව</v>
      </c>
      <c r="J2617" s="890" t="str">
        <f>IF(B2617="","",VLOOKUP(I2617,[4]Crt!B:C,2))</f>
        <v>ගම්පහ</v>
      </c>
      <c r="K2617" s="890">
        <f>IF(B2617="","",VLOOKUP(MID(B2617,1,1),[4]Crt!D:E,2,FALSE))</f>
        <v>2004</v>
      </c>
    </row>
    <row r="2618" spans="1:11" customFormat="1" ht="51" customHeight="1">
      <c r="A2618" s="890" t="s">
        <v>5428</v>
      </c>
      <c r="B2618" s="916" t="s">
        <v>5923</v>
      </c>
      <c r="C2618" s="916" t="s">
        <v>5924</v>
      </c>
      <c r="D2618" s="957">
        <v>1050000</v>
      </c>
      <c r="E2618" s="890" t="s">
        <v>5409</v>
      </c>
      <c r="F2618" s="890" t="s">
        <v>5410</v>
      </c>
      <c r="G2618" s="890" t="s">
        <v>5411</v>
      </c>
      <c r="H2618" s="890" t="str">
        <f>IF(A2618="","",VLOOKUP(A2618,[4]Crt!F:G,2,FALSE))</f>
        <v>මාර්ග</v>
      </c>
      <c r="I2618" s="894" t="str">
        <f>IF(B2618="","",IF(LEN(B2618)=12,VLOOKUP(MID(B2618,8,2),[4]Crt!A:B,2),VLOOKUP(MID(B2618,7,2),[4]Crt!A:B,2)))</f>
        <v>03 - මීගමුව</v>
      </c>
      <c r="J2618" s="890" t="str">
        <f>IF(B2618="","",VLOOKUP(I2618,[4]Crt!B:C,2))</f>
        <v>ගම්පහ</v>
      </c>
      <c r="K2618" s="890">
        <f>IF(B2618="","",VLOOKUP(MID(B2618,1,1),[4]Crt!D:E,2,FALSE))</f>
        <v>2004</v>
      </c>
    </row>
    <row r="2619" spans="1:11" customFormat="1" ht="51" customHeight="1">
      <c r="A2619" s="890" t="s">
        <v>5406</v>
      </c>
      <c r="B2619" s="916" t="s">
        <v>5925</v>
      </c>
      <c r="C2619" s="916" t="s">
        <v>5926</v>
      </c>
      <c r="D2619" s="958">
        <v>2100000</v>
      </c>
      <c r="E2619" s="890" t="s">
        <v>5409</v>
      </c>
      <c r="F2619" s="890" t="s">
        <v>5410</v>
      </c>
      <c r="G2619" s="890" t="s">
        <v>5411</v>
      </c>
      <c r="H2619" s="890" t="str">
        <f>IF(A2619="","",VLOOKUP(A2619,[4]Crt!F:G,2,FALSE))</f>
        <v>මාර්ග</v>
      </c>
      <c r="I2619" s="894" t="str">
        <f>IF(B2619="","",IF(LEN(B2619)=12,VLOOKUP(MID(B2619,8,2),[4]Crt!A:B,2),VLOOKUP(MID(B2619,7,2),[4]Crt!A:B,2)))</f>
        <v>09 - වත්තල</v>
      </c>
      <c r="J2619" s="890" t="str">
        <f>IF(B2619="","",VLOOKUP(I2619,[4]Crt!B:C,2))</f>
        <v>ගම්පහ</v>
      </c>
      <c r="K2619" s="890">
        <f>IF(B2619="","",VLOOKUP(MID(B2619,1,1),[4]Crt!D:E,2,FALSE))</f>
        <v>2004</v>
      </c>
    </row>
    <row r="2620" spans="1:11" customFormat="1" ht="51" customHeight="1">
      <c r="A2620" s="890" t="s">
        <v>5428</v>
      </c>
      <c r="B2620" s="916" t="s">
        <v>5927</v>
      </c>
      <c r="C2620" s="916" t="s">
        <v>5928</v>
      </c>
      <c r="D2620" s="957">
        <v>1000000</v>
      </c>
      <c r="E2620" s="890" t="s">
        <v>5409</v>
      </c>
      <c r="F2620" s="890" t="s">
        <v>5410</v>
      </c>
      <c r="G2620" s="890" t="s">
        <v>5411</v>
      </c>
      <c r="H2620" s="890" t="str">
        <f>IF(A2620="","",VLOOKUP(A2620,[4]Crt!F:G,2,FALSE))</f>
        <v>මාර්ග</v>
      </c>
      <c r="I2620" s="894" t="str">
        <f>IF(B2620="","",IF(LEN(B2620)=12,VLOOKUP(MID(B2620,8,2),[4]Crt!A:B,2),VLOOKUP(MID(B2620,7,2),[4]Crt!A:B,2)))</f>
        <v>05 - මීරිගම</v>
      </c>
      <c r="J2620" s="890" t="str">
        <f>IF(B2620="","",VLOOKUP(I2620,[4]Crt!B:C,2))</f>
        <v>ගම්පහ</v>
      </c>
      <c r="K2620" s="890">
        <f>IF(B2620="","",VLOOKUP(MID(B2620,1,1),[4]Crt!D:E,2,FALSE))</f>
        <v>2004</v>
      </c>
    </row>
    <row r="2621" spans="1:11" customFormat="1" ht="51" customHeight="1">
      <c r="A2621" s="890" t="s">
        <v>5428</v>
      </c>
      <c r="B2621" s="916" t="s">
        <v>5929</v>
      </c>
      <c r="C2621" s="916" t="s">
        <v>5930</v>
      </c>
      <c r="D2621" s="959">
        <v>600000</v>
      </c>
      <c r="E2621" s="890" t="s">
        <v>5409</v>
      </c>
      <c r="F2621" s="890" t="s">
        <v>5410</v>
      </c>
      <c r="G2621" s="890" t="s">
        <v>5411</v>
      </c>
      <c r="H2621" s="890" t="str">
        <f>IF(A2621="","",VLOOKUP(A2621,[4]Crt!F:G,2,FALSE))</f>
        <v>මාර්ග</v>
      </c>
      <c r="I2621" s="894" t="str">
        <f>IF(B2621="","",IF(LEN(B2621)=12,VLOOKUP(MID(B2621,8,2),[4]Crt!A:B,2),VLOOKUP(MID(B2621,7,2),[4]Crt!A:B,2)))</f>
        <v>01 - දිවුලපිටිය</v>
      </c>
      <c r="J2621" s="890" t="str">
        <f>IF(B2621="","",VLOOKUP(I2621,[4]Crt!B:C,2))</f>
        <v>ගම්පහ</v>
      </c>
      <c r="K2621" s="890">
        <f>IF(B2621="","",VLOOKUP(MID(B2621,1,1),[4]Crt!D:E,2,FALSE))</f>
        <v>2004</v>
      </c>
    </row>
    <row r="2622" spans="1:11" customFormat="1" ht="51" customHeight="1">
      <c r="A2622" s="890" t="s">
        <v>5428</v>
      </c>
      <c r="B2622" s="916" t="s">
        <v>5931</v>
      </c>
      <c r="C2622" s="916" t="s">
        <v>5932</v>
      </c>
      <c r="D2622" s="926">
        <v>1600000</v>
      </c>
      <c r="E2622" s="890" t="s">
        <v>5409</v>
      </c>
      <c r="F2622" s="890" t="s">
        <v>5410</v>
      </c>
      <c r="G2622" s="890" t="s">
        <v>5411</v>
      </c>
      <c r="H2622" s="890" t="str">
        <f>IF(A2622="","",VLOOKUP(A2622,[4]Crt!F:G,2,FALSE))</f>
        <v>මාර්ග</v>
      </c>
      <c r="I2622" s="894" t="str">
        <f>IF(B2622="","",IF(LEN(B2622)=12,VLOOKUP(MID(B2622,8,2),[4]Crt!A:B,2),VLOOKUP(MID(B2622,7,2),[4]Crt!A:B,2)))</f>
        <v>48 - බේරුවල</v>
      </c>
      <c r="J2622" s="890" t="str">
        <f>IF(B2622="","",VLOOKUP(I2622,[4]Crt!B:C,2))</f>
        <v>කළුතර</v>
      </c>
      <c r="K2622" s="890">
        <f>IF(B2622="","",VLOOKUP(MID(B2622,1,1),[4]Crt!D:E,2,FALSE))</f>
        <v>2004</v>
      </c>
    </row>
    <row r="2623" spans="1:11" customFormat="1" ht="51" customHeight="1">
      <c r="A2623" s="890" t="s">
        <v>5428</v>
      </c>
      <c r="B2623" s="916" t="s">
        <v>5933</v>
      </c>
      <c r="C2623" s="916" t="s">
        <v>5934</v>
      </c>
      <c r="D2623" s="926">
        <v>2517690.9900000002</v>
      </c>
      <c r="E2623" s="890" t="s">
        <v>5409</v>
      </c>
      <c r="F2623" s="890" t="s">
        <v>5410</v>
      </c>
      <c r="G2623" s="890" t="s">
        <v>5411</v>
      </c>
      <c r="H2623" s="890" t="str">
        <f>IF(A2623="","",VLOOKUP(A2623,[4]Crt!F:G,2,FALSE))</f>
        <v>මාර්ග</v>
      </c>
      <c r="I2623" s="894" t="str">
        <f>IF(B2623="","",IF(LEN(B2623)=12,VLOOKUP(MID(B2623,8,2),[4]Crt!A:B,2),VLOOKUP(MID(B2623,7,2),[4]Crt!A:B,2)))</f>
        <v>42 - කළුතර</v>
      </c>
      <c r="J2623" s="890" t="str">
        <f>IF(B2623="","",VLOOKUP(I2623,[4]Crt!B:C,2))</f>
        <v>කළුතර</v>
      </c>
      <c r="K2623" s="890">
        <f>IF(B2623="","",VLOOKUP(MID(B2623,1,1),[4]Crt!D:E,2,FALSE))</f>
        <v>2004</v>
      </c>
    </row>
    <row r="2624" spans="1:11" customFormat="1" ht="51" customHeight="1">
      <c r="A2624" s="914" t="s">
        <v>5406</v>
      </c>
      <c r="B2624" s="905" t="s">
        <v>5935</v>
      </c>
      <c r="C2624" s="918" t="s">
        <v>5652</v>
      </c>
      <c r="D2624" s="898">
        <v>1200000</v>
      </c>
      <c r="E2624" s="914" t="s">
        <v>5409</v>
      </c>
      <c r="F2624" s="914" t="s">
        <v>5410</v>
      </c>
      <c r="G2624" s="890" t="s">
        <v>5411</v>
      </c>
      <c r="H2624" s="890" t="str">
        <f>IF(A2624="","",VLOOKUP(A2624,[4]Crt!F:G,2,FALSE))</f>
        <v>මාර්ග</v>
      </c>
      <c r="I2624" s="894" t="str">
        <f>IF(B2624="","",IF(LEN(B2624)=12,VLOOKUP(MID(B2624,8,2),[4]Crt!A:B,2),VLOOKUP(MID(B2624,7,2),[4]Crt!A:B,2)))</f>
        <v>41 - පානදුර</v>
      </c>
      <c r="J2624" s="890" t="str">
        <f>IF(B2624="","",VLOOKUP(I2624,[4]Crt!B:C,2))</f>
        <v>කළුතර</v>
      </c>
      <c r="K2624" s="890">
        <f>IF(B2624="","",VLOOKUP(MID(B2624,1,1),[4]Crt!D:E,2,FALSE))</f>
        <v>2004</v>
      </c>
    </row>
    <row r="2626" spans="1:11" ht="51" customHeight="1">
      <c r="A2626" s="1741" t="s">
        <v>5380</v>
      </c>
      <c r="B2626" s="1741"/>
      <c r="C2626" s="1741"/>
      <c r="D2626" s="1741"/>
      <c r="E2626" s="1741"/>
      <c r="F2626" s="1741"/>
      <c r="G2626" s="1741"/>
      <c r="H2626" s="1741"/>
      <c r="I2626" s="1741"/>
      <c r="J2626" s="1741"/>
      <c r="K2626" s="1741"/>
    </row>
    <row r="2627" spans="1:11" ht="51" customHeight="1">
      <c r="A2627" s="1" t="s">
        <v>0</v>
      </c>
      <c r="B2627" s="2" t="s">
        <v>1</v>
      </c>
      <c r="C2627" s="3" t="s">
        <v>2</v>
      </c>
      <c r="D2627" s="4" t="s">
        <v>3</v>
      </c>
      <c r="E2627" s="5" t="s">
        <v>4</v>
      </c>
      <c r="F2627" s="6" t="s">
        <v>5</v>
      </c>
      <c r="G2627" s="7" t="s">
        <v>6</v>
      </c>
      <c r="H2627" s="8" t="s">
        <v>7</v>
      </c>
      <c r="I2627" s="9" t="s">
        <v>8</v>
      </c>
      <c r="J2627" s="1" t="s">
        <v>9</v>
      </c>
      <c r="K2627" s="1" t="s">
        <v>10</v>
      </c>
    </row>
    <row r="2628" spans="1:11" customFormat="1" ht="51" customHeight="1">
      <c r="A2628" s="889" t="s">
        <v>5938</v>
      </c>
      <c r="B2628" s="866" t="s">
        <v>5939</v>
      </c>
      <c r="C2628" s="876" t="s">
        <v>5940</v>
      </c>
      <c r="D2628" s="960">
        <v>1980463</v>
      </c>
      <c r="E2628" s="889" t="s">
        <v>904</v>
      </c>
      <c r="F2628" s="889" t="s">
        <v>5941</v>
      </c>
      <c r="G2628" s="961"/>
      <c r="H2628" s="889" t="str">
        <f>IF(A2628="","",VLOOKUP(A2628,[4]Crt!F:G,2,FALSE))</f>
        <v>ධීවර</v>
      </c>
      <c r="I2628" s="889" t="str">
        <f>IF(B2628="","",IF(LEN(B2628)=12,VLOOKUP(MID(B2628,8,2),[4]Crt!A:B,2),VLOOKUP(MID(B2628,7,2),[4]Crt!A:B,2)))</f>
        <v>03 - මීගමුව</v>
      </c>
      <c r="J2628" s="889" t="str">
        <f>IF(B2628="","",VLOOKUP(I2628,[4]Crt!B:C,2))</f>
        <v>ගම්පහ</v>
      </c>
      <c r="K2628" s="889">
        <f>IF(B2628="","",VLOOKUP(MID(B2628,1,1),[4]Crt!D:E,2,FALSE))</f>
        <v>2001</v>
      </c>
    </row>
    <row r="2629" spans="1:11" customFormat="1" ht="51" customHeight="1">
      <c r="A2629" s="889" t="s">
        <v>5938</v>
      </c>
      <c r="B2629" s="866" t="s">
        <v>5942</v>
      </c>
      <c r="C2629" s="876" t="s">
        <v>5943</v>
      </c>
      <c r="D2629" s="960">
        <v>1975076</v>
      </c>
      <c r="E2629" s="889" t="s">
        <v>904</v>
      </c>
      <c r="F2629" s="889" t="s">
        <v>5941</v>
      </c>
      <c r="G2629" s="961"/>
      <c r="H2629" s="889" t="str">
        <f>IF(A2629="","",VLOOKUP(A2629,[4]Crt!F:G,2,FALSE))</f>
        <v>ධීවර</v>
      </c>
      <c r="I2629" s="889" t="str">
        <f>IF(B2629="","",IF(LEN(B2629)=12,VLOOKUP(MID(B2629,8,2),[4]Crt!A:B,2),VLOOKUP(MID(B2629,7,2),[4]Crt!A:B,2)))</f>
        <v>03 - මීගමුව</v>
      </c>
      <c r="J2629" s="889" t="str">
        <f>IF(B2629="","",VLOOKUP(I2629,[4]Crt!B:C,2))</f>
        <v>ගම්පහ</v>
      </c>
      <c r="K2629" s="889">
        <f>IF(B2629="","",VLOOKUP(MID(B2629,1,1),[4]Crt!D:E,2,FALSE))</f>
        <v>2001</v>
      </c>
    </row>
    <row r="2630" spans="1:11" customFormat="1" ht="51" customHeight="1">
      <c r="A2630" s="889" t="s">
        <v>5938</v>
      </c>
      <c r="B2630" s="866" t="s">
        <v>5944</v>
      </c>
      <c r="C2630" s="866" t="s">
        <v>5945</v>
      </c>
      <c r="D2630" s="960">
        <v>1924642</v>
      </c>
      <c r="E2630" s="889" t="s">
        <v>904</v>
      </c>
      <c r="F2630" s="889" t="s">
        <v>5941</v>
      </c>
      <c r="G2630" s="961"/>
      <c r="H2630" s="889" t="str">
        <f>IF(A2630="","",VLOOKUP(A2630,[4]Crt!F:G,2,FALSE))</f>
        <v>ධීවර</v>
      </c>
      <c r="I2630" s="889" t="str">
        <f>IF(B2630="","",IF(LEN(B2630)=12,VLOOKUP(MID(B2630,8,2),[4]Crt!A:B,2),VLOOKUP(MID(B2630,7,2),[4]Crt!A:B,2)))</f>
        <v>03 - මීගමුව</v>
      </c>
      <c r="J2630" s="889" t="str">
        <f>IF(B2630="","",VLOOKUP(I2630,[4]Crt!B:C,2))</f>
        <v>ගම්පහ</v>
      </c>
      <c r="K2630" s="889">
        <f>IF(B2630="","",VLOOKUP(MID(B2630,1,1),[4]Crt!D:E,2,FALSE))</f>
        <v>2001</v>
      </c>
    </row>
    <row r="2631" spans="1:11" customFormat="1" ht="51" customHeight="1">
      <c r="A2631" s="889" t="s">
        <v>5938</v>
      </c>
      <c r="B2631" s="866" t="s">
        <v>5946</v>
      </c>
      <c r="C2631" s="866" t="s">
        <v>5947</v>
      </c>
      <c r="D2631" s="960">
        <v>897902.25</v>
      </c>
      <c r="E2631" s="889" t="s">
        <v>904</v>
      </c>
      <c r="F2631" s="889" t="s">
        <v>5941</v>
      </c>
      <c r="G2631" s="961"/>
      <c r="H2631" s="889" t="str">
        <f>IF(A2631="","",VLOOKUP(A2631,[4]Crt!F:G,2,FALSE))</f>
        <v>ධීවර</v>
      </c>
      <c r="I2631" s="889" t="str">
        <f>IF(B2631="","",IF(LEN(B2631)=12,VLOOKUP(MID(B2631,8,2),[4]Crt!A:B,2),VLOOKUP(MID(B2631,7,2),[4]Crt!A:B,2)))</f>
        <v>03 - මීගමුව</v>
      </c>
      <c r="J2631" s="889" t="str">
        <f>IF(B2631="","",VLOOKUP(I2631,[4]Crt!B:C,2))</f>
        <v>ගම්පහ</v>
      </c>
      <c r="K2631" s="889">
        <f>IF(B2631="","",VLOOKUP(MID(B2631,1,1),[4]Crt!D:E,2,FALSE))</f>
        <v>2001</v>
      </c>
    </row>
    <row r="2632" spans="1:11" customFormat="1" ht="51" customHeight="1">
      <c r="A2632" s="641" t="s">
        <v>5948</v>
      </c>
      <c r="B2632" s="867" t="s">
        <v>5949</v>
      </c>
      <c r="C2632" s="867" t="s">
        <v>5950</v>
      </c>
      <c r="D2632" s="962">
        <v>500000</v>
      </c>
      <c r="E2632" s="641" t="s">
        <v>904</v>
      </c>
      <c r="F2632" s="641" t="s">
        <v>5941</v>
      </c>
      <c r="G2632" s="961"/>
      <c r="H2632" s="889" t="str">
        <f>IF(A2632="","",VLOOKUP(A2632,[4]Crt!F:G,2,FALSE))</f>
        <v>ධීවර</v>
      </c>
      <c r="I2632" s="889" t="str">
        <f>IF(B2632="","",IF(LEN(B2632)=12,VLOOKUP(MID(B2632,8,2),[4]Crt!A:B,2),VLOOKUP(MID(B2632,7,2),[4]Crt!A:B,2)))</f>
        <v>03 - මීගමුව</v>
      </c>
      <c r="J2632" s="889" t="str">
        <f>IF(B2632="","",VLOOKUP(I2632,[4]Crt!B:C,2))</f>
        <v>ගම්පහ</v>
      </c>
      <c r="K2632" s="889">
        <f>IF(B2632="","",VLOOKUP(MID(B2632,1,1),[4]Crt!D:E,2,FALSE))</f>
        <v>2104</v>
      </c>
    </row>
    <row r="2633" spans="1:11" customFormat="1" ht="51" customHeight="1">
      <c r="A2633" s="889" t="s">
        <v>5938</v>
      </c>
      <c r="B2633" s="866" t="s">
        <v>5951</v>
      </c>
      <c r="C2633" s="866" t="s">
        <v>5952</v>
      </c>
      <c r="D2633" s="960">
        <v>2000000</v>
      </c>
      <c r="E2633" s="889" t="s">
        <v>904</v>
      </c>
      <c r="F2633" s="963" t="s">
        <v>5941</v>
      </c>
      <c r="G2633" s="961"/>
      <c r="H2633" s="889" t="str">
        <f>IF(A2633="","",VLOOKUP(A2633,[4]Crt!F:G,2,FALSE))</f>
        <v>ධීවර</v>
      </c>
      <c r="I2633" s="889" t="str">
        <f>IF(B2633="","",IF(LEN(B2633)=12,VLOOKUP(MID(B2633,8,2),[4]Crt!A:B,2),VLOOKUP(MID(B2633,7,2),[4]Crt!A:B,2)))</f>
        <v>03 - මීගමුව</v>
      </c>
      <c r="J2633" s="889" t="str">
        <f>IF(B2633="","",VLOOKUP(I2633,[4]Crt!B:C,2))</f>
        <v>ගම්පහ</v>
      </c>
      <c r="K2633" s="889">
        <f>IF(B2633="","",VLOOKUP(MID(B2633,1,1),[4]Crt!D:E,2,FALSE))</f>
        <v>2401</v>
      </c>
    </row>
    <row r="2634" spans="1:11" customFormat="1" ht="51" customHeight="1">
      <c r="A2634" s="889" t="s">
        <v>5381</v>
      </c>
      <c r="B2634" s="866" t="s">
        <v>5953</v>
      </c>
      <c r="C2634" s="866" t="s">
        <v>5954</v>
      </c>
      <c r="D2634" s="964">
        <v>3000000</v>
      </c>
      <c r="E2634" s="889" t="s">
        <v>904</v>
      </c>
      <c r="F2634" s="889" t="s">
        <v>5941</v>
      </c>
      <c r="G2634" s="961"/>
      <c r="H2634" s="889" t="str">
        <f>IF(A2634="","",VLOOKUP(A2634,[4]Crt!F:G,2,FALSE))</f>
        <v>ධීවර</v>
      </c>
      <c r="I2634" s="889" t="str">
        <f>IF(B2634="","",IF(LEN(B2634)=12,VLOOKUP(MID(B2634,8,2),[4]Crt!A:B,2),VLOOKUP(MID(B2634,7,2),[4]Crt!A:B,2)))</f>
        <v>03 - මීගමුව</v>
      </c>
      <c r="J2634" s="889" t="str">
        <f>IF(B2634="","",VLOOKUP(I2634,[4]Crt!B:C,2))</f>
        <v>ගම්පහ</v>
      </c>
      <c r="K2634" s="889">
        <f>IF(B2634="","",VLOOKUP(MID(B2634,1,1),[4]Crt!D:E,2,FALSE))</f>
        <v>2502</v>
      </c>
    </row>
    <row r="2635" spans="1:11" customFormat="1" ht="51" customHeight="1">
      <c r="A2635" s="889" t="s">
        <v>5938</v>
      </c>
      <c r="B2635" s="866" t="s">
        <v>5955</v>
      </c>
      <c r="C2635" s="866" t="s">
        <v>5956</v>
      </c>
      <c r="D2635" s="964">
        <v>1966015</v>
      </c>
      <c r="E2635" s="889" t="s">
        <v>904</v>
      </c>
      <c r="F2635" s="889" t="s">
        <v>5941</v>
      </c>
      <c r="G2635" s="961"/>
      <c r="H2635" s="889" t="str">
        <f>IF(A2635="","",VLOOKUP(A2635,[4]Crt!F:G,2,FALSE))</f>
        <v>ධීවර</v>
      </c>
      <c r="I2635" s="889" t="str">
        <f>IF(B2635="","",IF(LEN(B2635)=12,VLOOKUP(MID(B2635,8,2),[4]Crt!A:B,2),VLOOKUP(MID(B2635,7,2),[4]Crt!A:B,2)))</f>
        <v>03 - මීගමුව</v>
      </c>
      <c r="J2635" s="889" t="str">
        <f>IF(B2635="","",VLOOKUP(I2635,[4]Crt!B:C,2))</f>
        <v>ගම්පහ</v>
      </c>
      <c r="K2635" s="889">
        <f>IF(B2635="","",VLOOKUP(MID(B2635,1,1),[4]Crt!D:E,2,FALSE))</f>
        <v>2502</v>
      </c>
    </row>
    <row r="2636" spans="1:11" customFormat="1" ht="51" customHeight="1">
      <c r="A2636" s="889" t="s">
        <v>5938</v>
      </c>
      <c r="B2636" s="866" t="s">
        <v>5957</v>
      </c>
      <c r="C2636" s="866" t="s">
        <v>5958</v>
      </c>
      <c r="D2636" s="960">
        <v>1972488</v>
      </c>
      <c r="E2636" s="889" t="s">
        <v>904</v>
      </c>
      <c r="F2636" s="889" t="s">
        <v>5941</v>
      </c>
      <c r="G2636" s="961"/>
      <c r="H2636" s="889" t="str">
        <f>IF(A2636="","",VLOOKUP(A2636,[4]Crt!F:G,2,FALSE))</f>
        <v>ධීවර</v>
      </c>
      <c r="I2636" s="889" t="str">
        <f>IF(B2636="","",IF(LEN(B2636)=12,VLOOKUP(MID(B2636,8,2),[4]Crt!A:B,2),VLOOKUP(MID(B2636,7,2),[4]Crt!A:B,2)))</f>
        <v>03 - මීගමුව</v>
      </c>
      <c r="J2636" s="889" t="str">
        <f>IF(B2636="","",VLOOKUP(I2636,[4]Crt!B:C,2))</f>
        <v>ගම්පහ</v>
      </c>
      <c r="K2636" s="889">
        <f>IF(B2636="","",VLOOKUP(MID(B2636,1,1),[4]Crt!D:E,2,FALSE))</f>
        <v>2502</v>
      </c>
    </row>
    <row r="2637" spans="1:11" customFormat="1" ht="51" customHeight="1">
      <c r="A2637" s="889" t="s">
        <v>5938</v>
      </c>
      <c r="B2637" s="866" t="s">
        <v>5959</v>
      </c>
      <c r="C2637" s="866" t="s">
        <v>5960</v>
      </c>
      <c r="D2637" s="960">
        <v>1980846</v>
      </c>
      <c r="E2637" s="889" t="s">
        <v>904</v>
      </c>
      <c r="F2637" s="889" t="s">
        <v>5941</v>
      </c>
      <c r="G2637" s="961"/>
      <c r="H2637" s="889" t="str">
        <f>IF(A2637="","",VLOOKUP(A2637,[4]Crt!F:G,2,FALSE))</f>
        <v>ධීවර</v>
      </c>
      <c r="I2637" s="889" t="str">
        <f>IF(B2637="","",IF(LEN(B2637)=12,VLOOKUP(MID(B2637,8,2),[4]Crt!A:B,2),VLOOKUP(MID(B2637,7,2),[4]Crt!A:B,2)))</f>
        <v>03 - මීගමුව</v>
      </c>
      <c r="J2637" s="889" t="str">
        <f>IF(B2637="","",VLOOKUP(I2637,[4]Crt!B:C,2))</f>
        <v>ගම්පහ</v>
      </c>
      <c r="K2637" s="889">
        <f>IF(B2637="","",VLOOKUP(MID(B2637,1,1),[4]Crt!D:E,2,FALSE))</f>
        <v>2502</v>
      </c>
    </row>
    <row r="2638" spans="1:11" customFormat="1" ht="51" customHeight="1">
      <c r="A2638" s="889" t="s">
        <v>5938</v>
      </c>
      <c r="B2638" s="866" t="s">
        <v>5961</v>
      </c>
      <c r="C2638" s="866" t="s">
        <v>5962</v>
      </c>
      <c r="D2638" s="960">
        <v>1998392</v>
      </c>
      <c r="E2638" s="889" t="s">
        <v>904</v>
      </c>
      <c r="F2638" s="889" t="s">
        <v>5941</v>
      </c>
      <c r="G2638" s="961"/>
      <c r="H2638" s="889" t="str">
        <f>IF(A2638="","",VLOOKUP(A2638,[4]Crt!F:G,2,FALSE))</f>
        <v>ධීවර</v>
      </c>
      <c r="I2638" s="889" t="str">
        <f>IF(B2638="","",IF(LEN(B2638)=12,VLOOKUP(MID(B2638,8,2),[4]Crt!A:B,2),VLOOKUP(MID(B2638,7,2),[4]Crt!A:B,2)))</f>
        <v>03 - මීගමුව</v>
      </c>
      <c r="J2638" s="889" t="str">
        <f>IF(B2638="","",VLOOKUP(I2638,[4]Crt!B:C,2))</f>
        <v>ගම්පහ</v>
      </c>
      <c r="K2638" s="889">
        <f>IF(B2638="","",VLOOKUP(MID(B2638,1,1),[4]Crt!D:E,2,FALSE))</f>
        <v>2502</v>
      </c>
    </row>
    <row r="2639" spans="1:11" customFormat="1" ht="51" customHeight="1">
      <c r="A2639" s="889" t="s">
        <v>5938</v>
      </c>
      <c r="B2639" s="965" t="s">
        <v>5963</v>
      </c>
      <c r="C2639" s="866" t="s">
        <v>5964</v>
      </c>
      <c r="D2639" s="960">
        <v>990938</v>
      </c>
      <c r="E2639" s="889" t="s">
        <v>904</v>
      </c>
      <c r="F2639" s="889" t="s">
        <v>5941</v>
      </c>
      <c r="G2639" s="961"/>
      <c r="H2639" s="889" t="str">
        <f>IF(A2639="","",VLOOKUP(A2639,[4]Crt!F:G,2,FALSE))</f>
        <v>ධීවර</v>
      </c>
      <c r="I2639" s="889" t="str">
        <f>IF(B2639="","",IF(LEN(B2639)=12,VLOOKUP(MID(B2639,8,2),[4]Crt!A:B,2),VLOOKUP(MID(B2639,7,2),[4]Crt!A:B,2)))</f>
        <v>03 - මීගමුව</v>
      </c>
      <c r="J2639" s="889" t="str">
        <f>IF(B2639="","",VLOOKUP(I2639,[4]Crt!B:C,2))</f>
        <v>ගම්පහ</v>
      </c>
      <c r="K2639" s="889">
        <f>IF(B2639="","",VLOOKUP(MID(B2639,1,1),[4]Crt!D:E,2,FALSE))</f>
        <v>2502</v>
      </c>
    </row>
    <row r="2640" spans="1:11" customFormat="1" ht="51" customHeight="1">
      <c r="A2640" s="889" t="s">
        <v>5381</v>
      </c>
      <c r="B2640" s="866" t="s">
        <v>5965</v>
      </c>
      <c r="C2640" s="866" t="s">
        <v>5966</v>
      </c>
      <c r="D2640" s="964">
        <v>200000</v>
      </c>
      <c r="E2640" s="889" t="s">
        <v>904</v>
      </c>
      <c r="F2640" s="889" t="s">
        <v>5941</v>
      </c>
      <c r="G2640" s="961"/>
      <c r="H2640" s="889" t="str">
        <f>IF(A2640="","",VLOOKUP(A2640,[4]Crt!F:G,2,FALSE))</f>
        <v>ධීවර</v>
      </c>
      <c r="I2640" s="889" t="str">
        <f>IF(B2640="","",IF(LEN(B2640)=12,VLOOKUP(MID(B2640,8,2),[4]Crt!A:B,2),VLOOKUP(MID(B2640,7,2),[4]Crt!A:B,2)))</f>
        <v>03 - මීගමුව</v>
      </c>
      <c r="J2640" s="889" t="str">
        <f>IF(B2640="","",VLOOKUP(I2640,[4]Crt!B:C,2))</f>
        <v>ගම්පහ</v>
      </c>
      <c r="K2640" s="889">
        <f>IF(B2640="","",VLOOKUP(MID(B2640,1,1),[4]Crt!D:E,2,FALSE))</f>
        <v>2502</v>
      </c>
    </row>
    <row r="2641" spans="1:11" customFormat="1" ht="60" customHeight="1">
      <c r="A2641" s="889" t="s">
        <v>5938</v>
      </c>
      <c r="B2641" s="876" t="s">
        <v>5967</v>
      </c>
      <c r="C2641" s="866" t="s">
        <v>5968</v>
      </c>
      <c r="D2641" s="960">
        <v>643800</v>
      </c>
      <c r="E2641" s="889" t="s">
        <v>4962</v>
      </c>
      <c r="F2641" s="889" t="s">
        <v>5969</v>
      </c>
      <c r="G2641" s="961"/>
      <c r="H2641" s="889" t="str">
        <f>IF(A2641="","",VLOOKUP(A2641,[4]Crt!F:G,2,FALSE))</f>
        <v>ධීවර</v>
      </c>
      <c r="I2641" s="889" t="str">
        <f>IF(B2641="","",IF(LEN(B2641)=12,VLOOKUP(MID(B2641,8,2),[4]Crt!A:B,2),VLOOKUP(MID(B2641,7,2),[4]Crt!A:B,2)))</f>
        <v>03 - මීගමුව</v>
      </c>
      <c r="J2641" s="889" t="str">
        <f>IF(B2641="","",VLOOKUP(I2641,[4]Crt!B:C,2))</f>
        <v>ගම්පහ</v>
      </c>
      <c r="K2641" s="889">
        <f>IF(B2641="","",VLOOKUP(MID(B2641,1,1),[4]Crt!D:E,2,FALSE))</f>
        <v>2001</v>
      </c>
    </row>
    <row r="2642" spans="1:11" customFormat="1" ht="51" customHeight="1">
      <c r="A2642" s="889" t="s">
        <v>5938</v>
      </c>
      <c r="B2642" s="876" t="s">
        <v>5970</v>
      </c>
      <c r="C2642" s="866" t="s">
        <v>5971</v>
      </c>
      <c r="D2642" s="964">
        <v>1000000</v>
      </c>
      <c r="E2642" s="889" t="s">
        <v>904</v>
      </c>
      <c r="F2642" s="889" t="s">
        <v>5941</v>
      </c>
      <c r="G2642" s="961"/>
      <c r="H2642" s="889" t="str">
        <f>IF(A2642="","",VLOOKUP(A2642,[4]Crt!F:G,2,FALSE))</f>
        <v>ධීවර</v>
      </c>
      <c r="I2642" s="889" t="str">
        <f>IF(B2642="","",IF(LEN(B2642)=12,VLOOKUP(MID(B2642,8,2),[4]Crt!A:B,2),VLOOKUP(MID(B2642,7,2),[4]Crt!A:B,2)))</f>
        <v>03 - මීගමුව</v>
      </c>
      <c r="J2642" s="889" t="str">
        <f>IF(B2642="","",VLOOKUP(I2642,[4]Crt!B:C,2))</f>
        <v>ගම්පහ</v>
      </c>
      <c r="K2642" s="889">
        <f>IF(B2642="","",VLOOKUP(MID(B2642,1,1),[4]Crt!D:E,2,FALSE))</f>
        <v>2104</v>
      </c>
    </row>
    <row r="2643" spans="1:11" customFormat="1" ht="51" customHeight="1">
      <c r="A2643" s="889" t="s">
        <v>5938</v>
      </c>
      <c r="B2643" s="866" t="s">
        <v>5972</v>
      </c>
      <c r="C2643" s="866" t="s">
        <v>5973</v>
      </c>
      <c r="D2643" s="960">
        <v>973875</v>
      </c>
      <c r="E2643" s="889" t="s">
        <v>3658</v>
      </c>
      <c r="F2643" s="889" t="s">
        <v>5941</v>
      </c>
      <c r="G2643" s="961"/>
      <c r="H2643" s="889" t="str">
        <f>IF(A2643="","",VLOOKUP(A2643,[4]Crt!F:G,2,FALSE))</f>
        <v>ධීවර</v>
      </c>
      <c r="I2643" s="889" t="str">
        <f>IF(B2643="","",IF(LEN(B2643)=12,VLOOKUP(MID(B2643,8,2),[4]Crt!A:B,2),VLOOKUP(MID(B2643,7,2),[4]Crt!A:B,2)))</f>
        <v>03 - මීගමුව</v>
      </c>
      <c r="J2643" s="889" t="str">
        <f>IF(B2643="","",VLOOKUP(I2643,[4]Crt!B:C,2))</f>
        <v>ගම්පහ</v>
      </c>
      <c r="K2643" s="889">
        <f>IF(B2643="","",VLOOKUP(MID(B2643,1,1),[4]Crt!D:E,2,FALSE))</f>
        <v>2502</v>
      </c>
    </row>
    <row r="2644" spans="1:11" customFormat="1" ht="51" customHeight="1">
      <c r="A2644" s="889" t="s">
        <v>5938</v>
      </c>
      <c r="B2644" s="866" t="s">
        <v>5974</v>
      </c>
      <c r="C2644" s="866" t="s">
        <v>5975</v>
      </c>
      <c r="D2644" s="960">
        <v>1987545</v>
      </c>
      <c r="E2644" s="889" t="s">
        <v>3658</v>
      </c>
      <c r="F2644" s="889" t="s">
        <v>5941</v>
      </c>
      <c r="G2644" s="961"/>
      <c r="H2644" s="889" t="str">
        <f>IF(A2644="","",VLOOKUP(A2644,[4]Crt!F:G,2,FALSE))</f>
        <v>ධීවර</v>
      </c>
      <c r="I2644" s="889" t="str">
        <f>IF(B2644="","",IF(LEN(B2644)=12,VLOOKUP(MID(B2644,8,2),[4]Crt!A:B,2),VLOOKUP(MID(B2644,7,2),[4]Crt!A:B,2)))</f>
        <v>03 - මීගමුව</v>
      </c>
      <c r="J2644" s="889" t="str">
        <f>IF(B2644="","",VLOOKUP(I2644,[4]Crt!B:C,2))</f>
        <v>ගම්පහ</v>
      </c>
      <c r="K2644" s="889">
        <f>IF(B2644="","",VLOOKUP(MID(B2644,1,1),[4]Crt!D:E,2,FALSE))</f>
        <v>2502</v>
      </c>
    </row>
    <row r="2645" spans="1:11" customFormat="1" ht="51" customHeight="1">
      <c r="A2645" s="889" t="s">
        <v>5938</v>
      </c>
      <c r="B2645" s="866" t="s">
        <v>5976</v>
      </c>
      <c r="C2645" s="866" t="s">
        <v>5977</v>
      </c>
      <c r="D2645" s="960">
        <v>984354</v>
      </c>
      <c r="E2645" s="889" t="s">
        <v>3658</v>
      </c>
      <c r="F2645" s="889" t="s">
        <v>5941</v>
      </c>
      <c r="G2645" s="961"/>
      <c r="H2645" s="889" t="str">
        <f>IF(A2645="","",VLOOKUP(A2645,[4]Crt!F:G,2,FALSE))</f>
        <v>ධීවර</v>
      </c>
      <c r="I2645" s="889" t="str">
        <f>IF(B2645="","",IF(LEN(B2645)=12,VLOOKUP(MID(B2645,8,2),[4]Crt!A:B,2),VLOOKUP(MID(B2645,7,2),[4]Crt!A:B,2)))</f>
        <v>03 - මීගමුව</v>
      </c>
      <c r="J2645" s="889" t="str">
        <f>IF(B2645="","",VLOOKUP(I2645,[4]Crt!B:C,2))</f>
        <v>ගම්පහ</v>
      </c>
      <c r="K2645" s="889">
        <f>IF(B2645="","",VLOOKUP(MID(B2645,1,1),[4]Crt!D:E,2,FALSE))</f>
        <v>2004</v>
      </c>
    </row>
    <row r="2646" spans="1:11" customFormat="1" ht="51" customHeight="1">
      <c r="A2646" s="889" t="s">
        <v>5381</v>
      </c>
      <c r="B2646" s="866" t="s">
        <v>5978</v>
      </c>
      <c r="C2646" s="866" t="s">
        <v>5979</v>
      </c>
      <c r="D2646" s="964">
        <v>1000000</v>
      </c>
      <c r="E2646" s="889" t="s">
        <v>3658</v>
      </c>
      <c r="F2646" s="889" t="s">
        <v>5941</v>
      </c>
      <c r="G2646" s="961"/>
      <c r="H2646" s="889" t="str">
        <f>IF(A2646="","",VLOOKUP(A2646,[4]Crt!F:G,2,FALSE))</f>
        <v>ධීවර</v>
      </c>
      <c r="I2646" s="889" t="str">
        <f>IF(B2646="","",IF(LEN(B2646)=12,VLOOKUP(MID(B2646,8,2),[4]Crt!A:B,2),VLOOKUP(MID(B2646,7,2),[4]Crt!A:B,2)))</f>
        <v>03 - මීගමුව</v>
      </c>
      <c r="J2646" s="889" t="str">
        <f>IF(B2646="","",VLOOKUP(I2646,[4]Crt!B:C,2))</f>
        <v>ගම්පහ</v>
      </c>
      <c r="K2646" s="889">
        <f>IF(B2646="","",VLOOKUP(MID(B2646,1,1),[4]Crt!D:E,2,FALSE))</f>
        <v>2004</v>
      </c>
    </row>
    <row r="2647" spans="1:11" customFormat="1" ht="51" customHeight="1">
      <c r="A2647" s="889" t="s">
        <v>5381</v>
      </c>
      <c r="B2647" s="866" t="s">
        <v>5980</v>
      </c>
      <c r="C2647" s="866" t="s">
        <v>5981</v>
      </c>
      <c r="D2647" s="964">
        <v>1000000</v>
      </c>
      <c r="E2647" s="889" t="s">
        <v>3658</v>
      </c>
      <c r="F2647" s="889" t="s">
        <v>5941</v>
      </c>
      <c r="G2647" s="961"/>
      <c r="H2647" s="889" t="str">
        <f>IF(A2647="","",VLOOKUP(A2647,[4]Crt!F:G,2,FALSE))</f>
        <v>ධීවර</v>
      </c>
      <c r="I2647" s="889" t="str">
        <f>IF(B2647="","",IF(LEN(B2647)=12,VLOOKUP(MID(B2647,8,2),[4]Crt!A:B,2),VLOOKUP(MID(B2647,7,2),[4]Crt!A:B,2)))</f>
        <v>03 - මීගමුව</v>
      </c>
      <c r="J2647" s="889" t="str">
        <f>IF(B2647="","",VLOOKUP(I2647,[4]Crt!B:C,2))</f>
        <v>ගම්පහ</v>
      </c>
      <c r="K2647" s="889">
        <f>IF(B2647="","",VLOOKUP(MID(B2647,1,1),[4]Crt!D:E,2,FALSE))</f>
        <v>2104</v>
      </c>
    </row>
    <row r="2648" spans="1:11" customFormat="1" ht="51" customHeight="1">
      <c r="A2648" s="641" t="s">
        <v>5948</v>
      </c>
      <c r="B2648" s="867" t="s">
        <v>5982</v>
      </c>
      <c r="C2648" s="867" t="s">
        <v>5983</v>
      </c>
      <c r="D2648" s="962">
        <v>500000</v>
      </c>
      <c r="E2648" s="641" t="s">
        <v>3658</v>
      </c>
      <c r="F2648" s="641" t="s">
        <v>5941</v>
      </c>
      <c r="G2648" s="961"/>
      <c r="H2648" s="889" t="str">
        <f>IF(A2648="","",VLOOKUP(A2648,[4]Crt!F:G,2,FALSE))</f>
        <v>ධීවර</v>
      </c>
      <c r="I2648" s="889" t="str">
        <f>IF(B2648="","",IF(LEN(B2648)=12,VLOOKUP(MID(B2648,8,2),[4]Crt!A:B,2),VLOOKUP(MID(B2648,7,2),[4]Crt!A:B,2)))</f>
        <v>03 - මීගමුව</v>
      </c>
      <c r="J2648" s="889" t="str">
        <f>IF(B2648="","",VLOOKUP(I2648,[4]Crt!B:C,2))</f>
        <v>ගම්පහ</v>
      </c>
      <c r="K2648" s="889">
        <f>IF(B2648="","",VLOOKUP(MID(B2648,1,1),[4]Crt!D:E,2,FALSE))</f>
        <v>2104</v>
      </c>
    </row>
    <row r="2649" spans="1:11" customFormat="1" ht="51" customHeight="1">
      <c r="A2649" s="889" t="s">
        <v>5938</v>
      </c>
      <c r="B2649" s="866" t="s">
        <v>5984</v>
      </c>
      <c r="C2649" s="866" t="s">
        <v>5985</v>
      </c>
      <c r="D2649" s="960">
        <v>7600000</v>
      </c>
      <c r="E2649" s="889" t="s">
        <v>701</v>
      </c>
      <c r="F2649" s="889" t="s">
        <v>5986</v>
      </c>
      <c r="G2649" s="961"/>
      <c r="H2649" s="889" t="str">
        <f>IF(A2649="","",VLOOKUP(A2649,[4]Crt!F:G,2,FALSE))</f>
        <v>ධීවර</v>
      </c>
      <c r="I2649" s="889" t="str">
        <f>IF(B2649="","",IF(LEN(B2649)=12,VLOOKUP(MID(B2649,8,2),[4]Crt!A:B,2),VLOOKUP(MID(B2649,7,2),[4]Crt!A:B,2)))</f>
        <v>09 - වත්තල</v>
      </c>
      <c r="J2649" s="889" t="str">
        <f>IF(B2649="","",VLOOKUP(I2649,[4]Crt!B:C,2))</f>
        <v>ගම්පහ</v>
      </c>
      <c r="K2649" s="889">
        <f>IF(B2649="","",VLOOKUP(MID(B2649,1,1),[4]Crt!D:E,2,FALSE))</f>
        <v>2103</v>
      </c>
    </row>
    <row r="2650" spans="1:11" customFormat="1" ht="51" customHeight="1">
      <c r="A2650" s="889" t="s">
        <v>5938</v>
      </c>
      <c r="B2650" s="866" t="s">
        <v>5987</v>
      </c>
      <c r="C2650" s="866" t="s">
        <v>5988</v>
      </c>
      <c r="D2650" s="960">
        <v>85000</v>
      </c>
      <c r="E2650" s="963" t="s">
        <v>904</v>
      </c>
      <c r="F2650" s="963" t="s">
        <v>904</v>
      </c>
      <c r="G2650" s="961"/>
      <c r="H2650" s="889" t="str">
        <f>IF(A2650="","",VLOOKUP(A2650,[4]Crt!F:G,2,FALSE))</f>
        <v>ධීවර</v>
      </c>
      <c r="I2650" s="889" t="str">
        <f>IF(B2650="","",IF(LEN(B2650)=12,VLOOKUP(MID(B2650,8,2),[4]Crt!A:B,2),VLOOKUP(MID(B2650,7,2),[4]Crt!A:B,2)))</f>
        <v>09 - වත්තල</v>
      </c>
      <c r="J2650" s="889" t="str">
        <f>IF(B2650="","",VLOOKUP(I2650,[4]Crt!B:C,2))</f>
        <v>ගම්පහ</v>
      </c>
      <c r="K2650" s="889">
        <f>IF(B2650="","",VLOOKUP(MID(B2650,1,1),[4]Crt!D:E,2,FALSE))</f>
        <v>2401</v>
      </c>
    </row>
    <row r="2651" spans="1:11" customFormat="1" ht="51" customHeight="1">
      <c r="A2651" s="889" t="s">
        <v>5938</v>
      </c>
      <c r="B2651" s="866" t="s">
        <v>5989</v>
      </c>
      <c r="C2651" s="866" t="s">
        <v>5990</v>
      </c>
      <c r="D2651" s="964">
        <v>2000000</v>
      </c>
      <c r="E2651" s="889" t="s">
        <v>904</v>
      </c>
      <c r="F2651" s="963" t="s">
        <v>904</v>
      </c>
      <c r="G2651" s="961"/>
      <c r="H2651" s="889" t="str">
        <f>IF(A2651="","",VLOOKUP(A2651,[4]Crt!F:G,2,FALSE))</f>
        <v>ධීවර</v>
      </c>
      <c r="I2651" s="889" t="str">
        <f>IF(B2651="","",IF(LEN(B2651)=12,VLOOKUP(MID(B2651,8,2),[4]Crt!A:B,2),VLOOKUP(MID(B2651,7,2),[4]Crt!A:B,2)))</f>
        <v>09 - වත්තල</v>
      </c>
      <c r="J2651" s="889" t="str">
        <f>IF(B2651="","",VLOOKUP(I2651,[4]Crt!B:C,2))</f>
        <v>ගම්පහ</v>
      </c>
      <c r="K2651" s="889">
        <f>IF(B2651="","",VLOOKUP(MID(B2651,1,1),[4]Crt!D:E,2,FALSE))</f>
        <v>2502</v>
      </c>
    </row>
    <row r="2652" spans="1:11" customFormat="1" ht="51" customHeight="1">
      <c r="A2652" s="641" t="s">
        <v>5948</v>
      </c>
      <c r="B2652" s="867" t="s">
        <v>5991</v>
      </c>
      <c r="C2652" s="867" t="s">
        <v>5992</v>
      </c>
      <c r="D2652" s="962">
        <v>2000000</v>
      </c>
      <c r="E2652" s="641" t="s">
        <v>904</v>
      </c>
      <c r="F2652" s="641" t="s">
        <v>5993</v>
      </c>
      <c r="G2652" s="961"/>
      <c r="H2652" s="889" t="str">
        <f>IF(A2652="","",VLOOKUP(A2652,[4]Crt!F:G,2,FALSE))</f>
        <v>ධීවර</v>
      </c>
      <c r="I2652" s="889" t="str">
        <f>IF(B2652="","",IF(LEN(B2652)=12,VLOOKUP(MID(B2652,8,2),[4]Crt!A:B,2),VLOOKUP(MID(B2652,7,2),[4]Crt!A:B,2)))</f>
        <v>09 - වත්තල</v>
      </c>
      <c r="J2652" s="889" t="str">
        <f>IF(B2652="","",VLOOKUP(I2652,[4]Crt!B:C,2))</f>
        <v>ගම්පහ</v>
      </c>
      <c r="K2652" s="889">
        <f>IF(B2652="","",VLOOKUP(MID(B2652,1,1),[4]Crt!D:E,2,FALSE))</f>
        <v>2502</v>
      </c>
    </row>
    <row r="2653" spans="1:11" customFormat="1" ht="51" customHeight="1">
      <c r="A2653" s="641" t="s">
        <v>5948</v>
      </c>
      <c r="B2653" s="867" t="s">
        <v>5994</v>
      </c>
      <c r="C2653" s="867" t="s">
        <v>5995</v>
      </c>
      <c r="D2653" s="962">
        <v>1000000</v>
      </c>
      <c r="E2653" s="641" t="s">
        <v>904</v>
      </c>
      <c r="F2653" s="641" t="s">
        <v>5993</v>
      </c>
      <c r="G2653" s="961"/>
      <c r="H2653" s="889" t="str">
        <f>IF(A2653="","",VLOOKUP(A2653,[4]Crt!F:G,2,FALSE))</f>
        <v>ධීවර</v>
      </c>
      <c r="I2653" s="889" t="str">
        <f>IF(B2653="","",IF(LEN(B2653)=12,VLOOKUP(MID(B2653,8,2),[4]Crt!A:B,2),VLOOKUP(MID(B2653,7,2),[4]Crt!A:B,2)))</f>
        <v>09 - වත්තල</v>
      </c>
      <c r="J2653" s="889" t="str">
        <f>IF(B2653="","",VLOOKUP(I2653,[4]Crt!B:C,2))</f>
        <v>ගම්පහ</v>
      </c>
      <c r="K2653" s="889">
        <f>IF(B2653="","",VLOOKUP(MID(B2653,1,1),[4]Crt!D:E,2,FALSE))</f>
        <v>2502</v>
      </c>
    </row>
    <row r="2654" spans="1:11" customFormat="1" ht="51" customHeight="1">
      <c r="A2654" s="889" t="s">
        <v>5381</v>
      </c>
      <c r="B2654" s="866" t="s">
        <v>5996</v>
      </c>
      <c r="C2654" s="866" t="s">
        <v>5997</v>
      </c>
      <c r="D2654" s="964">
        <v>9875000</v>
      </c>
      <c r="E2654" s="889" t="s">
        <v>904</v>
      </c>
      <c r="F2654" s="889" t="s">
        <v>904</v>
      </c>
      <c r="G2654" s="961"/>
      <c r="H2654" s="889" t="str">
        <f>IF(A2654="","",VLOOKUP(A2654,[4]Crt!F:G,2,FALSE))</f>
        <v>ධීවර</v>
      </c>
      <c r="I2654" s="889" t="str">
        <f>IF(B2654="","",IF(LEN(B2654)=12,VLOOKUP(MID(B2654,8,2),[4]Crt!A:B,2),VLOOKUP(MID(B2654,7,2),[4]Crt!A:B,2)))</f>
        <v>63 - ගම්පහ පොදු</v>
      </c>
      <c r="J2654" s="889" t="str">
        <f>IF(B2654="","",VLOOKUP(I2654,[4]Crt!B:C,2))</f>
        <v xml:space="preserve">ගම්පහ </v>
      </c>
      <c r="K2654" s="889">
        <f>IF(B2654="","",VLOOKUP(MID(B2654,1,1),[4]Crt!D:E,2,FALSE))</f>
        <v>2103</v>
      </c>
    </row>
    <row r="2655" spans="1:11" customFormat="1" ht="51" customHeight="1">
      <c r="A2655" s="889" t="s">
        <v>5938</v>
      </c>
      <c r="B2655" s="866" t="s">
        <v>5998</v>
      </c>
      <c r="C2655" s="866" t="s">
        <v>5999</v>
      </c>
      <c r="D2655" s="960">
        <v>27250000</v>
      </c>
      <c r="E2655" s="889" t="s">
        <v>904</v>
      </c>
      <c r="F2655" s="889" t="s">
        <v>904</v>
      </c>
      <c r="G2655" s="961"/>
      <c r="H2655" s="889" t="str">
        <f>IF(A2655="","",VLOOKUP(A2655,[4]Crt!F:G,2,FALSE))</f>
        <v>ධීවර</v>
      </c>
      <c r="I2655" s="889" t="str">
        <f>IF(B2655="","",IF(LEN(B2655)=12,VLOOKUP(MID(B2655,8,2),[4]Crt!A:B,2),VLOOKUP(MID(B2655,7,2),[4]Crt!A:B,2)))</f>
        <v>63 - ගම්පහ පොදු</v>
      </c>
      <c r="J2655" s="889" t="str">
        <f>IF(B2655="","",VLOOKUP(I2655,[4]Crt!B:C,2))</f>
        <v xml:space="preserve">ගම්පහ </v>
      </c>
      <c r="K2655" s="889">
        <f>IF(B2655="","",VLOOKUP(MID(B2655,1,1),[4]Crt!D:E,2,FALSE))</f>
        <v>2103</v>
      </c>
    </row>
    <row r="2656" spans="1:11" customFormat="1" ht="57.75" customHeight="1">
      <c r="A2656" s="889" t="s">
        <v>5938</v>
      </c>
      <c r="B2656" s="866" t="s">
        <v>6000</v>
      </c>
      <c r="C2656" s="866" t="s">
        <v>6001</v>
      </c>
      <c r="D2656" s="960">
        <v>10266000</v>
      </c>
      <c r="E2656" s="889" t="s">
        <v>904</v>
      </c>
      <c r="F2656" s="889" t="s">
        <v>904</v>
      </c>
      <c r="G2656" s="961"/>
      <c r="H2656" s="889" t="str">
        <f>IF(A2656="","",VLOOKUP(A2656,[4]Crt!F:G,2,FALSE))</f>
        <v>ධීවර</v>
      </c>
      <c r="I2656" s="889" t="str">
        <f>IF(B2656="","",IF(LEN(B2656)=12,VLOOKUP(MID(B2656,8,2),[4]Crt!A:B,2),VLOOKUP(MID(B2656,7,2),[4]Crt!A:B,2)))</f>
        <v>63 - ගම්පහ පොදු</v>
      </c>
      <c r="J2656" s="889" t="str">
        <f>IF(B2656="","",VLOOKUP(I2656,[4]Crt!B:C,2))</f>
        <v xml:space="preserve">ගම්පහ </v>
      </c>
      <c r="K2656" s="889">
        <f>IF(B2656="","",VLOOKUP(MID(B2656,1,1),[4]Crt!D:E,2,FALSE))</f>
        <v>2401</v>
      </c>
    </row>
    <row r="2657" spans="1:11" customFormat="1" ht="51" customHeight="1">
      <c r="A2657" s="889" t="s">
        <v>5938</v>
      </c>
      <c r="B2657" s="866" t="s">
        <v>6002</v>
      </c>
      <c r="C2657" s="866" t="s">
        <v>6003</v>
      </c>
      <c r="D2657" s="960">
        <v>21462000</v>
      </c>
      <c r="E2657" s="889" t="s">
        <v>904</v>
      </c>
      <c r="F2657" s="889" t="s">
        <v>904</v>
      </c>
      <c r="G2657" s="961"/>
      <c r="H2657" s="889" t="str">
        <f>IF(A2657="","",VLOOKUP(A2657,[4]Crt!F:G,2,FALSE))</f>
        <v>ධීවර</v>
      </c>
      <c r="I2657" s="889" t="str">
        <f>IF(B2657="","",IF(LEN(B2657)=12,VLOOKUP(MID(B2657,8,2),[4]Crt!A:B,2),VLOOKUP(MID(B2657,7,2),[4]Crt!A:B,2)))</f>
        <v>63 - ගම්පහ පොදු</v>
      </c>
      <c r="J2657" s="889" t="str">
        <f>IF(B2657="","",VLOOKUP(I2657,[4]Crt!B:C,2))</f>
        <v xml:space="preserve">ගම්පහ </v>
      </c>
      <c r="K2657" s="889">
        <f>IF(B2657="","",VLOOKUP(MID(B2657,1,1),[4]Crt!D:E,2,FALSE))</f>
        <v>2103</v>
      </c>
    </row>
    <row r="2658" spans="1:11" customFormat="1" ht="51" customHeight="1">
      <c r="A2658" s="889" t="s">
        <v>5938</v>
      </c>
      <c r="B2658" s="866" t="s">
        <v>6004</v>
      </c>
      <c r="C2658" s="866" t="s">
        <v>6005</v>
      </c>
      <c r="D2658" s="960">
        <v>6000000</v>
      </c>
      <c r="E2658" s="889" t="s">
        <v>904</v>
      </c>
      <c r="F2658" s="889" t="s">
        <v>904</v>
      </c>
      <c r="G2658" s="961"/>
      <c r="H2658" s="889" t="str">
        <f>IF(A2658="","",VLOOKUP(A2658,[4]Crt!F:G,2,FALSE))</f>
        <v>ධීවර</v>
      </c>
      <c r="I2658" s="889" t="str">
        <f>IF(B2658="","",IF(LEN(B2658)=12,VLOOKUP(MID(B2658,8,2),[4]Crt!A:B,2),VLOOKUP(MID(B2658,7,2),[4]Crt!A:B,2)))</f>
        <v>64 - කොළඹ පොදු</v>
      </c>
      <c r="J2658" s="889" t="str">
        <f>IF(B2658="","",VLOOKUP(I2658,[4]Crt!B:C,2))</f>
        <v xml:space="preserve">කොළඹ </v>
      </c>
      <c r="K2658" s="889">
        <f>IF(B2658="","",VLOOKUP(MID(B2658,1,1),[4]Crt!D:E,2,FALSE))</f>
        <v>2103</v>
      </c>
    </row>
    <row r="2659" spans="1:11" customFormat="1" ht="51" customHeight="1">
      <c r="A2659" s="889" t="s">
        <v>5938</v>
      </c>
      <c r="B2659" s="866" t="s">
        <v>6006</v>
      </c>
      <c r="C2659" s="866" t="s">
        <v>6007</v>
      </c>
      <c r="D2659" s="960">
        <v>2042000</v>
      </c>
      <c r="E2659" s="889" t="s">
        <v>904</v>
      </c>
      <c r="F2659" s="889" t="s">
        <v>904</v>
      </c>
      <c r="G2659" s="961"/>
      <c r="H2659" s="889" t="str">
        <f>IF(A2659="","",VLOOKUP(A2659,[4]Crt!F:G,2,FALSE))</f>
        <v>ධීවර</v>
      </c>
      <c r="I2659" s="889" t="str">
        <f>IF(B2659="","",IF(LEN(B2659)=12,VLOOKUP(MID(B2659,8,2),[4]Crt!A:B,2),VLOOKUP(MID(B2659,7,2),[4]Crt!A:B,2)))</f>
        <v>64 - කොළඹ පොදු</v>
      </c>
      <c r="J2659" s="889" t="str">
        <f>IF(B2659="","",VLOOKUP(I2659,[4]Crt!B:C,2))</f>
        <v xml:space="preserve">කොළඹ </v>
      </c>
      <c r="K2659" s="889">
        <f>IF(B2659="","",VLOOKUP(MID(B2659,1,1),[4]Crt!D:E,2,FALSE))</f>
        <v>2103</v>
      </c>
    </row>
    <row r="2660" spans="1:11" customFormat="1" ht="51" customHeight="1">
      <c r="A2660" s="889" t="s">
        <v>5938</v>
      </c>
      <c r="B2660" s="866" t="s">
        <v>6008</v>
      </c>
      <c r="C2660" s="866" t="s">
        <v>6009</v>
      </c>
      <c r="D2660" s="960">
        <v>107500</v>
      </c>
      <c r="E2660" s="889" t="s">
        <v>904</v>
      </c>
      <c r="F2660" s="889" t="s">
        <v>904</v>
      </c>
      <c r="G2660" s="961"/>
      <c r="H2660" s="889" t="str">
        <f>IF(A2660="","",VLOOKUP(A2660,[4]Crt!F:G,2,FALSE))</f>
        <v>ධීවර</v>
      </c>
      <c r="I2660" s="889" t="str">
        <f>IF(B2660="","",IF(LEN(B2660)=12,VLOOKUP(MID(B2660,8,2),[4]Crt!A:B,2),VLOOKUP(MID(B2660,7,2),[4]Crt!A:B,2)))</f>
        <v>64 - කොළඹ පොදු</v>
      </c>
      <c r="J2660" s="889" t="str">
        <f>IF(B2660="","",VLOOKUP(I2660,[4]Crt!B:C,2))</f>
        <v xml:space="preserve">කොළඹ </v>
      </c>
      <c r="K2660" s="889">
        <f>IF(B2660="","",VLOOKUP(MID(B2660,1,1),[4]Crt!D:E,2,FALSE))</f>
        <v>2401</v>
      </c>
    </row>
    <row r="2661" spans="1:11" customFormat="1" ht="51" customHeight="1">
      <c r="A2661" s="641" t="s">
        <v>5948</v>
      </c>
      <c r="B2661" s="867" t="s">
        <v>6010</v>
      </c>
      <c r="C2661" s="867" t="s">
        <v>6011</v>
      </c>
      <c r="D2661" s="962">
        <v>1000000</v>
      </c>
      <c r="E2661" s="641" t="s">
        <v>904</v>
      </c>
      <c r="F2661" s="641" t="s">
        <v>904</v>
      </c>
      <c r="G2661" s="961"/>
      <c r="H2661" s="889" t="str">
        <f>IF(A2661="","",VLOOKUP(A2661,[4]Crt!F:G,2,FALSE))</f>
        <v>ධීවර</v>
      </c>
      <c r="I2661" s="889" t="str">
        <f>IF(B2661="","",IF(LEN(B2661)=12,VLOOKUP(MID(B2661,8,2),[4]Crt!A:B,2),VLOOKUP(MID(B2661,7,2),[4]Crt!A:B,2)))</f>
        <v>64 - කොළඹ පොදු</v>
      </c>
      <c r="J2661" s="889" t="str">
        <f>IF(B2661="","",VLOOKUP(I2661,[4]Crt!B:C,2))</f>
        <v xml:space="preserve">කොළඹ </v>
      </c>
      <c r="K2661" s="889">
        <f>IF(B2661="","",VLOOKUP(MID(B2661,1,1),[4]Crt!D:E,2,FALSE))</f>
        <v>2103</v>
      </c>
    </row>
    <row r="2662" spans="1:11" customFormat="1" ht="51" customHeight="1">
      <c r="A2662" s="889" t="s">
        <v>5381</v>
      </c>
      <c r="B2662" s="866" t="s">
        <v>6012</v>
      </c>
      <c r="C2662" s="866" t="s">
        <v>6013</v>
      </c>
      <c r="D2662" s="964">
        <v>400000</v>
      </c>
      <c r="E2662" s="889" t="s">
        <v>904</v>
      </c>
      <c r="F2662" s="889" t="s">
        <v>1172</v>
      </c>
      <c r="G2662" s="961"/>
      <c r="H2662" s="889" t="str">
        <f>IF(A2662="","",VLOOKUP(A2662,[4]Crt!F:G,2,FALSE))</f>
        <v>ධීවර</v>
      </c>
      <c r="I2662" s="889" t="str">
        <f>IF(B2662="","",IF(LEN(B2662)=12,VLOOKUP(MID(B2662,8,2),[4]Crt!A:B,2),VLOOKUP(MID(B2662,7,2),[4]Crt!A:B,2)))</f>
        <v>48 - බේරුවල</v>
      </c>
      <c r="J2662" s="889" t="str">
        <f>IF(B2662="","",VLOOKUP(I2662,[4]Crt!B:C,2))</f>
        <v>කළුතර</v>
      </c>
      <c r="K2662" s="889">
        <f>IF(B2662="","",VLOOKUP(MID(B2662,1,1),[4]Crt!D:E,2,FALSE))</f>
        <v>2103</v>
      </c>
    </row>
    <row r="2663" spans="1:11" customFormat="1" ht="51" customHeight="1">
      <c r="A2663" s="889" t="s">
        <v>5381</v>
      </c>
      <c r="B2663" s="866" t="s">
        <v>6014</v>
      </c>
      <c r="C2663" s="866" t="s">
        <v>6015</v>
      </c>
      <c r="D2663" s="964">
        <v>250000</v>
      </c>
      <c r="E2663" s="889" t="s">
        <v>904</v>
      </c>
      <c r="F2663" s="889" t="s">
        <v>1172</v>
      </c>
      <c r="G2663" s="961"/>
      <c r="H2663" s="889" t="str">
        <f>IF(A2663="","",VLOOKUP(A2663,[4]Crt!F:G,2,FALSE))</f>
        <v>ධීවර</v>
      </c>
      <c r="I2663" s="889" t="str">
        <f>IF(B2663="","",IF(LEN(B2663)=12,VLOOKUP(MID(B2663,8,2),[4]Crt!A:B,2),VLOOKUP(MID(B2663,7,2),[4]Crt!A:B,2)))</f>
        <v>48 - බේරුවල</v>
      </c>
      <c r="J2663" s="889" t="str">
        <f>IF(B2663="","",VLOOKUP(I2663,[4]Crt!B:C,2))</f>
        <v>කළුතර</v>
      </c>
      <c r="K2663" s="889">
        <f>IF(B2663="","",VLOOKUP(MID(B2663,1,1),[4]Crt!D:E,2,FALSE))</f>
        <v>2104</v>
      </c>
    </row>
    <row r="2664" spans="1:11" customFormat="1" ht="51" customHeight="1">
      <c r="A2664" s="889" t="s">
        <v>5381</v>
      </c>
      <c r="B2664" s="866" t="s">
        <v>6016</v>
      </c>
      <c r="C2664" s="866" t="s">
        <v>6017</v>
      </c>
      <c r="D2664" s="964">
        <v>500000</v>
      </c>
      <c r="E2664" s="889" t="s">
        <v>904</v>
      </c>
      <c r="F2664" s="889" t="s">
        <v>1172</v>
      </c>
      <c r="G2664" s="961"/>
      <c r="H2664" s="889" t="str">
        <f>IF(A2664="","",VLOOKUP(A2664,[4]Crt!F:G,2,FALSE))</f>
        <v>ධීවර</v>
      </c>
      <c r="I2664" s="889" t="str">
        <f>IF(B2664="","",IF(LEN(B2664)=12,VLOOKUP(MID(B2664,8,2),[4]Crt!A:B,2),VLOOKUP(MID(B2664,7,2),[4]Crt!A:B,2)))</f>
        <v>48 - බේරුවල</v>
      </c>
      <c r="J2664" s="889" t="str">
        <f>IF(B2664="","",VLOOKUP(I2664,[4]Crt!B:C,2))</f>
        <v>කළුතර</v>
      </c>
      <c r="K2664" s="889">
        <f>IF(B2664="","",VLOOKUP(MID(B2664,1,1),[4]Crt!D:E,2,FALSE))</f>
        <v>2104</v>
      </c>
    </row>
    <row r="2665" spans="1:11" customFormat="1" ht="51" customHeight="1">
      <c r="A2665" s="889" t="s">
        <v>5938</v>
      </c>
      <c r="B2665" s="866" t="s">
        <v>6018</v>
      </c>
      <c r="C2665" s="866" t="s">
        <v>6019</v>
      </c>
      <c r="D2665" s="960">
        <v>562500</v>
      </c>
      <c r="E2665" s="889" t="s">
        <v>904</v>
      </c>
      <c r="F2665" s="889" t="s">
        <v>904</v>
      </c>
      <c r="G2665" s="961"/>
      <c r="H2665" s="889" t="str">
        <f>IF(A2665="","",VLOOKUP(A2665,[4]Crt!F:G,2,FALSE))</f>
        <v>ධීවර</v>
      </c>
      <c r="I2665" s="889" t="str">
        <f>IF(B2665="","",IF(LEN(B2665)=12,VLOOKUP(MID(B2665,8,2),[4]Crt!A:B,2),VLOOKUP(MID(B2665,7,2),[4]Crt!A:B,2)))</f>
        <v>65 - කළුතර පොදු</v>
      </c>
      <c r="J2665" s="889" t="str">
        <f>IF(B2665="","",VLOOKUP(I2665,[4]Crt!B:C,2))</f>
        <v xml:space="preserve">කළුතර </v>
      </c>
      <c r="K2665" s="889">
        <f>IF(B2665="","",VLOOKUP(MID(B2665,1,1),[4]Crt!D:E,2,FALSE))</f>
        <v>2103</v>
      </c>
    </row>
    <row r="2666" spans="1:11" customFormat="1" ht="51" customHeight="1">
      <c r="A2666" s="889" t="s">
        <v>5938</v>
      </c>
      <c r="B2666" s="866" t="s">
        <v>6020</v>
      </c>
      <c r="C2666" s="866" t="s">
        <v>6021</v>
      </c>
      <c r="D2666" s="960">
        <v>2750000</v>
      </c>
      <c r="E2666" s="889" t="s">
        <v>904</v>
      </c>
      <c r="F2666" s="889" t="s">
        <v>904</v>
      </c>
      <c r="G2666" s="961"/>
      <c r="H2666" s="889" t="str">
        <f>IF(A2666="","",VLOOKUP(A2666,[4]Crt!F:G,2,FALSE))</f>
        <v>ධීවර</v>
      </c>
      <c r="I2666" s="889" t="str">
        <f>IF(B2666="","",IF(LEN(B2666)=12,VLOOKUP(MID(B2666,8,2),[4]Crt!A:B,2),VLOOKUP(MID(B2666,7,2),[4]Crt!A:B,2)))</f>
        <v>65 - කළුතර පොදු</v>
      </c>
      <c r="J2666" s="889" t="str">
        <f>IF(B2666="","",VLOOKUP(I2666,[4]Crt!B:C,2))</f>
        <v xml:space="preserve">කළුතර </v>
      </c>
      <c r="K2666" s="889">
        <f>IF(B2666="","",VLOOKUP(MID(B2666,1,1),[4]Crt!D:E,2,FALSE))</f>
        <v>2103</v>
      </c>
    </row>
    <row r="2667" spans="1:11" customFormat="1" ht="57.75" customHeight="1">
      <c r="A2667" s="641" t="s">
        <v>5948</v>
      </c>
      <c r="B2667" s="867" t="s">
        <v>6022</v>
      </c>
      <c r="C2667" s="867" t="s">
        <v>6023</v>
      </c>
      <c r="D2667" s="962">
        <v>1425000</v>
      </c>
      <c r="E2667" s="641" t="s">
        <v>904</v>
      </c>
      <c r="F2667" s="641" t="s">
        <v>904</v>
      </c>
      <c r="G2667" s="961"/>
      <c r="H2667" s="889" t="str">
        <f>IF(A2667="","",VLOOKUP(A2667,[4]Crt!F:G,2,FALSE))</f>
        <v>ධීවර</v>
      </c>
      <c r="I2667" s="889" t="str">
        <f>IF(B2667="","",IF(LEN(B2667)=12,VLOOKUP(MID(B2667,8,2),[4]Crt!A:B,2),VLOOKUP(MID(B2667,7,2),[4]Crt!A:B,2)))</f>
        <v>65 - කළුතර පොදු</v>
      </c>
      <c r="J2667" s="889" t="str">
        <f>IF(B2667="","",VLOOKUP(I2667,[4]Crt!B:C,2))</f>
        <v xml:space="preserve">කළුතර </v>
      </c>
      <c r="K2667" s="889">
        <f>IF(B2667="","",VLOOKUP(MID(B2667,1,1),[4]Crt!D:E,2,FALSE))</f>
        <v>2401</v>
      </c>
    </row>
    <row r="2668" spans="1:11" customFormat="1" ht="51" customHeight="1">
      <c r="A2668" s="641" t="s">
        <v>5948</v>
      </c>
      <c r="B2668" s="867" t="s">
        <v>6024</v>
      </c>
      <c r="C2668" s="867" t="s">
        <v>6025</v>
      </c>
      <c r="D2668" s="962">
        <v>1500000</v>
      </c>
      <c r="E2668" s="641" t="s">
        <v>904</v>
      </c>
      <c r="F2668" s="641" t="s">
        <v>904</v>
      </c>
      <c r="G2668" s="961"/>
      <c r="H2668" s="889" t="str">
        <f>IF(A2668="","",VLOOKUP(A2668,[4]Crt!F:G,2,FALSE))</f>
        <v>ධීවර</v>
      </c>
      <c r="I2668" s="889" t="str">
        <f>IF(B2668="","",IF(LEN(B2668)=12,VLOOKUP(MID(B2668,8,2),[4]Crt!A:B,2),VLOOKUP(MID(B2668,7,2),[4]Crt!A:B,2)))</f>
        <v>65 - කළුතර පොදු</v>
      </c>
      <c r="J2668" s="889" t="str">
        <f>IF(B2668="","",VLOOKUP(I2668,[4]Crt!B:C,2))</f>
        <v xml:space="preserve">කළුතර </v>
      </c>
      <c r="K2668" s="889">
        <f>IF(B2668="","",VLOOKUP(MID(B2668,1,1),[4]Crt!D:E,2,FALSE))</f>
        <v>2103</v>
      </c>
    </row>
    <row r="2669" spans="1:11" customFormat="1" ht="51" customHeight="1">
      <c r="A2669" s="889" t="s">
        <v>5938</v>
      </c>
      <c r="B2669" s="866" t="s">
        <v>6026</v>
      </c>
      <c r="C2669" s="866" t="s">
        <v>6027</v>
      </c>
      <c r="D2669" s="960">
        <v>2000000</v>
      </c>
      <c r="E2669" s="889" t="s">
        <v>904</v>
      </c>
      <c r="F2669" s="889" t="s">
        <v>904</v>
      </c>
      <c r="G2669" s="961"/>
      <c r="H2669" s="889" t="str">
        <f>IF(A2669="","",VLOOKUP(A2669,[4]Crt!F:G,2,FALSE))</f>
        <v>ධීවර</v>
      </c>
      <c r="I2669" s="889" t="str">
        <f>IF(B2669="","",IF(LEN(B2669)=12,VLOOKUP(MID(B2669,8,2),[4]Crt!A:B,2),VLOOKUP(MID(B2669,7,2),[4]Crt!A:B,2)))</f>
        <v>62 - පළාත් පොදු</v>
      </c>
      <c r="J2669" s="889" t="str">
        <f>IF(B2669="","",VLOOKUP(I2669,[4]Crt!B:C,2))</f>
        <v>පළාත් පොදු</v>
      </c>
      <c r="K2669" s="889">
        <f>IF(B2669="","",VLOOKUP(MID(B2669,1,1),[4]Crt!D:E,2,FALSE))</f>
        <v>2103</v>
      </c>
    </row>
    <row r="2670" spans="1:11" customFormat="1" ht="51" customHeight="1">
      <c r="A2670" s="889" t="s">
        <v>5938</v>
      </c>
      <c r="B2670" s="866" t="s">
        <v>6028</v>
      </c>
      <c r="C2670" s="866" t="s">
        <v>6029</v>
      </c>
      <c r="D2670" s="960">
        <v>12895500</v>
      </c>
      <c r="E2670" s="889" t="s">
        <v>904</v>
      </c>
      <c r="F2670" s="889" t="s">
        <v>904</v>
      </c>
      <c r="G2670" s="961"/>
      <c r="H2670" s="889" t="str">
        <f>IF(A2670="","",VLOOKUP(A2670,[4]Crt!F:G,2,FALSE))</f>
        <v>ධීවර</v>
      </c>
      <c r="I2670" s="889" t="str">
        <f>IF(B2670="","",IF(LEN(B2670)=12,VLOOKUP(MID(B2670,8,2),[4]Crt!A:B,2),VLOOKUP(MID(B2670,7,2),[4]Crt!A:B,2)))</f>
        <v>62 - පළාත් පොදු</v>
      </c>
      <c r="J2670" s="889" t="str">
        <f>IF(B2670="","",VLOOKUP(I2670,[4]Crt!B:C,2))</f>
        <v>පළාත් පොදු</v>
      </c>
      <c r="K2670" s="889">
        <f>IF(B2670="","",VLOOKUP(MID(B2670,1,1),[4]Crt!D:E,2,FALSE))</f>
        <v>2103</v>
      </c>
    </row>
    <row r="2671" spans="1:11" customFormat="1" ht="51" customHeight="1">
      <c r="A2671" s="889" t="s">
        <v>5938</v>
      </c>
      <c r="B2671" s="866" t="s">
        <v>6030</v>
      </c>
      <c r="C2671" s="866" t="s">
        <v>6031</v>
      </c>
      <c r="D2671" s="960">
        <v>9838000</v>
      </c>
      <c r="E2671" s="889" t="s">
        <v>904</v>
      </c>
      <c r="F2671" s="889" t="s">
        <v>904</v>
      </c>
      <c r="G2671" s="961"/>
      <c r="H2671" s="889" t="str">
        <f>IF(A2671="","",VLOOKUP(A2671,[4]Crt!F:G,2,FALSE))</f>
        <v>ධීවර</v>
      </c>
      <c r="I2671" s="889" t="str">
        <f>IF(B2671="","",IF(LEN(B2671)=12,VLOOKUP(MID(B2671,8,2),[4]Crt!A:B,2),VLOOKUP(MID(B2671,7,2),[4]Crt!A:B,2)))</f>
        <v>62 - පළාත් පොදු</v>
      </c>
      <c r="J2671" s="889" t="str">
        <f>IF(B2671="","",VLOOKUP(I2671,[4]Crt!B:C,2))</f>
        <v>පළාත් පොදු</v>
      </c>
      <c r="K2671" s="889">
        <f>IF(B2671="","",VLOOKUP(MID(B2671,1,1),[4]Crt!D:E,2,FALSE))</f>
        <v>2103</v>
      </c>
    </row>
    <row r="2672" spans="1:11" customFormat="1" ht="51" customHeight="1">
      <c r="A2672" s="889" t="s">
        <v>5381</v>
      </c>
      <c r="B2672" s="866" t="s">
        <v>6032</v>
      </c>
      <c r="C2672" s="866" t="s">
        <v>6033</v>
      </c>
      <c r="D2672" s="964">
        <v>8000000</v>
      </c>
      <c r="E2672" s="889" t="s">
        <v>904</v>
      </c>
      <c r="F2672" s="889" t="s">
        <v>904</v>
      </c>
      <c r="G2672" s="961"/>
      <c r="H2672" s="889" t="str">
        <f>IF(A2672="","",VLOOKUP(A2672,[4]Crt!F:G,2,FALSE))</f>
        <v>ධීවර</v>
      </c>
      <c r="I2672" s="889" t="str">
        <f>IF(B2672="","",IF(LEN(B2672)=12,VLOOKUP(MID(B2672,8,2),[4]Crt!A:B,2),VLOOKUP(MID(B2672,7,2),[4]Crt!A:B,2)))</f>
        <v>62 - පළාත් පොදු</v>
      </c>
      <c r="J2672" s="889" t="str">
        <f>IF(B2672="","",VLOOKUP(I2672,[4]Crt!B:C,2))</f>
        <v>පළාත් පොදු</v>
      </c>
      <c r="K2672" s="889">
        <f>IF(B2672="","",VLOOKUP(MID(B2672,1,1),[4]Crt!D:E,2,FALSE))</f>
        <v>2103</v>
      </c>
    </row>
    <row r="2673" spans="1:11" customFormat="1" ht="51" customHeight="1">
      <c r="A2673" s="889" t="s">
        <v>5381</v>
      </c>
      <c r="B2673" s="866" t="s">
        <v>6034</v>
      </c>
      <c r="C2673" s="866" t="s">
        <v>6035</v>
      </c>
      <c r="D2673" s="964">
        <v>2000000</v>
      </c>
      <c r="E2673" s="889" t="s">
        <v>904</v>
      </c>
      <c r="F2673" s="889" t="s">
        <v>904</v>
      </c>
      <c r="G2673" s="961"/>
      <c r="H2673" s="889" t="str">
        <f>IF(A2673="","",VLOOKUP(A2673,[4]Crt!F:G,2,FALSE))</f>
        <v>ධීවර</v>
      </c>
      <c r="I2673" s="889" t="str">
        <f>IF(B2673="","",IF(LEN(B2673)=12,VLOOKUP(MID(B2673,8,2),[4]Crt!A:B,2),VLOOKUP(MID(B2673,7,2),[4]Crt!A:B,2)))</f>
        <v>62 - පළාත් පොදු</v>
      </c>
      <c r="J2673" s="889" t="str">
        <f>IF(B2673="","",VLOOKUP(I2673,[4]Crt!B:C,2))</f>
        <v>පළාත් පොදු</v>
      </c>
      <c r="K2673" s="889">
        <f>IF(B2673="","",VLOOKUP(MID(B2673,1,1),[4]Crt!D:E,2,FALSE))</f>
        <v>2104</v>
      </c>
    </row>
    <row r="2674" spans="1:11" customFormat="1" ht="51" customHeight="1">
      <c r="A2674" s="889" t="s">
        <v>5938</v>
      </c>
      <c r="B2674" s="876" t="s">
        <v>6036</v>
      </c>
      <c r="C2674" s="866" t="s">
        <v>6037</v>
      </c>
      <c r="D2674" s="960">
        <v>6975000</v>
      </c>
      <c r="E2674" s="889" t="s">
        <v>904</v>
      </c>
      <c r="F2674" s="889" t="s">
        <v>904</v>
      </c>
      <c r="G2674" s="961"/>
      <c r="H2674" s="889" t="str">
        <f>IF(A2674="","",VLOOKUP(A2674,[4]Crt!F:G,2,FALSE))</f>
        <v>ධීවර</v>
      </c>
      <c r="I2674" s="889" t="str">
        <f>IF(B2674="","",IF(LEN(B2674)=12,VLOOKUP(MID(B2674,8,2),[4]Crt!A:B,2),VLOOKUP(MID(B2674,7,2),[4]Crt!A:B,2)))</f>
        <v>62 - පළාත් පොදු</v>
      </c>
      <c r="J2674" s="889" t="str">
        <f>IF(B2674="","",VLOOKUP(I2674,[4]Crt!B:C,2))</f>
        <v>පළාත් පොදු</v>
      </c>
      <c r="K2674" s="889">
        <f>IF(B2674="","",VLOOKUP(MID(B2674,1,1),[4]Crt!D:E,2,FALSE))</f>
        <v>2103</v>
      </c>
    </row>
    <row r="2675" spans="1:11" customFormat="1" ht="51" customHeight="1">
      <c r="A2675" s="889" t="s">
        <v>5938</v>
      </c>
      <c r="B2675" s="866" t="s">
        <v>6038</v>
      </c>
      <c r="C2675" s="866" t="s">
        <v>6039</v>
      </c>
      <c r="D2675" s="960">
        <v>4163000</v>
      </c>
      <c r="E2675" s="889" t="s">
        <v>3658</v>
      </c>
      <c r="F2675" s="889" t="s">
        <v>3658</v>
      </c>
      <c r="G2675" s="961"/>
      <c r="H2675" s="889" t="str">
        <f>IF(A2675="","",VLOOKUP(A2675,[4]Crt!F:G,2,FALSE))</f>
        <v>ධීවර</v>
      </c>
      <c r="I2675" s="889" t="str">
        <f>IF(B2675="","",IF(LEN(B2675)=12,VLOOKUP(MID(B2675,8,2),[4]Crt!A:B,2),VLOOKUP(MID(B2675,7,2),[4]Crt!A:B,2)))</f>
        <v>62 - පළාත් පොදු</v>
      </c>
      <c r="J2675" s="889" t="str">
        <f>IF(B2675="","",VLOOKUP(I2675,[4]Crt!B:C,2))</f>
        <v>පළාත් පොදු</v>
      </c>
      <c r="K2675" s="889">
        <f>IF(B2675="","",VLOOKUP(MID(B2675,1,1),[4]Crt!D:E,2,FALSE))</f>
        <v>2502</v>
      </c>
    </row>
    <row r="2676" spans="1:11" customFormat="1" ht="51" customHeight="1">
      <c r="A2676" s="889" t="s">
        <v>5938</v>
      </c>
      <c r="B2676" s="866" t="s">
        <v>6040</v>
      </c>
      <c r="C2676" s="866" t="s">
        <v>6041</v>
      </c>
      <c r="D2676" s="964">
        <v>100000</v>
      </c>
      <c r="E2676" s="889" t="s">
        <v>3658</v>
      </c>
      <c r="F2676" s="889" t="s">
        <v>3658</v>
      </c>
      <c r="G2676" s="961"/>
      <c r="H2676" s="889" t="str">
        <f>IF(A2676="","",VLOOKUP(A2676,[4]Crt!F:G,2,FALSE))</f>
        <v>ධීවර</v>
      </c>
      <c r="I2676" s="889" t="str">
        <f>IF(B2676="","",IF(LEN(B2676)=12,VLOOKUP(MID(B2676,8,2),[4]Crt!A:B,2),VLOOKUP(MID(B2676,7,2),[4]Crt!A:B,2)))</f>
        <v>62 - පළාත් පොදු</v>
      </c>
      <c r="J2676" s="889" t="str">
        <f>IF(B2676="","",VLOOKUP(I2676,[4]Crt!B:C,2))</f>
        <v>පළාත් පොදු</v>
      </c>
      <c r="K2676" s="889">
        <f>IF(B2676="","",VLOOKUP(MID(B2676,1,1),[4]Crt!D:E,2,FALSE))</f>
        <v>2502</v>
      </c>
    </row>
    <row r="2677" spans="1:11" customFormat="1" ht="51" customHeight="1">
      <c r="A2677" s="889" t="s">
        <v>5938</v>
      </c>
      <c r="B2677" s="866" t="s">
        <v>6042</v>
      </c>
      <c r="C2677" s="966" t="s">
        <v>6043</v>
      </c>
      <c r="D2677" s="960">
        <v>250000</v>
      </c>
      <c r="E2677" s="889" t="s">
        <v>3658</v>
      </c>
      <c r="F2677" s="889" t="s">
        <v>3658</v>
      </c>
      <c r="G2677" s="961"/>
      <c r="H2677" s="889" t="str">
        <f>IF(A2677="","",VLOOKUP(A2677,[4]Crt!F:G,2,FALSE))</f>
        <v>ධීවර</v>
      </c>
      <c r="I2677" s="889" t="str">
        <f>IF(B2677="","",IF(LEN(B2677)=12,VLOOKUP(MID(B2677,8,2),[4]Crt!A:B,2),VLOOKUP(MID(B2677,7,2),[4]Crt!A:B,2)))</f>
        <v>62 - පළාත් පොදු</v>
      </c>
      <c r="J2677" s="889" t="str">
        <f>IF(B2677="","",VLOOKUP(I2677,[4]Crt!B:C,2))</f>
        <v>පළාත් පොදු</v>
      </c>
      <c r="K2677" s="889">
        <f>IF(B2677="","",VLOOKUP(MID(B2677,1,1),[4]Crt!D:E,2,FALSE))</f>
        <v>2401</v>
      </c>
    </row>
    <row r="2678" spans="1:11" customFormat="1" ht="51" customHeight="1">
      <c r="A2678" s="889" t="s">
        <v>5938</v>
      </c>
      <c r="B2678" s="866" t="s">
        <v>6044</v>
      </c>
      <c r="C2678" s="966" t="s">
        <v>6045</v>
      </c>
      <c r="D2678" s="960">
        <v>4120000</v>
      </c>
      <c r="E2678" s="889" t="s">
        <v>3658</v>
      </c>
      <c r="F2678" s="889" t="s">
        <v>3658</v>
      </c>
      <c r="G2678" s="961"/>
      <c r="H2678" s="889" t="str">
        <f>IF(A2678="","",VLOOKUP(A2678,[4]Crt!F:G,2,FALSE))</f>
        <v>ධීවර</v>
      </c>
      <c r="I2678" s="889" t="str">
        <f>IF(B2678="","",IF(LEN(B2678)=12,VLOOKUP(MID(B2678,8,2),[4]Crt!A:B,2),VLOOKUP(MID(B2678,7,2),[4]Crt!A:B,2)))</f>
        <v>62 - පළාත් පොදු</v>
      </c>
      <c r="J2678" s="889" t="str">
        <f>IF(B2678="","",VLOOKUP(I2678,[4]Crt!B:C,2))</f>
        <v>පළාත් පොදු</v>
      </c>
      <c r="K2678" s="889">
        <f>IF(B2678="","",VLOOKUP(MID(B2678,1,1),[4]Crt!D:E,2,FALSE))</f>
        <v>2401</v>
      </c>
    </row>
    <row r="2679" spans="1:11" customFormat="1" ht="51" customHeight="1">
      <c r="A2679" s="889" t="s">
        <v>5938</v>
      </c>
      <c r="B2679" s="866" t="s">
        <v>6046</v>
      </c>
      <c r="C2679" s="866" t="s">
        <v>6047</v>
      </c>
      <c r="D2679" s="960">
        <v>778000</v>
      </c>
      <c r="E2679" s="889" t="s">
        <v>904</v>
      </c>
      <c r="F2679" s="889" t="s">
        <v>904</v>
      </c>
      <c r="G2679" s="961"/>
      <c r="H2679" s="889" t="str">
        <f>IF(A2679="","",VLOOKUP(A2679,[4]Crt!F:G,2,FALSE))</f>
        <v>ධීවර</v>
      </c>
      <c r="I2679" s="889" t="str">
        <f>IF(B2679="","",IF(LEN(B2679)=12,VLOOKUP(MID(B2679,8,2),[4]Crt!A:B,2),VLOOKUP(MID(B2679,7,2),[4]Crt!A:B,2)))</f>
        <v>62 - පළාත් පොදු</v>
      </c>
      <c r="J2679" s="889" t="str">
        <f>IF(B2679="","",VLOOKUP(I2679,[4]Crt!B:C,2))</f>
        <v>පළාත් පොදු</v>
      </c>
      <c r="K2679" s="889">
        <f>IF(B2679="","",VLOOKUP(MID(B2679,1,1),[4]Crt!D:E,2,FALSE))</f>
        <v>2401</v>
      </c>
    </row>
    <row r="2680" spans="1:11" customFormat="1" ht="51" customHeight="1">
      <c r="A2680" s="641" t="s">
        <v>5948</v>
      </c>
      <c r="B2680" s="867" t="s">
        <v>6048</v>
      </c>
      <c r="C2680" s="867" t="s">
        <v>6049</v>
      </c>
      <c r="D2680" s="962">
        <v>400000</v>
      </c>
      <c r="E2680" s="641" t="s">
        <v>904</v>
      </c>
      <c r="F2680" s="641" t="s">
        <v>904</v>
      </c>
      <c r="G2680" s="961"/>
      <c r="H2680" s="889" t="str">
        <f>IF(A2680="","",VLOOKUP(A2680,[4]Crt!F:G,2,FALSE))</f>
        <v>ධීවර</v>
      </c>
      <c r="I2680" s="889" t="str">
        <f>IF(B2680="","",IF(LEN(B2680)=12,VLOOKUP(MID(B2680,8,2),[4]Crt!A:B,2),VLOOKUP(MID(B2680,7,2),[4]Crt!A:B,2)))</f>
        <v>62 - පළාත් පොදු</v>
      </c>
      <c r="J2680" s="889" t="str">
        <f>IF(B2680="","",VLOOKUP(I2680,[4]Crt!B:C,2))</f>
        <v>පළාත් පොදු</v>
      </c>
      <c r="K2680" s="889">
        <f>IF(B2680="","",VLOOKUP(MID(B2680,1,1),[4]Crt!D:E,2,FALSE))</f>
        <v>2401</v>
      </c>
    </row>
    <row r="2681" spans="1:11" customFormat="1" ht="51" customHeight="1">
      <c r="A2681" s="889" t="s">
        <v>5938</v>
      </c>
      <c r="B2681" s="866" t="s">
        <v>6050</v>
      </c>
      <c r="C2681" s="866" t="s">
        <v>6051</v>
      </c>
      <c r="D2681" s="960">
        <v>3500000</v>
      </c>
      <c r="E2681" s="889" t="s">
        <v>5267</v>
      </c>
      <c r="F2681" s="889" t="s">
        <v>904</v>
      </c>
      <c r="G2681" s="961"/>
      <c r="H2681" s="889" t="str">
        <f>IF(A2681="","",VLOOKUP(A2681,[4]Crt!F:G,2,FALSE))</f>
        <v>ධීවර</v>
      </c>
      <c r="I2681" s="889" t="str">
        <f>IF(B2681="","",IF(LEN(B2681)=12,VLOOKUP(MID(B2681,8,2),[4]Crt!A:B,2),VLOOKUP(MID(B2681,7,2),[4]Crt!A:B,2)))</f>
        <v>62 - පළාත් පොදු</v>
      </c>
      <c r="J2681" s="889" t="str">
        <f>IF(B2681="","",VLOOKUP(I2681,[4]Crt!B:C,2))</f>
        <v>පළාත් පොදු</v>
      </c>
      <c r="K2681" s="889">
        <f>IF(B2681="","",VLOOKUP(MID(B2681,1,1),[4]Crt!D:E,2,FALSE))</f>
        <v>2502</v>
      </c>
    </row>
    <row r="2682" spans="1:11" customFormat="1" ht="51" customHeight="1">
      <c r="A2682" s="641" t="s">
        <v>5948</v>
      </c>
      <c r="B2682" s="867" t="s">
        <v>6052</v>
      </c>
      <c r="C2682" s="867" t="s">
        <v>6053</v>
      </c>
      <c r="D2682" s="962">
        <v>1750000</v>
      </c>
      <c r="E2682" s="641" t="s">
        <v>5267</v>
      </c>
      <c r="F2682" s="641" t="s">
        <v>904</v>
      </c>
      <c r="G2682" s="961"/>
      <c r="H2682" s="889" t="str">
        <f>IF(A2682="","",VLOOKUP(A2682,[4]Crt!F:G,2,FALSE))</f>
        <v>ධීවර</v>
      </c>
      <c r="I2682" s="889" t="str">
        <f>IF(B2682="","",IF(LEN(B2682)=12,VLOOKUP(MID(B2682,8,2),[4]Crt!A:B,2),VLOOKUP(MID(B2682,7,2),[4]Crt!A:B,2)))</f>
        <v>62 - පළාත් පොදු</v>
      </c>
      <c r="J2682" s="889" t="str">
        <f>IF(B2682="","",VLOOKUP(I2682,[4]Crt!B:C,2))</f>
        <v>පළාත් පොදු</v>
      </c>
      <c r="K2682" s="889">
        <f>IF(B2682="","",VLOOKUP(MID(B2682,1,1),[4]Crt!D:E,2,FALSE))</f>
        <v>2401</v>
      </c>
    </row>
    <row r="2683" spans="1:11" customFormat="1" ht="51" customHeight="1">
      <c r="A2683" s="889" t="s">
        <v>3669</v>
      </c>
      <c r="B2683" s="866" t="s">
        <v>6054</v>
      </c>
      <c r="C2683" s="866" t="s">
        <v>6055</v>
      </c>
      <c r="D2683" s="964">
        <v>2000000</v>
      </c>
      <c r="E2683" s="889" t="s">
        <v>904</v>
      </c>
      <c r="F2683" s="889" t="s">
        <v>6056</v>
      </c>
      <c r="G2683" s="961"/>
      <c r="H2683" s="889" t="str">
        <f>IF(A2683="","",VLOOKUP(A2683,[4]Crt!F:G,2,FALSE))</f>
        <v>නිවාස</v>
      </c>
      <c r="I2683" s="889" t="str">
        <f>IF(B2683="","",IF(LEN(B2683)=12,VLOOKUP(MID(B2683,8,2),[4]Crt!A:B,2),VLOOKUP(MID(B2683,7,2),[4]Crt!A:B,2)))</f>
        <v>63 - ගම්පහ පොදු</v>
      </c>
      <c r="J2683" s="889" t="str">
        <f>IF(B2683="","",VLOOKUP(I2683,[4]Crt!B:C,2))</f>
        <v xml:space="preserve">ගම්පහ </v>
      </c>
      <c r="K2683" s="889">
        <f>IF(B2683="","",VLOOKUP(MID(B2683,1,1),[4]Crt!D:E,2,FALSE))</f>
        <v>2104</v>
      </c>
    </row>
    <row r="2684" spans="1:11" customFormat="1" ht="51" customHeight="1">
      <c r="A2684" s="889" t="s">
        <v>3645</v>
      </c>
      <c r="B2684" s="866" t="s">
        <v>6057</v>
      </c>
      <c r="C2684" s="866" t="s">
        <v>6058</v>
      </c>
      <c r="D2684" s="960">
        <v>51000000</v>
      </c>
      <c r="E2684" s="889" t="s">
        <v>904</v>
      </c>
      <c r="F2684" s="889" t="s">
        <v>6056</v>
      </c>
      <c r="G2684" s="961"/>
      <c r="H2684" s="889" t="str">
        <f>IF(A2684="","",VLOOKUP(A2684,[4]Crt!F:G,2,FALSE))</f>
        <v>නිවාස</v>
      </c>
      <c r="I2684" s="889" t="str">
        <f>IF(B2684="","",IF(LEN(B2684)=12,VLOOKUP(MID(B2684,8,2),[4]Crt!A:B,2),VLOOKUP(MID(B2684,7,2),[4]Crt!A:B,2)))</f>
        <v>62 - පළාත් පොදු</v>
      </c>
      <c r="J2684" s="889" t="str">
        <f>IF(B2684="","",VLOOKUP(I2684,[4]Crt!B:C,2))</f>
        <v>පළාත් පොදු</v>
      </c>
      <c r="K2684" s="889">
        <f>IF(B2684="","",VLOOKUP(MID(B2684,1,1),[4]Crt!D:E,2,FALSE))</f>
        <v>2104</v>
      </c>
    </row>
    <row r="2685" spans="1:11" customFormat="1" ht="51" customHeight="1">
      <c r="A2685" s="889" t="s">
        <v>3669</v>
      </c>
      <c r="B2685" s="866" t="s">
        <v>6059</v>
      </c>
      <c r="C2685" s="866" t="s">
        <v>6060</v>
      </c>
      <c r="D2685" s="964">
        <v>8500000</v>
      </c>
      <c r="E2685" s="889" t="s">
        <v>904</v>
      </c>
      <c r="F2685" s="889" t="s">
        <v>6061</v>
      </c>
      <c r="G2685" s="961"/>
      <c r="H2685" s="889" t="str">
        <f>IF(A2685="","",VLOOKUP(A2685,[4]Crt!F:G,2,FALSE))</f>
        <v>නිවාස</v>
      </c>
      <c r="I2685" s="889" t="str">
        <f>IF(B2685="","",IF(LEN(B2685)=12,VLOOKUP(MID(B2685,8,2),[4]Crt!A:B,2),VLOOKUP(MID(B2685,7,2),[4]Crt!A:B,2)))</f>
        <v>62 - පළාත් පොදු</v>
      </c>
      <c r="J2685" s="889" t="str">
        <f>IF(B2685="","",VLOOKUP(I2685,[4]Crt!B:C,2))</f>
        <v>පළාත් පොදු</v>
      </c>
      <c r="K2685" s="889">
        <f>IF(B2685="","",VLOOKUP(MID(B2685,1,1),[4]Crt!D:E,2,FALSE))</f>
        <v>2502</v>
      </c>
    </row>
    <row r="2686" spans="1:11" customFormat="1" ht="51" customHeight="1">
      <c r="A2686" s="641" t="s">
        <v>1382</v>
      </c>
      <c r="B2686" s="867" t="s">
        <v>6062</v>
      </c>
      <c r="C2686" s="867" t="s">
        <v>6063</v>
      </c>
      <c r="D2686" s="962">
        <v>10000000</v>
      </c>
      <c r="E2686" s="641" t="s">
        <v>904</v>
      </c>
      <c r="F2686" s="641" t="s">
        <v>6064</v>
      </c>
      <c r="G2686" s="961"/>
      <c r="H2686" s="889" t="str">
        <f>IF(A2686="","",VLOOKUP(A2686,[4]Crt!F:G,2,FALSE))</f>
        <v>සත්ව නිශ්පාදන</v>
      </c>
      <c r="I2686" s="889" t="str">
        <f>IF(B2686="","",IF(LEN(B2686)=12,VLOOKUP(MID(B2686,8,2),[4]Crt!A:B,2),VLOOKUP(MID(B2686,7,2),[4]Crt!A:B,2)))</f>
        <v>01 - දිවුලපිටිය</v>
      </c>
      <c r="J2686" s="889" t="str">
        <f>IF(B2686="","",VLOOKUP(I2686,[4]Crt!B:C,2))</f>
        <v>ගම්පහ</v>
      </c>
      <c r="K2686" s="889">
        <f>IF(B2686="","",VLOOKUP(MID(B2686,1,1),[4]Crt!D:E,2,FALSE))</f>
        <v>2502</v>
      </c>
    </row>
    <row r="2687" spans="1:11" customFormat="1" ht="51" customHeight="1">
      <c r="A2687" s="641" t="s">
        <v>1382</v>
      </c>
      <c r="B2687" s="867" t="s">
        <v>6065</v>
      </c>
      <c r="C2687" s="867" t="s">
        <v>6066</v>
      </c>
      <c r="D2687" s="962">
        <v>3000000</v>
      </c>
      <c r="E2687" s="641" t="s">
        <v>904</v>
      </c>
      <c r="F2687" s="641" t="s">
        <v>6064</v>
      </c>
      <c r="G2687" s="961"/>
      <c r="H2687" s="889" t="str">
        <f>IF(A2687="","",VLOOKUP(A2687,[4]Crt!F:G,2,FALSE))</f>
        <v>සත්ව නිශ්පාදන</v>
      </c>
      <c r="I2687" s="889" t="str">
        <f>IF(B2687="","",IF(LEN(B2687)=12,VLOOKUP(MID(B2687,8,2),[4]Crt!A:B,2),VLOOKUP(MID(B2687,7,2),[4]Crt!A:B,2)))</f>
        <v>01 - දිවුලපිටිය</v>
      </c>
      <c r="J2687" s="889" t="str">
        <f>IF(B2687="","",VLOOKUP(I2687,[4]Crt!B:C,2))</f>
        <v>ගම්පහ</v>
      </c>
      <c r="K2687" s="889">
        <f>IF(B2687="","",VLOOKUP(MID(B2687,1,1),[4]Crt!D:E,2,FALSE))</f>
        <v>2502</v>
      </c>
    </row>
    <row r="2688" spans="1:11" customFormat="1" ht="51" customHeight="1">
      <c r="A2688" s="889" t="s">
        <v>1370</v>
      </c>
      <c r="B2688" s="866" t="s">
        <v>6067</v>
      </c>
      <c r="C2688" s="866" t="s">
        <v>6068</v>
      </c>
      <c r="D2688" s="964">
        <v>1000000</v>
      </c>
      <c r="E2688" s="889" t="s">
        <v>904</v>
      </c>
      <c r="F2688" s="889" t="s">
        <v>6064</v>
      </c>
      <c r="G2688" s="961"/>
      <c r="H2688" s="889" t="str">
        <f>IF(A2688="","",VLOOKUP(A2688,[4]Crt!F:G,2,FALSE))</f>
        <v>සත්ව නිශ්පාදන</v>
      </c>
      <c r="I2688" s="889" t="str">
        <f>IF(B2688="","",IF(LEN(B2688)=12,VLOOKUP(MID(B2688,8,2),[4]Crt!A:B,2),VLOOKUP(MID(B2688,7,2),[4]Crt!A:B,2)))</f>
        <v>01 - දිවුලපිටිය</v>
      </c>
      <c r="J2688" s="889" t="str">
        <f>IF(B2688="","",VLOOKUP(I2688,[4]Crt!B:C,2))</f>
        <v>ගම්පහ</v>
      </c>
      <c r="K2688" s="889">
        <f>IF(B2688="","",VLOOKUP(MID(B2688,1,1),[4]Crt!D:E,2,FALSE))</f>
        <v>2105</v>
      </c>
    </row>
    <row r="2689" spans="1:11" customFormat="1" ht="51" customHeight="1">
      <c r="A2689" s="641" t="s">
        <v>1382</v>
      </c>
      <c r="B2689" s="867" t="s">
        <v>6069</v>
      </c>
      <c r="C2689" s="867" t="s">
        <v>6070</v>
      </c>
      <c r="D2689" s="962">
        <v>3000000</v>
      </c>
      <c r="E2689" s="641" t="s">
        <v>904</v>
      </c>
      <c r="F2689" s="641" t="s">
        <v>6064</v>
      </c>
      <c r="G2689" s="961"/>
      <c r="H2689" s="889" t="str">
        <f>IF(A2689="","",VLOOKUP(A2689,[4]Crt!F:G,2,FALSE))</f>
        <v>සත්ව නිශ්පාදන</v>
      </c>
      <c r="I2689" s="889" t="str">
        <f>IF(B2689="","",IF(LEN(B2689)=12,VLOOKUP(MID(B2689,8,2),[4]Crt!A:B,2),VLOOKUP(MID(B2689,7,2),[4]Crt!A:B,2)))</f>
        <v>02 - කටාන</v>
      </c>
      <c r="J2689" s="889" t="str">
        <f>IF(B2689="","",VLOOKUP(I2689,[4]Crt!B:C,2))</f>
        <v>ගම්පහ</v>
      </c>
      <c r="K2689" s="889">
        <f>IF(B2689="","",VLOOKUP(MID(B2689,1,1),[4]Crt!D:E,2,FALSE))</f>
        <v>2104</v>
      </c>
    </row>
    <row r="2690" spans="1:11" customFormat="1" ht="51" customHeight="1">
      <c r="A2690" s="641" t="s">
        <v>1382</v>
      </c>
      <c r="B2690" s="867" t="s">
        <v>6071</v>
      </c>
      <c r="C2690" s="867" t="s">
        <v>6072</v>
      </c>
      <c r="D2690" s="962">
        <v>6000000</v>
      </c>
      <c r="E2690" s="641" t="s">
        <v>904</v>
      </c>
      <c r="F2690" s="641" t="s">
        <v>6064</v>
      </c>
      <c r="G2690" s="961"/>
      <c r="H2690" s="889" t="str">
        <f>IF(A2690="","",VLOOKUP(A2690,[4]Crt!F:G,2,FALSE))</f>
        <v>සත්ව නිශ්පාදන</v>
      </c>
      <c r="I2690" s="889" t="str">
        <f>IF(B2690="","",IF(LEN(B2690)=12,VLOOKUP(MID(B2690,8,2),[4]Crt!A:B,2),VLOOKUP(MID(B2690,7,2),[4]Crt!A:B,2)))</f>
        <v>03 - මීගමුව</v>
      </c>
      <c r="J2690" s="889" t="str">
        <f>IF(B2690="","",VLOOKUP(I2690,[4]Crt!B:C,2))</f>
        <v>ගම්පහ</v>
      </c>
      <c r="K2690" s="889">
        <f>IF(B2690="","",VLOOKUP(MID(B2690,1,1),[4]Crt!D:E,2,FALSE))</f>
        <v>2502</v>
      </c>
    </row>
    <row r="2691" spans="1:11" customFormat="1" ht="51" customHeight="1">
      <c r="A2691" s="889" t="s">
        <v>1370</v>
      </c>
      <c r="B2691" s="866" t="s">
        <v>6073</v>
      </c>
      <c r="C2691" s="866" t="s">
        <v>6074</v>
      </c>
      <c r="D2691" s="964">
        <v>4000000</v>
      </c>
      <c r="E2691" s="889" t="s">
        <v>904</v>
      </c>
      <c r="F2691" s="889" t="s">
        <v>6064</v>
      </c>
      <c r="G2691" s="961"/>
      <c r="H2691" s="889" t="str">
        <f>IF(A2691="","",VLOOKUP(A2691,[4]Crt!F:G,2,FALSE))</f>
        <v>සත්ව නිශ්පාදන</v>
      </c>
      <c r="I2691" s="889" t="str">
        <f>IF(B2691="","",IF(LEN(B2691)=12,VLOOKUP(MID(B2691,8,2),[4]Crt!A:B,2),VLOOKUP(MID(B2691,7,2),[4]Crt!A:B,2)))</f>
        <v>62 - පළාත් පොදු</v>
      </c>
      <c r="J2691" s="889" t="str">
        <f>IF(B2691="","",VLOOKUP(I2691,[4]Crt!B:C,2))</f>
        <v>පළාත් පොදු</v>
      </c>
      <c r="K2691" s="889">
        <f>IF(B2691="","",VLOOKUP(MID(B2691,1,1),[4]Crt!D:E,2,FALSE))</f>
        <v>2502</v>
      </c>
    </row>
    <row r="2692" spans="1:11" customFormat="1" ht="51" customHeight="1">
      <c r="A2692" s="889" t="s">
        <v>1370</v>
      </c>
      <c r="B2692" s="866" t="s">
        <v>6075</v>
      </c>
      <c r="C2692" s="866" t="s">
        <v>6076</v>
      </c>
      <c r="D2692" s="964">
        <v>2500000</v>
      </c>
      <c r="E2692" s="889" t="s">
        <v>904</v>
      </c>
      <c r="F2692" s="889" t="s">
        <v>6064</v>
      </c>
      <c r="G2692" s="961"/>
      <c r="H2692" s="889" t="str">
        <f>IF(A2692="","",VLOOKUP(A2692,[4]Crt!F:G,2,FALSE))</f>
        <v>සත්ව නිශ්පාදන</v>
      </c>
      <c r="I2692" s="889" t="str">
        <f>IF(B2692="","",IF(LEN(B2692)=12,VLOOKUP(MID(B2692,8,2),[4]Crt!A:B,2),VLOOKUP(MID(B2692,7,2),[4]Crt!A:B,2)))</f>
        <v>62 - පළාත් පොදු</v>
      </c>
      <c r="J2692" s="889" t="str">
        <f>IF(B2692="","",VLOOKUP(I2692,[4]Crt!B:C,2))</f>
        <v>පළාත් පොදු</v>
      </c>
      <c r="K2692" s="889">
        <f>IF(B2692="","",VLOOKUP(MID(B2692,1,1),[4]Crt!D:E,2,FALSE))</f>
        <v>2103</v>
      </c>
    </row>
    <row r="2693" spans="1:11" customFormat="1" ht="51" customHeight="1">
      <c r="A2693" s="889" t="s">
        <v>1370</v>
      </c>
      <c r="B2693" s="866" t="s">
        <v>6077</v>
      </c>
      <c r="C2693" s="866" t="s">
        <v>6078</v>
      </c>
      <c r="D2693" s="964">
        <v>4000000</v>
      </c>
      <c r="E2693" s="889" t="s">
        <v>904</v>
      </c>
      <c r="F2693" s="889" t="s">
        <v>6064</v>
      </c>
      <c r="G2693" s="961"/>
      <c r="H2693" s="889" t="str">
        <f>IF(A2693="","",VLOOKUP(A2693,[4]Crt!F:G,2,FALSE))</f>
        <v>සත්ව නිශ්පාදන</v>
      </c>
      <c r="I2693" s="889" t="str">
        <f>IF(B2693="","",IF(LEN(B2693)=12,VLOOKUP(MID(B2693,8,2),[4]Crt!A:B,2),VLOOKUP(MID(B2693,7,2),[4]Crt!A:B,2)))</f>
        <v>62 - පළාත් පොදු</v>
      </c>
      <c r="J2693" s="889" t="str">
        <f>IF(B2693="","",VLOOKUP(I2693,[4]Crt!B:C,2))</f>
        <v>පළාත් පොදු</v>
      </c>
      <c r="K2693" s="889">
        <f>IF(B2693="","",VLOOKUP(MID(B2693,1,1),[4]Crt!D:E,2,FALSE))</f>
        <v>2502</v>
      </c>
    </row>
    <row r="2694" spans="1:11" customFormat="1" ht="51" customHeight="1">
      <c r="A2694" s="889" t="s">
        <v>1370</v>
      </c>
      <c r="B2694" s="866" t="s">
        <v>6079</v>
      </c>
      <c r="C2694" s="866" t="s">
        <v>6080</v>
      </c>
      <c r="D2694" s="964">
        <v>2000000</v>
      </c>
      <c r="E2694" s="889" t="s">
        <v>904</v>
      </c>
      <c r="F2694" s="889" t="s">
        <v>6064</v>
      </c>
      <c r="G2694" s="961"/>
      <c r="H2694" s="889" t="str">
        <f>IF(A2694="","",VLOOKUP(A2694,[4]Crt!F:G,2,FALSE))</f>
        <v>සත්ව නිශ්පාදන</v>
      </c>
      <c r="I2694" s="889" t="str">
        <f>IF(B2694="","",IF(LEN(B2694)=12,VLOOKUP(MID(B2694,8,2),[4]Crt!A:B,2),VLOOKUP(MID(B2694,7,2),[4]Crt!A:B,2)))</f>
        <v>62 - පළාත් පොදු</v>
      </c>
      <c r="J2694" s="889" t="str">
        <f>IF(B2694="","",VLOOKUP(I2694,[4]Crt!B:C,2))</f>
        <v>පළාත් පොදු</v>
      </c>
      <c r="K2694" s="889">
        <f>IF(B2694="","",VLOOKUP(MID(B2694,1,1),[4]Crt!D:E,2,FALSE))</f>
        <v>2502</v>
      </c>
    </row>
    <row r="2695" spans="1:11" customFormat="1" ht="51" customHeight="1">
      <c r="A2695" s="889" t="s">
        <v>1370</v>
      </c>
      <c r="B2695" s="866" t="s">
        <v>6081</v>
      </c>
      <c r="C2695" s="866" t="s">
        <v>6082</v>
      </c>
      <c r="D2695" s="964">
        <v>29500000</v>
      </c>
      <c r="E2695" s="889" t="s">
        <v>904</v>
      </c>
      <c r="F2695" s="889" t="s">
        <v>6064</v>
      </c>
      <c r="G2695" s="961"/>
      <c r="H2695" s="889" t="str">
        <f>IF(A2695="","",VLOOKUP(A2695,[4]Crt!F:G,2,FALSE))</f>
        <v>සත්ව නිශ්පාදන</v>
      </c>
      <c r="I2695" s="889" t="str">
        <f>IF(B2695="","",IF(LEN(B2695)=12,VLOOKUP(MID(B2695,8,2),[4]Crt!A:B,2),VLOOKUP(MID(B2695,7,2),[4]Crt!A:B,2)))</f>
        <v>62 - පළාත් පොදු</v>
      </c>
      <c r="J2695" s="889" t="str">
        <f>IF(B2695="","",VLOOKUP(I2695,[4]Crt!B:C,2))</f>
        <v>පළාත් පොදු</v>
      </c>
      <c r="K2695" s="889">
        <f>IF(B2695="","",VLOOKUP(MID(B2695,1,1),[4]Crt!D:E,2,FALSE))</f>
        <v>2502</v>
      </c>
    </row>
    <row r="2696" spans="1:11" customFormat="1" ht="51" customHeight="1">
      <c r="A2696" s="641" t="s">
        <v>1382</v>
      </c>
      <c r="B2696" s="867" t="s">
        <v>6083</v>
      </c>
      <c r="C2696" s="867" t="s">
        <v>6084</v>
      </c>
      <c r="D2696" s="962">
        <v>4000000</v>
      </c>
      <c r="E2696" s="641" t="s">
        <v>904</v>
      </c>
      <c r="F2696" s="641" t="s">
        <v>6064</v>
      </c>
      <c r="G2696" s="961"/>
      <c r="H2696" s="889" t="str">
        <f>IF(A2696="","",VLOOKUP(A2696,[4]Crt!F:G,2,FALSE))</f>
        <v>සත්ව නිශ්පාදන</v>
      </c>
      <c r="I2696" s="889" t="str">
        <f>IF(B2696="","",IF(LEN(B2696)=12,VLOOKUP(MID(B2696,8,2),[4]Crt!A:B,2),VLOOKUP(MID(B2696,7,2),[4]Crt!A:B,2)))</f>
        <v>62 - පළාත් පොදු</v>
      </c>
      <c r="J2696" s="889" t="str">
        <f>IF(B2696="","",VLOOKUP(I2696,[4]Crt!B:C,2))</f>
        <v>පළාත් පොදු</v>
      </c>
      <c r="K2696" s="889">
        <f>IF(B2696="","",VLOOKUP(MID(B2696,1,1),[4]Crt!D:E,2,FALSE))</f>
        <v>2502</v>
      </c>
    </row>
    <row r="2697" spans="1:11" customFormat="1" ht="51" customHeight="1">
      <c r="A2697" s="641" t="s">
        <v>1382</v>
      </c>
      <c r="B2697" s="867" t="s">
        <v>6085</v>
      </c>
      <c r="C2697" s="867" t="s">
        <v>6086</v>
      </c>
      <c r="D2697" s="962">
        <v>3000000</v>
      </c>
      <c r="E2697" s="641" t="s">
        <v>904</v>
      </c>
      <c r="F2697" s="641" t="s">
        <v>6064</v>
      </c>
      <c r="G2697" s="961"/>
      <c r="H2697" s="889" t="str">
        <f>IF(A2697="","",VLOOKUP(A2697,[4]Crt!F:G,2,FALSE))</f>
        <v>සත්ව නිශ්පාදන</v>
      </c>
      <c r="I2697" s="889" t="str">
        <f>IF(B2697="","",IF(LEN(B2697)=12,VLOOKUP(MID(B2697,8,2),[4]Crt!A:B,2),VLOOKUP(MID(B2697,7,2),[4]Crt!A:B,2)))</f>
        <v>62 - පළාත් පොදු</v>
      </c>
      <c r="J2697" s="889" t="str">
        <f>IF(B2697="","",VLOOKUP(I2697,[4]Crt!B:C,2))</f>
        <v>පළාත් පොදු</v>
      </c>
      <c r="K2697" s="889">
        <f>IF(B2697="","",VLOOKUP(MID(B2697,1,1),[4]Crt!D:E,2,FALSE))</f>
        <v>2401</v>
      </c>
    </row>
    <row r="2698" spans="1:11" customFormat="1" ht="51" customHeight="1">
      <c r="A2698" s="889" t="s">
        <v>5406</v>
      </c>
      <c r="B2698" s="866" t="s">
        <v>6087</v>
      </c>
      <c r="C2698" s="866" t="s">
        <v>6088</v>
      </c>
      <c r="D2698" s="960">
        <v>979345</v>
      </c>
      <c r="E2698" s="889" t="s">
        <v>904</v>
      </c>
      <c r="F2698" s="889" t="s">
        <v>5941</v>
      </c>
      <c r="G2698" s="961"/>
      <c r="H2698" s="889" t="str">
        <f>IF(A2698="","",VLOOKUP(A2698,[4]Crt!F:G,2,FALSE))</f>
        <v>මාර්ග</v>
      </c>
      <c r="I2698" s="889" t="str">
        <f>IF(B2698="","",IF(LEN(B2698)=12,VLOOKUP(MID(B2698,8,2),[4]Crt!A:B,2),VLOOKUP(MID(B2698,7,2),[4]Crt!A:B,2)))</f>
        <v>03 - මීගමුව</v>
      </c>
      <c r="J2698" s="889" t="str">
        <f>IF(B2698="","",VLOOKUP(I2698,[4]Crt!B:C,2))</f>
        <v>ගම්පහ</v>
      </c>
      <c r="K2698" s="889">
        <f>IF(B2698="","",VLOOKUP(MID(B2698,1,1),[4]Crt!D:E,2,FALSE))</f>
        <v>2004</v>
      </c>
    </row>
    <row r="2699" spans="1:11" customFormat="1" ht="51" customHeight="1">
      <c r="A2699" s="889" t="s">
        <v>5406</v>
      </c>
      <c r="B2699" s="866" t="s">
        <v>6089</v>
      </c>
      <c r="C2699" s="866" t="s">
        <v>6090</v>
      </c>
      <c r="D2699" s="960">
        <v>995434</v>
      </c>
      <c r="E2699" s="889" t="s">
        <v>904</v>
      </c>
      <c r="F2699" s="889" t="s">
        <v>5941</v>
      </c>
      <c r="G2699" s="961"/>
      <c r="H2699" s="889" t="str">
        <f>IF(A2699="","",VLOOKUP(A2699,[4]Crt!F:G,2,FALSE))</f>
        <v>මාර්ග</v>
      </c>
      <c r="I2699" s="889" t="str">
        <f>IF(B2699="","",IF(LEN(B2699)=12,VLOOKUP(MID(B2699,8,2),[4]Crt!A:B,2),VLOOKUP(MID(B2699,7,2),[4]Crt!A:B,2)))</f>
        <v>03 - මීගමුව</v>
      </c>
      <c r="J2699" s="889" t="str">
        <f>IF(B2699="","",VLOOKUP(I2699,[4]Crt!B:C,2))</f>
        <v>ගම්පහ</v>
      </c>
      <c r="K2699" s="889">
        <f>IF(B2699="","",VLOOKUP(MID(B2699,1,1),[4]Crt!D:E,2,FALSE))</f>
        <v>2004</v>
      </c>
    </row>
    <row r="2700" spans="1:11" customFormat="1" ht="51" customHeight="1">
      <c r="A2700" s="641" t="s">
        <v>5439</v>
      </c>
      <c r="B2700" s="867" t="s">
        <v>6091</v>
      </c>
      <c r="C2700" s="867" t="s">
        <v>6092</v>
      </c>
      <c r="D2700" s="962">
        <v>1000000</v>
      </c>
      <c r="E2700" s="641" t="s">
        <v>904</v>
      </c>
      <c r="F2700" s="641" t="s">
        <v>5941</v>
      </c>
      <c r="G2700" s="961"/>
      <c r="H2700" s="889" t="str">
        <f>IF(A2700="","",VLOOKUP(A2700,[4]Crt!F:G,2,FALSE))</f>
        <v>මාර්ග</v>
      </c>
      <c r="I2700" s="889" t="str">
        <f>IF(B2700="","",IF(LEN(B2700)=12,VLOOKUP(MID(B2700,8,2),[4]Crt!A:B,2),VLOOKUP(MID(B2700,7,2),[4]Crt!A:B,2)))</f>
        <v>03 - මීගමුව</v>
      </c>
      <c r="J2700" s="889" t="str">
        <f>IF(B2700="","",VLOOKUP(I2700,[4]Crt!B:C,2))</f>
        <v>ගම්පහ</v>
      </c>
      <c r="K2700" s="889">
        <f>IF(B2700="","",VLOOKUP(MID(B2700,1,1),[4]Crt!D:E,2,FALSE))</f>
        <v>2004</v>
      </c>
    </row>
    <row r="2701" spans="1:11" customFormat="1" ht="51" customHeight="1">
      <c r="A2701" s="889" t="s">
        <v>5428</v>
      </c>
      <c r="B2701" s="866" t="s">
        <v>6093</v>
      </c>
      <c r="C2701" s="866" t="s">
        <v>6094</v>
      </c>
      <c r="D2701" s="964">
        <v>300000</v>
      </c>
      <c r="E2701" s="889" t="s">
        <v>904</v>
      </c>
      <c r="F2701" s="889" t="s">
        <v>5941</v>
      </c>
      <c r="G2701" s="961"/>
      <c r="H2701" s="889" t="str">
        <f>IF(A2701="","",VLOOKUP(A2701,[4]Crt!F:G,2,FALSE))</f>
        <v>මාර්ග</v>
      </c>
      <c r="I2701" s="889" t="str">
        <f>IF(B2701="","",IF(LEN(B2701)=12,VLOOKUP(MID(B2701,8,2),[4]Crt!A:B,2),VLOOKUP(MID(B2701,7,2),[4]Crt!A:B,2)))</f>
        <v>03 - මීගමුව</v>
      </c>
      <c r="J2701" s="889" t="str">
        <f>IF(B2701="","",VLOOKUP(I2701,[4]Crt!B:C,2))</f>
        <v>ගම්පහ</v>
      </c>
      <c r="K2701" s="889">
        <f>IF(B2701="","",VLOOKUP(MID(B2701,1,1),[4]Crt!D:E,2,FALSE))</f>
        <v>2004</v>
      </c>
    </row>
    <row r="2702" spans="1:11" customFormat="1" ht="51" customHeight="1">
      <c r="A2702" s="889" t="s">
        <v>5406</v>
      </c>
      <c r="B2702" s="866" t="s">
        <v>6095</v>
      </c>
      <c r="C2702" s="866" t="s">
        <v>6096</v>
      </c>
      <c r="D2702" s="960">
        <v>463470</v>
      </c>
      <c r="E2702" s="889" t="s">
        <v>904</v>
      </c>
      <c r="F2702" s="889" t="s">
        <v>5941</v>
      </c>
      <c r="G2702" s="961"/>
      <c r="H2702" s="889" t="str">
        <f>IF(A2702="","",VLOOKUP(A2702,[4]Crt!F:G,2,FALSE))</f>
        <v>මාර්ග</v>
      </c>
      <c r="I2702" s="889" t="str">
        <f>IF(B2702="","",IF(LEN(B2702)=12,VLOOKUP(MID(B2702,8,2),[4]Crt!A:B,2),VLOOKUP(MID(B2702,7,2),[4]Crt!A:B,2)))</f>
        <v>03 - මීගමුව</v>
      </c>
      <c r="J2702" s="889" t="str">
        <f>IF(B2702="","",VLOOKUP(I2702,[4]Crt!B:C,2))</f>
        <v>ගම්පහ</v>
      </c>
      <c r="K2702" s="889">
        <f>IF(B2702="","",VLOOKUP(MID(B2702,1,1),[4]Crt!D:E,2,FALSE))</f>
        <v>2004</v>
      </c>
    </row>
    <row r="2703" spans="1:11" customFormat="1" ht="51" customHeight="1">
      <c r="A2703" s="889" t="s">
        <v>5406</v>
      </c>
      <c r="B2703" s="866" t="s">
        <v>6097</v>
      </c>
      <c r="C2703" s="866" t="s">
        <v>6098</v>
      </c>
      <c r="D2703" s="960">
        <v>989599</v>
      </c>
      <c r="E2703" s="889" t="s">
        <v>904</v>
      </c>
      <c r="F2703" s="889" t="s">
        <v>5941</v>
      </c>
      <c r="G2703" s="961"/>
      <c r="H2703" s="889" t="str">
        <f>IF(A2703="","",VLOOKUP(A2703,[4]Crt!F:G,2,FALSE))</f>
        <v>මාර්ග</v>
      </c>
      <c r="I2703" s="889" t="str">
        <f>IF(B2703="","",IF(LEN(B2703)=12,VLOOKUP(MID(B2703,8,2),[4]Crt!A:B,2),VLOOKUP(MID(B2703,7,2),[4]Crt!A:B,2)))</f>
        <v>03 - මීගමුව</v>
      </c>
      <c r="J2703" s="889" t="str">
        <f>IF(B2703="","",VLOOKUP(I2703,[4]Crt!B:C,2))</f>
        <v>ගම්පහ</v>
      </c>
      <c r="K2703" s="889">
        <f>IF(B2703="","",VLOOKUP(MID(B2703,1,1),[4]Crt!D:E,2,FALSE))</f>
        <v>2004</v>
      </c>
    </row>
    <row r="2704" spans="1:11" customFormat="1" ht="51" customHeight="1">
      <c r="A2704" s="889" t="s">
        <v>5406</v>
      </c>
      <c r="B2704" s="866" t="s">
        <v>6099</v>
      </c>
      <c r="C2704" s="866" t="s">
        <v>6100</v>
      </c>
      <c r="D2704" s="960">
        <v>291792</v>
      </c>
      <c r="E2704" s="889" t="s">
        <v>904</v>
      </c>
      <c r="F2704" s="889" t="s">
        <v>5941</v>
      </c>
      <c r="G2704" s="961"/>
      <c r="H2704" s="889" t="str">
        <f>IF(A2704="","",VLOOKUP(A2704,[4]Crt!F:G,2,FALSE))</f>
        <v>මාර්ග</v>
      </c>
      <c r="I2704" s="889" t="str">
        <f>IF(B2704="","",IF(LEN(B2704)=12,VLOOKUP(MID(B2704,8,2),[4]Crt!A:B,2),VLOOKUP(MID(B2704,7,2),[4]Crt!A:B,2)))</f>
        <v>03 - මීගමුව</v>
      </c>
      <c r="J2704" s="889" t="str">
        <f>IF(B2704="","",VLOOKUP(I2704,[4]Crt!B:C,2))</f>
        <v>ගම්පහ</v>
      </c>
      <c r="K2704" s="889">
        <f>IF(B2704="","",VLOOKUP(MID(B2704,1,1),[4]Crt!D:E,2,FALSE))</f>
        <v>2004</v>
      </c>
    </row>
    <row r="2705" spans="1:11" customFormat="1" ht="51" customHeight="1">
      <c r="A2705" s="889" t="s">
        <v>5406</v>
      </c>
      <c r="B2705" s="866" t="s">
        <v>6101</v>
      </c>
      <c r="C2705" s="866" t="s">
        <v>6102</v>
      </c>
      <c r="D2705" s="960">
        <v>987520</v>
      </c>
      <c r="E2705" s="889" t="s">
        <v>904</v>
      </c>
      <c r="F2705" s="889" t="s">
        <v>5941</v>
      </c>
      <c r="G2705" s="961"/>
      <c r="H2705" s="889" t="str">
        <f>IF(A2705="","",VLOOKUP(A2705,[4]Crt!F:G,2,FALSE))</f>
        <v>මාර්ග</v>
      </c>
      <c r="I2705" s="889" t="str">
        <f>IF(B2705="","",IF(LEN(B2705)=12,VLOOKUP(MID(B2705,8,2),[4]Crt!A:B,2),VLOOKUP(MID(B2705,7,2),[4]Crt!A:B,2)))</f>
        <v>03 - මීගමුව</v>
      </c>
      <c r="J2705" s="889" t="str">
        <f>IF(B2705="","",VLOOKUP(I2705,[4]Crt!B:C,2))</f>
        <v>ගම්පහ</v>
      </c>
      <c r="K2705" s="889">
        <f>IF(B2705="","",VLOOKUP(MID(B2705,1,1),[4]Crt!D:E,2,FALSE))</f>
        <v>2004</v>
      </c>
    </row>
    <row r="2706" spans="1:11" customFormat="1" ht="51" customHeight="1">
      <c r="A2706" s="641" t="s">
        <v>5439</v>
      </c>
      <c r="B2706" s="867" t="s">
        <v>6103</v>
      </c>
      <c r="C2706" s="867" t="s">
        <v>6104</v>
      </c>
      <c r="D2706" s="962">
        <v>2000000</v>
      </c>
      <c r="E2706" s="641" t="s">
        <v>904</v>
      </c>
      <c r="F2706" s="641" t="s">
        <v>5941</v>
      </c>
      <c r="G2706" s="961"/>
      <c r="H2706" s="889" t="str">
        <f>IF(A2706="","",VLOOKUP(A2706,[4]Crt!F:G,2,FALSE))</f>
        <v>මාර්ග</v>
      </c>
      <c r="I2706" s="889" t="str">
        <f>IF(B2706="","",IF(LEN(B2706)=12,VLOOKUP(MID(B2706,8,2),[4]Crt!A:B,2),VLOOKUP(MID(B2706,7,2),[4]Crt!A:B,2)))</f>
        <v>03 - මීගමුව</v>
      </c>
      <c r="J2706" s="889" t="str">
        <f>IF(B2706="","",VLOOKUP(I2706,[4]Crt!B:C,2))</f>
        <v>ගම්පහ</v>
      </c>
      <c r="K2706" s="889">
        <f>IF(B2706="","",VLOOKUP(MID(B2706,1,1),[4]Crt!D:E,2,FALSE))</f>
        <v>2004</v>
      </c>
    </row>
    <row r="2707" spans="1:11" customFormat="1" ht="51" customHeight="1">
      <c r="A2707" s="889" t="s">
        <v>5406</v>
      </c>
      <c r="B2707" s="866" t="s">
        <v>6105</v>
      </c>
      <c r="C2707" s="866" t="s">
        <v>6106</v>
      </c>
      <c r="D2707" s="960">
        <v>982505</v>
      </c>
      <c r="E2707" s="889" t="s">
        <v>904</v>
      </c>
      <c r="F2707" s="889" t="s">
        <v>5941</v>
      </c>
      <c r="G2707" s="961"/>
      <c r="H2707" s="889" t="str">
        <f>IF(A2707="","",VLOOKUP(A2707,[4]Crt!F:G,2,FALSE))</f>
        <v>මාර්ග</v>
      </c>
      <c r="I2707" s="889" t="str">
        <f>IF(B2707="","",IF(LEN(B2707)=12,VLOOKUP(MID(B2707,8,2),[4]Crt!A:B,2),VLOOKUP(MID(B2707,7,2),[4]Crt!A:B,2)))</f>
        <v>03 - මීගමුව</v>
      </c>
      <c r="J2707" s="889" t="str">
        <f>IF(B2707="","",VLOOKUP(I2707,[4]Crt!B:C,2))</f>
        <v>ගම්පහ</v>
      </c>
      <c r="K2707" s="889">
        <f>IF(B2707="","",VLOOKUP(MID(B2707,1,1),[4]Crt!D:E,2,FALSE))</f>
        <v>2004</v>
      </c>
    </row>
    <row r="2708" spans="1:11" customFormat="1" ht="51" customHeight="1">
      <c r="A2708" s="889" t="s">
        <v>5406</v>
      </c>
      <c r="B2708" s="866" t="s">
        <v>6107</v>
      </c>
      <c r="C2708" s="866" t="s">
        <v>6108</v>
      </c>
      <c r="D2708" s="960">
        <v>991478</v>
      </c>
      <c r="E2708" s="889" t="s">
        <v>904</v>
      </c>
      <c r="F2708" s="889" t="s">
        <v>5941</v>
      </c>
      <c r="G2708" s="961"/>
      <c r="H2708" s="889" t="str">
        <f>IF(A2708="","",VLOOKUP(A2708,[4]Crt!F:G,2,FALSE))</f>
        <v>මාර්ග</v>
      </c>
      <c r="I2708" s="889" t="str">
        <f>IF(B2708="","",IF(LEN(B2708)=12,VLOOKUP(MID(B2708,8,2),[4]Crt!A:B,2),VLOOKUP(MID(B2708,7,2),[4]Crt!A:B,2)))</f>
        <v>03 - මීගමුව</v>
      </c>
      <c r="J2708" s="889" t="str">
        <f>IF(B2708="","",VLOOKUP(I2708,[4]Crt!B:C,2))</f>
        <v>ගම්පහ</v>
      </c>
      <c r="K2708" s="889">
        <f>IF(B2708="","",VLOOKUP(MID(B2708,1,1),[4]Crt!D:E,2,FALSE))</f>
        <v>2004</v>
      </c>
    </row>
    <row r="2709" spans="1:11" customFormat="1" ht="51" customHeight="1">
      <c r="A2709" s="889" t="s">
        <v>5406</v>
      </c>
      <c r="B2709" s="866" t="s">
        <v>6109</v>
      </c>
      <c r="C2709" s="866" t="s">
        <v>6110</v>
      </c>
      <c r="D2709" s="960">
        <v>791858</v>
      </c>
      <c r="E2709" s="889" t="s">
        <v>3658</v>
      </c>
      <c r="F2709" s="889" t="s">
        <v>6111</v>
      </c>
      <c r="G2709" s="961"/>
      <c r="H2709" s="889" t="str">
        <f>IF(A2709="","",VLOOKUP(A2709,[4]Crt!F:G,2,FALSE))</f>
        <v>මාර්ග</v>
      </c>
      <c r="I2709" s="889" t="str">
        <f>IF(B2709="","",IF(LEN(B2709)=12,VLOOKUP(MID(B2709,8,2),[4]Crt!A:B,2),VLOOKUP(MID(B2709,7,2),[4]Crt!A:B,2)))</f>
        <v>03 - මීගමුව</v>
      </c>
      <c r="J2709" s="889" t="str">
        <f>IF(B2709="","",VLOOKUP(I2709,[4]Crt!B:C,2))</f>
        <v>ගම්පහ</v>
      </c>
      <c r="K2709" s="889">
        <f>IF(B2709="","",VLOOKUP(MID(B2709,1,1),[4]Crt!D:E,2,FALSE))</f>
        <v>2004</v>
      </c>
    </row>
    <row r="2710" spans="1:11" customFormat="1" ht="51" customHeight="1">
      <c r="A2710" s="889" t="s">
        <v>5428</v>
      </c>
      <c r="B2710" s="866" t="s">
        <v>6112</v>
      </c>
      <c r="C2710" s="866" t="s">
        <v>6113</v>
      </c>
      <c r="D2710" s="964">
        <v>275000</v>
      </c>
      <c r="E2710" s="889" t="s">
        <v>3658</v>
      </c>
      <c r="F2710" s="889" t="s">
        <v>6111</v>
      </c>
      <c r="G2710" s="961"/>
      <c r="H2710" s="889" t="str">
        <f>IF(A2710="","",VLOOKUP(A2710,[4]Crt!F:G,2,FALSE))</f>
        <v>මාර්ග</v>
      </c>
      <c r="I2710" s="889" t="str">
        <f>IF(B2710="","",IF(LEN(B2710)=12,VLOOKUP(MID(B2710,8,2),[4]Crt!A:B,2),VLOOKUP(MID(B2710,7,2),[4]Crt!A:B,2)))</f>
        <v>03 - මීගමුව</v>
      </c>
      <c r="J2710" s="889" t="str">
        <f>IF(B2710="","",VLOOKUP(I2710,[4]Crt!B:C,2))</f>
        <v>ගම්පහ</v>
      </c>
      <c r="K2710" s="889">
        <f>IF(B2710="","",VLOOKUP(MID(B2710,1,1),[4]Crt!D:E,2,FALSE))</f>
        <v>2004</v>
      </c>
    </row>
    <row r="2711" spans="1:11" customFormat="1" ht="51" customHeight="1">
      <c r="A2711" s="889" t="s">
        <v>5406</v>
      </c>
      <c r="B2711" s="866" t="s">
        <v>6114</v>
      </c>
      <c r="C2711" s="866" t="s">
        <v>6115</v>
      </c>
      <c r="D2711" s="960">
        <v>890958</v>
      </c>
      <c r="E2711" s="889" t="s">
        <v>3658</v>
      </c>
      <c r="F2711" s="889" t="s">
        <v>6111</v>
      </c>
      <c r="G2711" s="961"/>
      <c r="H2711" s="889" t="str">
        <f>IF(A2711="","",VLOOKUP(A2711,[4]Crt!F:G,2,FALSE))</f>
        <v>මාර්ග</v>
      </c>
      <c r="I2711" s="889" t="str">
        <f>IF(B2711="","",IF(LEN(B2711)=12,VLOOKUP(MID(B2711,8,2),[4]Crt!A:B,2),VLOOKUP(MID(B2711,7,2),[4]Crt!A:B,2)))</f>
        <v>03 - මීගමුව</v>
      </c>
      <c r="J2711" s="889" t="str">
        <f>IF(B2711="","",VLOOKUP(I2711,[4]Crt!B:C,2))</f>
        <v>ගම්පහ</v>
      </c>
      <c r="K2711" s="889">
        <f>IF(B2711="","",VLOOKUP(MID(B2711,1,1),[4]Crt!D:E,2,FALSE))</f>
        <v>2004</v>
      </c>
    </row>
    <row r="2712" spans="1:11" customFormat="1" ht="51" customHeight="1">
      <c r="A2712" s="889" t="s">
        <v>5428</v>
      </c>
      <c r="B2712" s="866" t="s">
        <v>6116</v>
      </c>
      <c r="C2712" s="866" t="s">
        <v>6117</v>
      </c>
      <c r="D2712" s="964">
        <v>325000</v>
      </c>
      <c r="E2712" s="889" t="s">
        <v>3658</v>
      </c>
      <c r="F2712" s="889" t="s">
        <v>6111</v>
      </c>
      <c r="G2712" s="961"/>
      <c r="H2712" s="889" t="str">
        <f>IF(A2712="","",VLOOKUP(A2712,[4]Crt!F:G,2,FALSE))</f>
        <v>මාර්ග</v>
      </c>
      <c r="I2712" s="889" t="str">
        <f>IF(B2712="","",IF(LEN(B2712)=12,VLOOKUP(MID(B2712,8,2),[4]Crt!A:B,2),VLOOKUP(MID(B2712,7,2),[4]Crt!A:B,2)))</f>
        <v>03 - මීගමුව</v>
      </c>
      <c r="J2712" s="889" t="str">
        <f>IF(B2712="","",VLOOKUP(I2712,[4]Crt!B:C,2))</f>
        <v>ගම්පහ</v>
      </c>
      <c r="K2712" s="889">
        <f>IF(B2712="","",VLOOKUP(MID(B2712,1,1),[4]Crt!D:E,2,FALSE))</f>
        <v>2004</v>
      </c>
    </row>
    <row r="2713" spans="1:11" customFormat="1" ht="51" customHeight="1">
      <c r="A2713" s="889" t="s">
        <v>5406</v>
      </c>
      <c r="B2713" s="866" t="s">
        <v>6118</v>
      </c>
      <c r="C2713" s="866" t="s">
        <v>6119</v>
      </c>
      <c r="D2713" s="960">
        <v>440094</v>
      </c>
      <c r="E2713" s="889" t="s">
        <v>3658</v>
      </c>
      <c r="F2713" s="889" t="s">
        <v>6111</v>
      </c>
      <c r="G2713" s="961"/>
      <c r="H2713" s="889" t="str">
        <f>IF(A2713="","",VLOOKUP(A2713,[4]Crt!F:G,2,FALSE))</f>
        <v>මාර්ග</v>
      </c>
      <c r="I2713" s="889" t="str">
        <f>IF(B2713="","",IF(LEN(B2713)=12,VLOOKUP(MID(B2713,8,2),[4]Crt!A:B,2),VLOOKUP(MID(B2713,7,2),[4]Crt!A:B,2)))</f>
        <v>03 - මීගමුව</v>
      </c>
      <c r="J2713" s="889" t="str">
        <f>IF(B2713="","",VLOOKUP(I2713,[4]Crt!B:C,2))</f>
        <v>ගම්පහ</v>
      </c>
      <c r="K2713" s="889">
        <f>IF(B2713="","",VLOOKUP(MID(B2713,1,1),[4]Crt!D:E,2,FALSE))</f>
        <v>2004</v>
      </c>
    </row>
    <row r="2714" spans="1:11" customFormat="1" ht="51" customHeight="1">
      <c r="A2714" s="889" t="s">
        <v>5428</v>
      </c>
      <c r="B2714" s="866" t="s">
        <v>6120</v>
      </c>
      <c r="C2714" s="866" t="s">
        <v>6121</v>
      </c>
      <c r="D2714" s="964">
        <v>1000000</v>
      </c>
      <c r="E2714" s="889" t="s">
        <v>3658</v>
      </c>
      <c r="F2714" s="889" t="s">
        <v>6111</v>
      </c>
      <c r="G2714" s="961"/>
      <c r="H2714" s="889" t="str">
        <f>IF(A2714="","",VLOOKUP(A2714,[4]Crt!F:G,2,FALSE))</f>
        <v>මාර්ග</v>
      </c>
      <c r="I2714" s="889" t="str">
        <f>IF(B2714="","",IF(LEN(B2714)=12,VLOOKUP(MID(B2714,8,2),[4]Crt!A:B,2),VLOOKUP(MID(B2714,7,2),[4]Crt!A:B,2)))</f>
        <v>03 - මීගමුව</v>
      </c>
      <c r="J2714" s="889" t="str">
        <f>IF(B2714="","",VLOOKUP(I2714,[4]Crt!B:C,2))</f>
        <v>ගම්පහ</v>
      </c>
      <c r="K2714" s="889">
        <f>IF(B2714="","",VLOOKUP(MID(B2714,1,1),[4]Crt!D:E,2,FALSE))</f>
        <v>2004</v>
      </c>
    </row>
    <row r="2715" spans="1:11" customFormat="1" ht="51" customHeight="1">
      <c r="A2715" s="889" t="s">
        <v>5406</v>
      </c>
      <c r="B2715" s="866" t="s">
        <v>6122</v>
      </c>
      <c r="C2715" s="876" t="s">
        <v>6123</v>
      </c>
      <c r="D2715" s="960">
        <v>995346</v>
      </c>
      <c r="E2715" s="889" t="s">
        <v>3658</v>
      </c>
      <c r="F2715" s="889" t="s">
        <v>6111</v>
      </c>
      <c r="G2715" s="961"/>
      <c r="H2715" s="889" t="str">
        <f>IF(A2715="","",VLOOKUP(A2715,[4]Crt!F:G,2,FALSE))</f>
        <v>මාර්ග</v>
      </c>
      <c r="I2715" s="889" t="str">
        <f>IF(B2715="","",IF(LEN(B2715)=12,VLOOKUP(MID(B2715,8,2),[4]Crt!A:B,2),VLOOKUP(MID(B2715,7,2),[4]Crt!A:B,2)))</f>
        <v>03 - මීගමුව</v>
      </c>
      <c r="J2715" s="889" t="str">
        <f>IF(B2715="","",VLOOKUP(I2715,[4]Crt!B:C,2))</f>
        <v>ගම්පහ</v>
      </c>
      <c r="K2715" s="889">
        <f>IF(B2715="","",VLOOKUP(MID(B2715,1,1),[4]Crt!D:E,2,FALSE))</f>
        <v>2004</v>
      </c>
    </row>
    <row r="2716" spans="1:11" customFormat="1" ht="51" customHeight="1">
      <c r="A2716" s="889" t="s">
        <v>5406</v>
      </c>
      <c r="B2716" s="866" t="s">
        <v>6124</v>
      </c>
      <c r="C2716" s="866" t="s">
        <v>6125</v>
      </c>
      <c r="D2716" s="960">
        <v>1247012</v>
      </c>
      <c r="E2716" s="889" t="s">
        <v>3658</v>
      </c>
      <c r="F2716" s="889" t="s">
        <v>6111</v>
      </c>
      <c r="G2716" s="961"/>
      <c r="H2716" s="889" t="str">
        <f>IF(A2716="","",VLOOKUP(A2716,[4]Crt!F:G,2,FALSE))</f>
        <v>මාර්ග</v>
      </c>
      <c r="I2716" s="889" t="str">
        <f>IF(B2716="","",IF(LEN(B2716)=12,VLOOKUP(MID(B2716,8,2),[4]Crt!A:B,2),VLOOKUP(MID(B2716,7,2),[4]Crt!A:B,2)))</f>
        <v>03 - මීගමුව</v>
      </c>
      <c r="J2716" s="889" t="str">
        <f>IF(B2716="","",VLOOKUP(I2716,[4]Crt!B:C,2))</f>
        <v>ගම්පහ</v>
      </c>
      <c r="K2716" s="889">
        <f>IF(B2716="","",VLOOKUP(MID(B2716,1,1),[4]Crt!D:E,2,FALSE))</f>
        <v>2004</v>
      </c>
    </row>
    <row r="2717" spans="1:11" customFormat="1" ht="51" customHeight="1">
      <c r="A2717" s="889" t="s">
        <v>5428</v>
      </c>
      <c r="B2717" s="965" t="s">
        <v>6126</v>
      </c>
      <c r="C2717" s="866" t="s">
        <v>6127</v>
      </c>
      <c r="D2717" s="964">
        <v>550000</v>
      </c>
      <c r="E2717" s="889" t="s">
        <v>3658</v>
      </c>
      <c r="F2717" s="889" t="s">
        <v>6111</v>
      </c>
      <c r="G2717" s="961"/>
      <c r="H2717" s="889" t="str">
        <f>IF(A2717="","",VLOOKUP(A2717,[4]Crt!F:G,2,FALSE))</f>
        <v>මාර්ග</v>
      </c>
      <c r="I2717" s="889" t="str">
        <f>IF(B2717="","",IF(LEN(B2717)=12,VLOOKUP(MID(B2717,8,2),[4]Crt!A:B,2),VLOOKUP(MID(B2717,7,2),[4]Crt!A:B,2)))</f>
        <v>03 - මීගමුව</v>
      </c>
      <c r="J2717" s="889" t="str">
        <f>IF(B2717="","",VLOOKUP(I2717,[4]Crt!B:C,2))</f>
        <v>ගම්පහ</v>
      </c>
      <c r="K2717" s="889">
        <f>IF(B2717="","",VLOOKUP(MID(B2717,1,1),[4]Crt!D:E,2,FALSE))</f>
        <v>2004</v>
      </c>
    </row>
    <row r="2718" spans="1:11" customFormat="1" ht="51" customHeight="1">
      <c r="A2718" s="889" t="s">
        <v>5428</v>
      </c>
      <c r="B2718" s="866" t="s">
        <v>6128</v>
      </c>
      <c r="C2718" s="866" t="s">
        <v>6129</v>
      </c>
      <c r="D2718" s="964">
        <v>600000</v>
      </c>
      <c r="E2718" s="889" t="s">
        <v>3658</v>
      </c>
      <c r="F2718" s="889" t="s">
        <v>3658</v>
      </c>
      <c r="G2718" s="961"/>
      <c r="H2718" s="889" t="str">
        <f>IF(A2718="","",VLOOKUP(A2718,[4]Crt!F:G,2,FALSE))</f>
        <v>මාර්ග</v>
      </c>
      <c r="I2718" s="889" t="str">
        <f>IF(B2718="","",IF(LEN(B2718)=12,VLOOKUP(MID(B2718,8,2),[4]Crt!A:B,2),VLOOKUP(MID(B2718,7,2),[4]Crt!A:B,2)))</f>
        <v>24 - කඩුවෙල</v>
      </c>
      <c r="J2718" s="889" t="str">
        <f>IF(B2718="","",VLOOKUP(I2718,[4]Crt!B:C,2))</f>
        <v>කොළඹ</v>
      </c>
      <c r="K2718" s="889">
        <f>IF(B2718="","",VLOOKUP(MID(B2718,1,1),[4]Crt!D:E,2,FALSE))</f>
        <v>2004</v>
      </c>
    </row>
    <row r="2719" spans="1:11" customFormat="1" ht="51" customHeight="1">
      <c r="A2719" s="889" t="s">
        <v>5428</v>
      </c>
      <c r="B2719" s="866" t="s">
        <v>6130</v>
      </c>
      <c r="C2719" s="866" t="s">
        <v>6131</v>
      </c>
      <c r="D2719" s="964">
        <v>600000</v>
      </c>
      <c r="E2719" s="889" t="s">
        <v>904</v>
      </c>
      <c r="F2719" s="889" t="s">
        <v>6132</v>
      </c>
      <c r="G2719" s="961"/>
      <c r="H2719" s="889" t="str">
        <f>IF(A2719="","",VLOOKUP(A2719,[4]Crt!F:G,2,FALSE))</f>
        <v>මාර්ග</v>
      </c>
      <c r="I2719" s="889" t="str">
        <f>IF(B2719="","",IF(LEN(B2719)=12,VLOOKUP(MID(B2719,8,2),[4]Crt!A:B,2),VLOOKUP(MID(B2719,7,2),[4]Crt!A:B,2)))</f>
        <v>42 - කළුතර</v>
      </c>
      <c r="J2719" s="889" t="str">
        <f>IF(B2719="","",VLOOKUP(I2719,[4]Crt!B:C,2))</f>
        <v>කළුතර</v>
      </c>
      <c r="K2719" s="889">
        <f>IF(B2719="","",VLOOKUP(MID(B2719,1,1),[4]Crt!D:E,2,FALSE))</f>
        <v>2004</v>
      </c>
    </row>
    <row r="2720" spans="1:11" customFormat="1" ht="51" customHeight="1">
      <c r="A2720" s="889" t="s">
        <v>5406</v>
      </c>
      <c r="B2720" s="866" t="s">
        <v>6133</v>
      </c>
      <c r="C2720" s="876" t="s">
        <v>6134</v>
      </c>
      <c r="D2720" s="964">
        <v>500000</v>
      </c>
      <c r="E2720" s="889" t="s">
        <v>904</v>
      </c>
      <c r="F2720" s="889" t="s">
        <v>6132</v>
      </c>
      <c r="G2720" s="961"/>
      <c r="H2720" s="889" t="str">
        <f>IF(A2720="","",VLOOKUP(A2720,[4]Crt!F:G,2,FALSE))</f>
        <v>මාර්ග</v>
      </c>
      <c r="I2720" s="889" t="str">
        <f>IF(B2720="","",IF(LEN(B2720)=12,VLOOKUP(MID(B2720,8,2),[4]Crt!A:B,2),VLOOKUP(MID(B2720,7,2),[4]Crt!A:B,2)))</f>
        <v>42 - කළුතර</v>
      </c>
      <c r="J2720" s="889" t="str">
        <f>IF(B2720="","",VLOOKUP(I2720,[4]Crt!B:C,2))</f>
        <v>කළුතර</v>
      </c>
      <c r="K2720" s="889">
        <f>IF(B2720="","",VLOOKUP(MID(B2720,1,1),[4]Crt!D:E,2,FALSE))</f>
        <v>2004</v>
      </c>
    </row>
    <row r="2721" spans="1:11" customFormat="1" ht="51" customHeight="1">
      <c r="A2721" s="641" t="s">
        <v>5439</v>
      </c>
      <c r="B2721" s="867" t="s">
        <v>6135</v>
      </c>
      <c r="C2721" s="867" t="s">
        <v>6136</v>
      </c>
      <c r="D2721" s="962">
        <v>700000</v>
      </c>
      <c r="E2721" s="641" t="s">
        <v>904</v>
      </c>
      <c r="F2721" s="641" t="s">
        <v>6132</v>
      </c>
      <c r="G2721" s="961"/>
      <c r="H2721" s="889" t="str">
        <f>IF(A2721="","",VLOOKUP(A2721,[4]Crt!F:G,2,FALSE))</f>
        <v>මාර්ග</v>
      </c>
      <c r="I2721" s="889" t="str">
        <f>IF(B2721="","",IF(LEN(B2721)=12,VLOOKUP(MID(B2721,8,2),[4]Crt!A:B,2),VLOOKUP(MID(B2721,7,2),[4]Crt!A:B,2)))</f>
        <v>42 - කළුතර</v>
      </c>
      <c r="J2721" s="889" t="str">
        <f>IF(B2721="","",VLOOKUP(I2721,[4]Crt!B:C,2))</f>
        <v>කළුතර</v>
      </c>
      <c r="K2721" s="889">
        <f>IF(B2721="","",VLOOKUP(MID(B2721,1,1),[4]Crt!D:E,2,FALSE))</f>
        <v>2004</v>
      </c>
    </row>
    <row r="2722" spans="1:11" customFormat="1" ht="51" customHeight="1">
      <c r="A2722" s="889" t="s">
        <v>5428</v>
      </c>
      <c r="B2722" s="866" t="s">
        <v>6137</v>
      </c>
      <c r="C2722" s="866" t="s">
        <v>6138</v>
      </c>
      <c r="D2722" s="964">
        <v>700000</v>
      </c>
      <c r="E2722" s="889" t="s">
        <v>904</v>
      </c>
      <c r="F2722" s="889" t="s">
        <v>6132</v>
      </c>
      <c r="G2722" s="961"/>
      <c r="H2722" s="889" t="str">
        <f>IF(A2722="","",VLOOKUP(A2722,[4]Crt!F:G,2,FALSE))</f>
        <v>මාර්ග</v>
      </c>
      <c r="I2722" s="889" t="str">
        <f>IF(B2722="","",IF(LEN(B2722)=12,VLOOKUP(MID(B2722,8,2),[4]Crt!A:B,2),VLOOKUP(MID(B2722,7,2),[4]Crt!A:B,2)))</f>
        <v>42 - කළුතර</v>
      </c>
      <c r="J2722" s="889" t="str">
        <f>IF(B2722="","",VLOOKUP(I2722,[4]Crt!B:C,2))</f>
        <v>කළුතර</v>
      </c>
      <c r="K2722" s="889">
        <f>IF(B2722="","",VLOOKUP(MID(B2722,1,1),[4]Crt!D:E,2,FALSE))</f>
        <v>2004</v>
      </c>
    </row>
    <row r="2723" spans="1:11" customFormat="1" ht="51" customHeight="1">
      <c r="A2723" s="889" t="s">
        <v>5428</v>
      </c>
      <c r="B2723" s="866" t="s">
        <v>6139</v>
      </c>
      <c r="C2723" s="866" t="s">
        <v>6140</v>
      </c>
      <c r="D2723" s="964">
        <v>400000</v>
      </c>
      <c r="E2723" s="889" t="s">
        <v>904</v>
      </c>
      <c r="F2723" s="889" t="s">
        <v>6132</v>
      </c>
      <c r="G2723" s="961"/>
      <c r="H2723" s="889" t="str">
        <f>IF(A2723="","",VLOOKUP(A2723,[4]Crt!F:G,2,FALSE))</f>
        <v>මාර්ග</v>
      </c>
      <c r="I2723" s="889" t="str">
        <f>IF(B2723="","",IF(LEN(B2723)=12,VLOOKUP(MID(B2723,8,2),[4]Crt!A:B,2),VLOOKUP(MID(B2723,7,2),[4]Crt!A:B,2)))</f>
        <v>42 - කළුතර</v>
      </c>
      <c r="J2723" s="889" t="str">
        <f>IF(B2723="","",VLOOKUP(I2723,[4]Crt!B:C,2))</f>
        <v>කළුතර</v>
      </c>
      <c r="K2723" s="889">
        <f>IF(B2723="","",VLOOKUP(MID(B2723,1,1),[4]Crt!D:E,2,FALSE))</f>
        <v>2004</v>
      </c>
    </row>
    <row r="2724" spans="1:11" customFormat="1" ht="51" customHeight="1">
      <c r="A2724" s="889" t="s">
        <v>5428</v>
      </c>
      <c r="B2724" s="866" t="s">
        <v>6141</v>
      </c>
      <c r="C2724" s="866" t="s">
        <v>6142</v>
      </c>
      <c r="D2724" s="964">
        <v>800000</v>
      </c>
      <c r="E2724" s="889" t="s">
        <v>904</v>
      </c>
      <c r="F2724" s="889" t="s">
        <v>6132</v>
      </c>
      <c r="G2724" s="961"/>
      <c r="H2724" s="889" t="str">
        <f>IF(A2724="","",VLOOKUP(A2724,[4]Crt!F:G,2,FALSE))</f>
        <v>මාර්ග</v>
      </c>
      <c r="I2724" s="889" t="str">
        <f>IF(B2724="","",IF(LEN(B2724)=12,VLOOKUP(MID(B2724,8,2),[4]Crt!A:B,2),VLOOKUP(MID(B2724,7,2),[4]Crt!A:B,2)))</f>
        <v>42 - කළුතර</v>
      </c>
      <c r="J2724" s="889" t="str">
        <f>IF(B2724="","",VLOOKUP(I2724,[4]Crt!B:C,2))</f>
        <v>කළුතර</v>
      </c>
      <c r="K2724" s="889">
        <f>IF(B2724="","",VLOOKUP(MID(B2724,1,1),[4]Crt!D:E,2,FALSE))</f>
        <v>2004</v>
      </c>
    </row>
    <row r="2725" spans="1:11" customFormat="1" ht="51" customHeight="1">
      <c r="A2725" s="889" t="s">
        <v>5428</v>
      </c>
      <c r="B2725" s="866" t="s">
        <v>6143</v>
      </c>
      <c r="C2725" s="866" t="s">
        <v>6144</v>
      </c>
      <c r="D2725" s="964">
        <v>300000</v>
      </c>
      <c r="E2725" s="889" t="s">
        <v>904</v>
      </c>
      <c r="F2725" s="889" t="s">
        <v>6132</v>
      </c>
      <c r="G2725" s="961"/>
      <c r="H2725" s="889" t="str">
        <f>IF(A2725="","",VLOOKUP(A2725,[4]Crt!F:G,2,FALSE))</f>
        <v>මාර්ග</v>
      </c>
      <c r="I2725" s="889" t="str">
        <f>IF(B2725="","",IF(LEN(B2725)=12,VLOOKUP(MID(B2725,8,2),[4]Crt!A:B,2),VLOOKUP(MID(B2725,7,2),[4]Crt!A:B,2)))</f>
        <v>42 - කළුතර</v>
      </c>
      <c r="J2725" s="889" t="str">
        <f>IF(B2725="","",VLOOKUP(I2725,[4]Crt!B:C,2))</f>
        <v>කළුතර</v>
      </c>
      <c r="K2725" s="889">
        <f>IF(B2725="","",VLOOKUP(MID(B2725,1,1),[4]Crt!D:E,2,FALSE))</f>
        <v>2004</v>
      </c>
    </row>
    <row r="2726" spans="1:11" customFormat="1" ht="51" customHeight="1">
      <c r="A2726" s="889" t="s">
        <v>5428</v>
      </c>
      <c r="B2726" s="866" t="s">
        <v>6145</v>
      </c>
      <c r="C2726" s="866" t="s">
        <v>6146</v>
      </c>
      <c r="D2726" s="964">
        <v>200000</v>
      </c>
      <c r="E2726" s="889" t="s">
        <v>904</v>
      </c>
      <c r="F2726" s="889" t="s">
        <v>6132</v>
      </c>
      <c r="G2726" s="961"/>
      <c r="H2726" s="889" t="str">
        <f>IF(A2726="","",VLOOKUP(A2726,[4]Crt!F:G,2,FALSE))</f>
        <v>මාර්ග</v>
      </c>
      <c r="I2726" s="889" t="str">
        <f>IF(B2726="","",IF(LEN(B2726)=12,VLOOKUP(MID(B2726,8,2),[4]Crt!A:B,2),VLOOKUP(MID(B2726,7,2),[4]Crt!A:B,2)))</f>
        <v>42 - කළුතර</v>
      </c>
      <c r="J2726" s="889" t="str">
        <f>IF(B2726="","",VLOOKUP(I2726,[4]Crt!B:C,2))</f>
        <v>කළුතර</v>
      </c>
      <c r="K2726" s="889">
        <f>IF(B2726="","",VLOOKUP(MID(B2726,1,1),[4]Crt!D:E,2,FALSE))</f>
        <v>2004</v>
      </c>
    </row>
    <row r="2727" spans="1:11" customFormat="1" ht="51" customHeight="1">
      <c r="A2727" s="889" t="s">
        <v>5428</v>
      </c>
      <c r="B2727" s="866" t="s">
        <v>6147</v>
      </c>
      <c r="C2727" s="866" t="s">
        <v>6148</v>
      </c>
      <c r="D2727" s="964">
        <v>300000</v>
      </c>
      <c r="E2727" s="889" t="s">
        <v>904</v>
      </c>
      <c r="F2727" s="889" t="s">
        <v>6132</v>
      </c>
      <c r="G2727" s="961"/>
      <c r="H2727" s="889" t="str">
        <f>IF(A2727="","",VLOOKUP(A2727,[4]Crt!F:G,2,FALSE))</f>
        <v>මාර්ග</v>
      </c>
      <c r="I2727" s="889" t="str">
        <f>IF(B2727="","",IF(LEN(B2727)=12,VLOOKUP(MID(B2727,8,2),[4]Crt!A:B,2),VLOOKUP(MID(B2727,7,2),[4]Crt!A:B,2)))</f>
        <v>42 - කළුතර</v>
      </c>
      <c r="J2727" s="889" t="str">
        <f>IF(B2727="","",VLOOKUP(I2727,[4]Crt!B:C,2))</f>
        <v>කළුතර</v>
      </c>
      <c r="K2727" s="889">
        <f>IF(B2727="","",VLOOKUP(MID(B2727,1,1),[4]Crt!D:E,2,FALSE))</f>
        <v>2004</v>
      </c>
    </row>
    <row r="2728" spans="1:11" customFormat="1" ht="51" customHeight="1">
      <c r="A2728" s="889" t="s">
        <v>5428</v>
      </c>
      <c r="B2728" s="866" t="s">
        <v>6149</v>
      </c>
      <c r="C2728" s="866" t="s">
        <v>6150</v>
      </c>
      <c r="D2728" s="964">
        <v>500000</v>
      </c>
      <c r="E2728" s="889" t="s">
        <v>904</v>
      </c>
      <c r="F2728" s="889" t="s">
        <v>1172</v>
      </c>
      <c r="G2728" s="961"/>
      <c r="H2728" s="889" t="str">
        <f>IF(A2728="","",VLOOKUP(A2728,[4]Crt!F:G,2,FALSE))</f>
        <v>මාර්ග</v>
      </c>
      <c r="I2728" s="889" t="str">
        <f>IF(B2728="","",IF(LEN(B2728)=12,VLOOKUP(MID(B2728,8,2),[4]Crt!A:B,2),VLOOKUP(MID(B2728,7,2),[4]Crt!A:B,2)))</f>
        <v>48 - බේරුවල</v>
      </c>
      <c r="J2728" s="889" t="str">
        <f>IF(B2728="","",VLOOKUP(I2728,[4]Crt!B:C,2))</f>
        <v>කළුතර</v>
      </c>
      <c r="K2728" s="889">
        <f>IF(B2728="","",VLOOKUP(MID(B2728,1,1),[4]Crt!D:E,2,FALSE))</f>
        <v>2004</v>
      </c>
    </row>
    <row r="2729" spans="1:11" customFormat="1" ht="51" customHeight="1">
      <c r="A2729" s="889" t="s">
        <v>5406</v>
      </c>
      <c r="B2729" s="866" t="s">
        <v>6151</v>
      </c>
      <c r="C2729" s="866" t="s">
        <v>6152</v>
      </c>
      <c r="D2729" s="960">
        <v>240000</v>
      </c>
      <c r="E2729" s="889" t="s">
        <v>904</v>
      </c>
      <c r="F2729" s="889" t="s">
        <v>1172</v>
      </c>
      <c r="G2729" s="961"/>
      <c r="H2729" s="889" t="str">
        <f>IF(A2729="","",VLOOKUP(A2729,[4]Crt!F:G,2,FALSE))</f>
        <v>මාර්ග</v>
      </c>
      <c r="I2729" s="889" t="str">
        <f>IF(B2729="","",IF(LEN(B2729)=12,VLOOKUP(MID(B2729,8,2),[4]Crt!A:B,2),VLOOKUP(MID(B2729,7,2),[4]Crt!A:B,2)))</f>
        <v>48 - බේරුවල</v>
      </c>
      <c r="J2729" s="889" t="str">
        <f>IF(B2729="","",VLOOKUP(I2729,[4]Crt!B:C,2))</f>
        <v>කළුතර</v>
      </c>
      <c r="K2729" s="889">
        <f>IF(B2729="","",VLOOKUP(MID(B2729,1,1),[4]Crt!D:E,2,FALSE))</f>
        <v>2004</v>
      </c>
    </row>
    <row r="2730" spans="1:11" customFormat="1" ht="51" customHeight="1">
      <c r="A2730" s="889" t="s">
        <v>5406</v>
      </c>
      <c r="B2730" s="866" t="s">
        <v>6153</v>
      </c>
      <c r="C2730" s="866" t="s">
        <v>6154</v>
      </c>
      <c r="D2730" s="960">
        <v>250000</v>
      </c>
      <c r="E2730" s="889" t="s">
        <v>904</v>
      </c>
      <c r="F2730" s="889" t="s">
        <v>1172</v>
      </c>
      <c r="G2730" s="961"/>
      <c r="H2730" s="889" t="str">
        <f>IF(A2730="","",VLOOKUP(A2730,[4]Crt!F:G,2,FALSE))</f>
        <v>මාර්ග</v>
      </c>
      <c r="I2730" s="889" t="str">
        <f>IF(B2730="","",IF(LEN(B2730)=12,VLOOKUP(MID(B2730,8,2),[4]Crt!A:B,2),VLOOKUP(MID(B2730,7,2),[4]Crt!A:B,2)))</f>
        <v>48 - බේරුවල</v>
      </c>
      <c r="J2730" s="889" t="str">
        <f>IF(B2730="","",VLOOKUP(I2730,[4]Crt!B:C,2))</f>
        <v>කළුතර</v>
      </c>
      <c r="K2730" s="889">
        <f>IF(B2730="","",VLOOKUP(MID(B2730,1,1),[4]Crt!D:E,2,FALSE))</f>
        <v>2004</v>
      </c>
    </row>
    <row r="2731" spans="1:11" customFormat="1" ht="51" customHeight="1">
      <c r="A2731" s="889" t="s">
        <v>5428</v>
      </c>
      <c r="B2731" s="866" t="s">
        <v>6155</v>
      </c>
      <c r="C2731" s="866" t="s">
        <v>6156</v>
      </c>
      <c r="D2731" s="964">
        <v>500000</v>
      </c>
      <c r="E2731" s="889" t="s">
        <v>904</v>
      </c>
      <c r="F2731" s="889" t="s">
        <v>1172</v>
      </c>
      <c r="G2731" s="961"/>
      <c r="H2731" s="889" t="str">
        <f>IF(A2731="","",VLOOKUP(A2731,[4]Crt!F:G,2,FALSE))</f>
        <v>මාර්ග</v>
      </c>
      <c r="I2731" s="889" t="str">
        <f>IF(B2731="","",IF(LEN(B2731)=12,VLOOKUP(MID(B2731,8,2),[4]Crt!A:B,2),VLOOKUP(MID(B2731,7,2),[4]Crt!A:B,2)))</f>
        <v>48 - බේරුවල</v>
      </c>
      <c r="J2731" s="889" t="str">
        <f>IF(B2731="","",VLOOKUP(I2731,[4]Crt!B:C,2))</f>
        <v>කළුතර</v>
      </c>
      <c r="K2731" s="889">
        <f>IF(B2731="","",VLOOKUP(MID(B2731,1,1),[4]Crt!D:E,2,FALSE))</f>
        <v>2004</v>
      </c>
    </row>
    <row r="2732" spans="1:11" customFormat="1" ht="51" customHeight="1">
      <c r="A2732" s="889" t="s">
        <v>5406</v>
      </c>
      <c r="B2732" s="866" t="s">
        <v>6157</v>
      </c>
      <c r="C2732" s="866" t="s">
        <v>6158</v>
      </c>
      <c r="D2732" s="960">
        <v>310000</v>
      </c>
      <c r="E2732" s="889" t="s">
        <v>904</v>
      </c>
      <c r="F2732" s="889" t="s">
        <v>1172</v>
      </c>
      <c r="G2732" s="961"/>
      <c r="H2732" s="889" t="str">
        <f>IF(A2732="","",VLOOKUP(A2732,[4]Crt!F:G,2,FALSE))</f>
        <v>මාර්ග</v>
      </c>
      <c r="I2732" s="889" t="str">
        <f>IF(B2732="","",IF(LEN(B2732)=12,VLOOKUP(MID(B2732,8,2),[4]Crt!A:B,2),VLOOKUP(MID(B2732,7,2),[4]Crt!A:B,2)))</f>
        <v>48 - බේරුවල</v>
      </c>
      <c r="J2732" s="889" t="str">
        <f>IF(B2732="","",VLOOKUP(I2732,[4]Crt!B:C,2))</f>
        <v>කළුතර</v>
      </c>
      <c r="K2732" s="889">
        <f>IF(B2732="","",VLOOKUP(MID(B2732,1,1),[4]Crt!D:E,2,FALSE))</f>
        <v>2004</v>
      </c>
    </row>
    <row r="2733" spans="1:11" customFormat="1" ht="51" customHeight="1">
      <c r="A2733" s="889" t="s">
        <v>5428</v>
      </c>
      <c r="B2733" s="866" t="s">
        <v>6159</v>
      </c>
      <c r="C2733" s="866" t="s">
        <v>6160</v>
      </c>
      <c r="D2733" s="964">
        <v>500000</v>
      </c>
      <c r="E2733" s="889" t="s">
        <v>904</v>
      </c>
      <c r="F2733" s="889" t="s">
        <v>1172</v>
      </c>
      <c r="G2733" s="961"/>
      <c r="H2733" s="889" t="str">
        <f>IF(A2733="","",VLOOKUP(A2733,[4]Crt!F:G,2,FALSE))</f>
        <v>මාර්ග</v>
      </c>
      <c r="I2733" s="889" t="str">
        <f>IF(B2733="","",IF(LEN(B2733)=12,VLOOKUP(MID(B2733,8,2),[4]Crt!A:B,2),VLOOKUP(MID(B2733,7,2),[4]Crt!A:B,2)))</f>
        <v>48 - බේරුවල</v>
      </c>
      <c r="J2733" s="889" t="str">
        <f>IF(B2733="","",VLOOKUP(I2733,[4]Crt!B:C,2))</f>
        <v>කළුතර</v>
      </c>
      <c r="K2733" s="889">
        <f>IF(B2733="","",VLOOKUP(MID(B2733,1,1),[4]Crt!D:E,2,FALSE))</f>
        <v>2004</v>
      </c>
    </row>
    <row r="2734" spans="1:11" customFormat="1" ht="51" customHeight="1">
      <c r="A2734" s="889" t="s">
        <v>5406</v>
      </c>
      <c r="B2734" s="866" t="s">
        <v>6161</v>
      </c>
      <c r="C2734" s="866" t="s">
        <v>6162</v>
      </c>
      <c r="D2734" s="960">
        <v>200000</v>
      </c>
      <c r="E2734" s="889" t="s">
        <v>904</v>
      </c>
      <c r="F2734" s="889" t="s">
        <v>1172</v>
      </c>
      <c r="G2734" s="961"/>
      <c r="H2734" s="889" t="str">
        <f>IF(A2734="","",VLOOKUP(A2734,[4]Crt!F:G,2,FALSE))</f>
        <v>මාර්ග</v>
      </c>
      <c r="I2734" s="889" t="str">
        <f>IF(B2734="","",IF(LEN(B2734)=12,VLOOKUP(MID(B2734,8,2),[4]Crt!A:B,2),VLOOKUP(MID(B2734,7,2),[4]Crt!A:B,2)))</f>
        <v>48 - බේරුවල</v>
      </c>
      <c r="J2734" s="889" t="str">
        <f>IF(B2734="","",VLOOKUP(I2734,[4]Crt!B:C,2))</f>
        <v>කළුතර</v>
      </c>
      <c r="K2734" s="889">
        <f>IF(B2734="","",VLOOKUP(MID(B2734,1,1),[4]Crt!D:E,2,FALSE))</f>
        <v>2004</v>
      </c>
    </row>
    <row r="2735" spans="1:11" customFormat="1" ht="51" customHeight="1">
      <c r="A2735" s="889" t="s">
        <v>5428</v>
      </c>
      <c r="B2735" s="866" t="s">
        <v>6163</v>
      </c>
      <c r="C2735" s="866" t="s">
        <v>6164</v>
      </c>
      <c r="D2735" s="964">
        <v>500000</v>
      </c>
      <c r="E2735" s="889" t="s">
        <v>904</v>
      </c>
      <c r="F2735" s="889" t="s">
        <v>1172</v>
      </c>
      <c r="G2735" s="961"/>
      <c r="H2735" s="889" t="str">
        <f>IF(A2735="","",VLOOKUP(A2735,[4]Crt!F:G,2,FALSE))</f>
        <v>මාර්ග</v>
      </c>
      <c r="I2735" s="889" t="str">
        <f>IF(B2735="","",IF(LEN(B2735)=12,VLOOKUP(MID(B2735,8,2),[4]Crt!A:B,2),VLOOKUP(MID(B2735,7,2),[4]Crt!A:B,2)))</f>
        <v>48 - බේරුවල</v>
      </c>
      <c r="J2735" s="889" t="str">
        <f>IF(B2735="","",VLOOKUP(I2735,[4]Crt!B:C,2))</f>
        <v>කළුතර</v>
      </c>
      <c r="K2735" s="889">
        <f>IF(B2735="","",VLOOKUP(MID(B2735,1,1),[4]Crt!D:E,2,FALSE))</f>
        <v>2004</v>
      </c>
    </row>
    <row r="2736" spans="1:11" customFormat="1" ht="51" customHeight="1">
      <c r="A2736" s="889" t="s">
        <v>5406</v>
      </c>
      <c r="B2736" s="866" t="s">
        <v>6165</v>
      </c>
      <c r="C2736" s="876" t="s">
        <v>6166</v>
      </c>
      <c r="D2736" s="964">
        <v>500000</v>
      </c>
      <c r="E2736" s="889" t="s">
        <v>904</v>
      </c>
      <c r="F2736" s="889" t="s">
        <v>1172</v>
      </c>
      <c r="G2736" s="961"/>
      <c r="H2736" s="889" t="str">
        <f>IF(A2736="","",VLOOKUP(A2736,[4]Crt!F:G,2,FALSE))</f>
        <v>මාර්ග</v>
      </c>
      <c r="I2736" s="889" t="str">
        <f>IF(B2736="","",IF(LEN(B2736)=12,VLOOKUP(MID(B2736,8,2),[4]Crt!A:B,2),VLOOKUP(MID(B2736,7,2),[4]Crt!A:B,2)))</f>
        <v>48 - බේරුවල</v>
      </c>
      <c r="J2736" s="889" t="str">
        <f>IF(B2736="","",VLOOKUP(I2736,[4]Crt!B:C,2))</f>
        <v>කළුතර</v>
      </c>
      <c r="K2736" s="889">
        <f>IF(B2736="","",VLOOKUP(MID(B2736,1,1),[4]Crt!D:E,2,FALSE))</f>
        <v>2004</v>
      </c>
    </row>
    <row r="2737" spans="1:11" customFormat="1" ht="51" customHeight="1">
      <c r="A2737" s="889" t="s">
        <v>5428</v>
      </c>
      <c r="B2737" s="866" t="s">
        <v>6167</v>
      </c>
      <c r="C2737" s="866" t="s">
        <v>6168</v>
      </c>
      <c r="D2737" s="964">
        <v>500000</v>
      </c>
      <c r="E2737" s="889" t="s">
        <v>904</v>
      </c>
      <c r="F2737" s="889" t="s">
        <v>1172</v>
      </c>
      <c r="G2737" s="961"/>
      <c r="H2737" s="889" t="str">
        <f>IF(A2737="","",VLOOKUP(A2737,[4]Crt!F:G,2,FALSE))</f>
        <v>මාර්ග</v>
      </c>
      <c r="I2737" s="889" t="str">
        <f>IF(B2737="","",IF(LEN(B2737)=12,VLOOKUP(MID(B2737,8,2),[4]Crt!A:B,2),VLOOKUP(MID(B2737,7,2),[4]Crt!A:B,2)))</f>
        <v>48 - බේරුවල</v>
      </c>
      <c r="J2737" s="889" t="str">
        <f>IF(B2737="","",VLOOKUP(I2737,[4]Crt!B:C,2))</f>
        <v>කළුතර</v>
      </c>
      <c r="K2737" s="889">
        <f>IF(B2737="","",VLOOKUP(MID(B2737,1,1),[4]Crt!D:E,2,FALSE))</f>
        <v>2004</v>
      </c>
    </row>
    <row r="2738" spans="1:11" customFormat="1" ht="51" customHeight="1">
      <c r="A2738" s="889" t="s">
        <v>5428</v>
      </c>
      <c r="B2738" s="866" t="s">
        <v>6169</v>
      </c>
      <c r="C2738" s="866" t="s">
        <v>6170</v>
      </c>
      <c r="D2738" s="964">
        <v>500000</v>
      </c>
      <c r="E2738" s="889" t="s">
        <v>904</v>
      </c>
      <c r="F2738" s="889" t="s">
        <v>1172</v>
      </c>
      <c r="G2738" s="961"/>
      <c r="H2738" s="889" t="str">
        <f>IF(A2738="","",VLOOKUP(A2738,[4]Crt!F:G,2,FALSE))</f>
        <v>මාර්ග</v>
      </c>
      <c r="I2738" s="889" t="str">
        <f>IF(B2738="","",IF(LEN(B2738)=12,VLOOKUP(MID(B2738,8,2),[4]Crt!A:B,2),VLOOKUP(MID(B2738,7,2),[4]Crt!A:B,2)))</f>
        <v>48 - බේරුවල</v>
      </c>
      <c r="J2738" s="889" t="str">
        <f>IF(B2738="","",VLOOKUP(I2738,[4]Crt!B:C,2))</f>
        <v>කළුතර</v>
      </c>
      <c r="K2738" s="889">
        <f>IF(B2738="","",VLOOKUP(MID(B2738,1,1),[4]Crt!D:E,2,FALSE))</f>
        <v>2004</v>
      </c>
    </row>
    <row r="2739" spans="1:11" customFormat="1" ht="51" customHeight="1">
      <c r="A2739" s="889" t="s">
        <v>5428</v>
      </c>
      <c r="B2739" s="866" t="s">
        <v>6171</v>
      </c>
      <c r="C2739" s="866" t="s">
        <v>6172</v>
      </c>
      <c r="D2739" s="964">
        <v>200000</v>
      </c>
      <c r="E2739" s="889" t="s">
        <v>3658</v>
      </c>
      <c r="F2739" s="889" t="s">
        <v>6173</v>
      </c>
      <c r="G2739" s="961"/>
      <c r="H2739" s="889" t="str">
        <f>IF(A2739="","",VLOOKUP(A2739,[4]Crt!F:G,2,FALSE))</f>
        <v>මාර්ග</v>
      </c>
      <c r="I2739" s="889" t="str">
        <f>IF(B2739="","",IF(LEN(B2739)=12,VLOOKUP(MID(B2739,8,2),[4]Crt!A:B,2),VLOOKUP(MID(B2739,7,2),[4]Crt!A:B,2)))</f>
        <v>48 - බේරුවල</v>
      </c>
      <c r="J2739" s="889" t="str">
        <f>IF(B2739="","",VLOOKUP(I2739,[4]Crt!B:C,2))</f>
        <v>කළුතර</v>
      </c>
      <c r="K2739" s="889">
        <f>IF(B2739="","",VLOOKUP(MID(B2739,1,1),[4]Crt!D:E,2,FALSE))</f>
        <v>2004</v>
      </c>
    </row>
    <row r="2740" spans="1:11" customFormat="1" ht="51" customHeight="1">
      <c r="A2740" s="889" t="s">
        <v>5428</v>
      </c>
      <c r="B2740" s="866" t="s">
        <v>6174</v>
      </c>
      <c r="C2740" s="866" t="s">
        <v>6175</v>
      </c>
      <c r="D2740" s="964">
        <v>200000</v>
      </c>
      <c r="E2740" s="889" t="s">
        <v>3658</v>
      </c>
      <c r="F2740" s="889" t="s">
        <v>6173</v>
      </c>
      <c r="G2740" s="961"/>
      <c r="H2740" s="889" t="str">
        <f>IF(A2740="","",VLOOKUP(A2740,[4]Crt!F:G,2,FALSE))</f>
        <v>මාර්ග</v>
      </c>
      <c r="I2740" s="889" t="str">
        <f>IF(B2740="","",IF(LEN(B2740)=12,VLOOKUP(MID(B2740,8,2),[4]Crt!A:B,2),VLOOKUP(MID(B2740,7,2),[4]Crt!A:B,2)))</f>
        <v>48 - බේරුවල</v>
      </c>
      <c r="J2740" s="889" t="str">
        <f>IF(B2740="","",VLOOKUP(I2740,[4]Crt!B:C,2))</f>
        <v>කළුතර</v>
      </c>
      <c r="K2740" s="889">
        <f>IF(B2740="","",VLOOKUP(MID(B2740,1,1),[4]Crt!D:E,2,FALSE))</f>
        <v>2004</v>
      </c>
    </row>
    <row r="2741" spans="1:11" customFormat="1" ht="51" customHeight="1">
      <c r="A2741" s="889" t="s">
        <v>5428</v>
      </c>
      <c r="B2741" s="866" t="s">
        <v>6176</v>
      </c>
      <c r="C2741" s="866" t="s">
        <v>6177</v>
      </c>
      <c r="D2741" s="964">
        <v>100000</v>
      </c>
      <c r="E2741" s="889" t="s">
        <v>3658</v>
      </c>
      <c r="F2741" s="889" t="s">
        <v>6173</v>
      </c>
      <c r="G2741" s="961"/>
      <c r="H2741" s="889" t="str">
        <f>IF(A2741="","",VLOOKUP(A2741,[4]Crt!F:G,2,FALSE))</f>
        <v>මාර්ග</v>
      </c>
      <c r="I2741" s="889" t="str">
        <f>IF(B2741="","",IF(LEN(B2741)=12,VLOOKUP(MID(B2741,8,2),[4]Crt!A:B,2),VLOOKUP(MID(B2741,7,2),[4]Crt!A:B,2)))</f>
        <v>48 - බේරුවල</v>
      </c>
      <c r="J2741" s="889" t="str">
        <f>IF(B2741="","",VLOOKUP(I2741,[4]Crt!B:C,2))</f>
        <v>කළුතර</v>
      </c>
      <c r="K2741" s="889">
        <f>IF(B2741="","",VLOOKUP(MID(B2741,1,1),[4]Crt!D:E,2,FALSE))</f>
        <v>2004</v>
      </c>
    </row>
    <row r="2742" spans="1:11" customFormat="1" ht="51" customHeight="1">
      <c r="A2742" s="889" t="s">
        <v>5428</v>
      </c>
      <c r="B2742" s="866" t="s">
        <v>6178</v>
      </c>
      <c r="C2742" s="866" t="s">
        <v>6179</v>
      </c>
      <c r="D2742" s="964">
        <v>500000</v>
      </c>
      <c r="E2742" s="889" t="s">
        <v>3658</v>
      </c>
      <c r="F2742" s="889" t="s">
        <v>6173</v>
      </c>
      <c r="G2742" s="961"/>
      <c r="H2742" s="889" t="str">
        <f>IF(A2742="","",VLOOKUP(A2742,[4]Crt!F:G,2,FALSE))</f>
        <v>මාර්ග</v>
      </c>
      <c r="I2742" s="889" t="str">
        <f>IF(B2742="","",IF(LEN(B2742)=12,VLOOKUP(MID(B2742,8,2),[4]Crt!A:B,2),VLOOKUP(MID(B2742,7,2),[4]Crt!A:B,2)))</f>
        <v>48 - බේරුවල</v>
      </c>
      <c r="J2742" s="889" t="str">
        <f>IF(B2742="","",VLOOKUP(I2742,[4]Crt!B:C,2))</f>
        <v>කළුතර</v>
      </c>
      <c r="K2742" s="889">
        <f>IF(B2742="","",VLOOKUP(MID(B2742,1,1),[4]Crt!D:E,2,FALSE))</f>
        <v>2004</v>
      </c>
    </row>
    <row r="2743" spans="1:11" customFormat="1" ht="51" customHeight="1">
      <c r="A2743" s="889" t="s">
        <v>5428</v>
      </c>
      <c r="B2743" s="866" t="s">
        <v>6180</v>
      </c>
      <c r="C2743" s="866" t="s">
        <v>6181</v>
      </c>
      <c r="D2743" s="964">
        <v>500000</v>
      </c>
      <c r="E2743" s="889" t="s">
        <v>3658</v>
      </c>
      <c r="F2743" s="889" t="s">
        <v>6173</v>
      </c>
      <c r="G2743" s="961"/>
      <c r="H2743" s="889" t="str">
        <f>IF(A2743="","",VLOOKUP(A2743,[4]Crt!F:G,2,FALSE))</f>
        <v>මාර්ග</v>
      </c>
      <c r="I2743" s="889" t="str">
        <f>IF(B2743="","",IF(LEN(B2743)=12,VLOOKUP(MID(B2743,8,2),[4]Crt!A:B,2),VLOOKUP(MID(B2743,7,2),[4]Crt!A:B,2)))</f>
        <v>48 - බේරුවල</v>
      </c>
      <c r="J2743" s="889" t="str">
        <f>IF(B2743="","",VLOOKUP(I2743,[4]Crt!B:C,2))</f>
        <v>කළුතර</v>
      </c>
      <c r="K2743" s="889">
        <f>IF(B2743="","",VLOOKUP(MID(B2743,1,1),[4]Crt!D:E,2,FALSE))</f>
        <v>2004</v>
      </c>
    </row>
    <row r="2744" spans="1:11" customFormat="1" ht="51" customHeight="1">
      <c r="A2744" s="889" t="s">
        <v>5883</v>
      </c>
      <c r="B2744" s="866" t="s">
        <v>6182</v>
      </c>
      <c r="C2744" s="866" t="s">
        <v>6183</v>
      </c>
      <c r="D2744" s="960">
        <v>8628760.5600000005</v>
      </c>
      <c r="E2744" s="889" t="s">
        <v>4962</v>
      </c>
      <c r="F2744" s="889" t="s">
        <v>6184</v>
      </c>
      <c r="G2744" s="961"/>
      <c r="H2744" s="889" t="str">
        <f>IF(A2744="","",VLOOKUP(A2744,[4]Crt!F:G,2,FALSE))</f>
        <v>සංචාරක</v>
      </c>
      <c r="I2744" s="889" t="str">
        <f>IF(B2744="","",IF(LEN(B2744)=12,VLOOKUP(MID(B2744,8,2),[4]Crt!A:B,2),VLOOKUP(MID(B2744,7,2),[4]Crt!A:B,2)))</f>
        <v>03 - මීගමුව</v>
      </c>
      <c r="J2744" s="889" t="str">
        <f>IF(B2744="","",VLOOKUP(I2744,[4]Crt!B:C,2))</f>
        <v>ගම්පහ</v>
      </c>
      <c r="K2744" s="889">
        <f>IF(B2744="","",VLOOKUP(MID(B2744,1,1),[4]Crt!D:E,2,FALSE))</f>
        <v>2104</v>
      </c>
    </row>
    <row r="2745" spans="1:11" customFormat="1" ht="51" customHeight="1">
      <c r="A2745" s="641" t="s">
        <v>5887</v>
      </c>
      <c r="B2745" s="867" t="s">
        <v>6185</v>
      </c>
      <c r="C2745" s="867" t="s">
        <v>6186</v>
      </c>
      <c r="D2745" s="962">
        <v>7000000</v>
      </c>
      <c r="E2745" s="641" t="s">
        <v>904</v>
      </c>
      <c r="F2745" s="641" t="s">
        <v>6187</v>
      </c>
      <c r="G2745" s="961"/>
      <c r="H2745" s="889" t="str">
        <f>IF(A2745="","",VLOOKUP(A2745,[4]Crt!F:G,2,FALSE))</f>
        <v>සංචාරක</v>
      </c>
      <c r="I2745" s="889" t="str">
        <f>IF(B2745="","",IF(LEN(B2745)=12,VLOOKUP(MID(B2745,8,2),[4]Crt!A:B,2),VLOOKUP(MID(B2745,7,2),[4]Crt!A:B,2)))</f>
        <v>09 - වත්තල</v>
      </c>
      <c r="J2745" s="889" t="str">
        <f>IF(B2745="","",VLOOKUP(I2745,[4]Crt!B:C,2))</f>
        <v>ගම්පහ</v>
      </c>
      <c r="K2745" s="889">
        <f>IF(B2745="","",VLOOKUP(MID(B2745,1,1),[4]Crt!D:E,2,FALSE))</f>
        <v>2004</v>
      </c>
    </row>
    <row r="2746" spans="1:11" customFormat="1" ht="51" customHeight="1">
      <c r="A2746" s="641" t="s">
        <v>5887</v>
      </c>
      <c r="B2746" s="867" t="s">
        <v>6188</v>
      </c>
      <c r="C2746" s="867" t="s">
        <v>6189</v>
      </c>
      <c r="D2746" s="962">
        <v>1500000</v>
      </c>
      <c r="E2746" s="641" t="s">
        <v>904</v>
      </c>
      <c r="F2746" s="641" t="s">
        <v>6187</v>
      </c>
      <c r="G2746" s="961"/>
      <c r="H2746" s="889" t="str">
        <f>IF(A2746="","",VLOOKUP(A2746,[4]Crt!F:G,2,FALSE))</f>
        <v>සංචාරක</v>
      </c>
      <c r="I2746" s="889" t="str">
        <f>IF(B2746="","",IF(LEN(B2746)=12,VLOOKUP(MID(B2746,8,2),[4]Crt!A:B,2),VLOOKUP(MID(B2746,7,2),[4]Crt!A:B,2)))</f>
        <v>28 - මොරටුව</v>
      </c>
      <c r="J2746" s="889" t="str">
        <f>IF(B2746="","",VLOOKUP(I2746,[4]Crt!B:C,2))</f>
        <v>කොළඹ</v>
      </c>
      <c r="K2746" s="889">
        <f>IF(B2746="","",VLOOKUP(MID(B2746,1,1),[4]Crt!D:E,2,FALSE))</f>
        <v>2001</v>
      </c>
    </row>
    <row r="2747" spans="1:11" customFormat="1" ht="51" customHeight="1">
      <c r="A2747" s="889" t="s">
        <v>5883</v>
      </c>
      <c r="B2747" s="866" t="s">
        <v>6190</v>
      </c>
      <c r="C2747" s="866" t="s">
        <v>6191</v>
      </c>
      <c r="D2747" s="964">
        <v>12000000</v>
      </c>
      <c r="E2747" s="889" t="s">
        <v>904</v>
      </c>
      <c r="F2747" s="963" t="s">
        <v>6192</v>
      </c>
      <c r="G2747" s="961"/>
      <c r="H2747" s="889" t="str">
        <f>IF(A2747="","",VLOOKUP(A2747,[4]Crt!F:G,2,FALSE))</f>
        <v>සංචාරක</v>
      </c>
      <c r="I2747" s="889" t="str">
        <f>IF(B2747="","",IF(LEN(B2747)=12,VLOOKUP(MID(B2747,8,2),[4]Crt!A:B,2),VLOOKUP(MID(B2747,7,2),[4]Crt!A:B,2)))</f>
        <v>65 - කළුතර පොදු</v>
      </c>
      <c r="J2747" s="889" t="str">
        <f>IF(B2747="","",VLOOKUP(I2747,[4]Crt!B:C,2))</f>
        <v xml:space="preserve">කළුතර </v>
      </c>
      <c r="K2747" s="889">
        <f>IF(B2747="","",VLOOKUP(MID(B2747,1,1),[4]Crt!D:E,2,FALSE))</f>
        <v>2103</v>
      </c>
    </row>
    <row r="2748" spans="1:11" customFormat="1" ht="51" customHeight="1">
      <c r="A2748" s="889" t="s">
        <v>5896</v>
      </c>
      <c r="B2748" s="866" t="s">
        <v>6193</v>
      </c>
      <c r="C2748" s="866" t="s">
        <v>6194</v>
      </c>
      <c r="D2748" s="964">
        <v>1000000</v>
      </c>
      <c r="E2748" s="889" t="s">
        <v>904</v>
      </c>
      <c r="F2748" s="889" t="s">
        <v>6187</v>
      </c>
      <c r="G2748" s="961"/>
      <c r="H2748" s="889" t="str">
        <f>IF(A2748="","",VLOOKUP(A2748,[4]Crt!F:G,2,FALSE))</f>
        <v>සංචාරක</v>
      </c>
      <c r="I2748" s="889" t="str">
        <f>IF(B2748="","",IF(LEN(B2748)=12,VLOOKUP(MID(B2748,8,2),[4]Crt!A:B,2),VLOOKUP(MID(B2748,7,2),[4]Crt!A:B,2)))</f>
        <v>48 - බේරුවල</v>
      </c>
      <c r="J2748" s="889" t="str">
        <f>IF(B2748="","",VLOOKUP(I2748,[4]Crt!B:C,2))</f>
        <v>කළුතර</v>
      </c>
      <c r="K2748" s="889">
        <f>IF(B2748="","",VLOOKUP(MID(B2748,1,1),[4]Crt!D:E,2,FALSE))</f>
        <v>2104</v>
      </c>
    </row>
    <row r="2749" spans="1:11" customFormat="1" ht="51" customHeight="1">
      <c r="A2749" s="641" t="s">
        <v>5887</v>
      </c>
      <c r="B2749" s="867" t="s">
        <v>6195</v>
      </c>
      <c r="C2749" s="867" t="s">
        <v>6196</v>
      </c>
      <c r="D2749" s="962">
        <v>5000000</v>
      </c>
      <c r="E2749" s="641" t="s">
        <v>904</v>
      </c>
      <c r="F2749" s="641" t="s">
        <v>6197</v>
      </c>
      <c r="G2749" s="961"/>
      <c r="H2749" s="889" t="str">
        <f>IF(A2749="","",VLOOKUP(A2749,[4]Crt!F:G,2,FALSE))</f>
        <v>සංචාරක</v>
      </c>
      <c r="I2749" s="889" t="str">
        <f>IF(B2749="","",IF(LEN(B2749)=12,VLOOKUP(MID(B2749,8,2),[4]Crt!A:B,2),VLOOKUP(MID(B2749,7,2),[4]Crt!A:B,2)))</f>
        <v>48 - බේරුවල</v>
      </c>
      <c r="J2749" s="889" t="str">
        <f>IF(B2749="","",VLOOKUP(I2749,[4]Crt!B:C,2))</f>
        <v>කළුතර</v>
      </c>
      <c r="K2749" s="889">
        <f>IF(B2749="","",VLOOKUP(MID(B2749,1,1),[4]Crt!D:E,2,FALSE))</f>
        <v>2004</v>
      </c>
    </row>
    <row r="2750" spans="1:11" customFormat="1" ht="51" customHeight="1">
      <c r="A2750" s="641" t="s">
        <v>5887</v>
      </c>
      <c r="B2750" s="867" t="s">
        <v>6198</v>
      </c>
      <c r="C2750" s="867" t="s">
        <v>6199</v>
      </c>
      <c r="D2750" s="962">
        <v>1000000</v>
      </c>
      <c r="E2750" s="641" t="s">
        <v>904</v>
      </c>
      <c r="F2750" s="641" t="s">
        <v>6173</v>
      </c>
      <c r="G2750" s="961"/>
      <c r="H2750" s="889" t="str">
        <f>IF(A2750="","",VLOOKUP(A2750,[4]Crt!F:G,2,FALSE))</f>
        <v>සංචාරක</v>
      </c>
      <c r="I2750" s="889" t="str">
        <f>IF(B2750="","",IF(LEN(B2750)=12,VLOOKUP(MID(B2750,8,2),[4]Crt!A:B,2),VLOOKUP(MID(B2750,7,2),[4]Crt!A:B,2)))</f>
        <v>48 - බේරුවල</v>
      </c>
      <c r="J2750" s="889" t="str">
        <f>IF(B2750="","",VLOOKUP(I2750,[4]Crt!B:C,2))</f>
        <v>කළුතර</v>
      </c>
      <c r="K2750" s="889">
        <f>IF(B2750="","",VLOOKUP(MID(B2750,1,1),[4]Crt!D:E,2,FALSE))</f>
        <v>2004</v>
      </c>
    </row>
    <row r="2751" spans="1:11" customFormat="1" ht="51" customHeight="1">
      <c r="A2751" s="889" t="s">
        <v>5896</v>
      </c>
      <c r="B2751" s="866" t="s">
        <v>6200</v>
      </c>
      <c r="C2751" s="866" t="s">
        <v>6201</v>
      </c>
      <c r="D2751" s="964">
        <v>500000</v>
      </c>
      <c r="E2751" s="889" t="s">
        <v>904</v>
      </c>
      <c r="F2751" s="889" t="s">
        <v>6173</v>
      </c>
      <c r="G2751" s="961"/>
      <c r="H2751" s="889" t="str">
        <f>IF(A2751="","",VLOOKUP(A2751,[4]Crt!F:G,2,FALSE))</f>
        <v>සංචාරක</v>
      </c>
      <c r="I2751" s="889" t="str">
        <f>IF(B2751="","",IF(LEN(B2751)=12,VLOOKUP(MID(B2751,8,2),[4]Crt!A:B,2),VLOOKUP(MID(B2751,7,2),[4]Crt!A:B,2)))</f>
        <v>48 - බේරුවල</v>
      </c>
      <c r="J2751" s="889" t="str">
        <f>IF(B2751="","",VLOOKUP(I2751,[4]Crt!B:C,2))</f>
        <v>කළුතර</v>
      </c>
      <c r="K2751" s="889">
        <f>IF(B2751="","",VLOOKUP(MID(B2751,1,1),[4]Crt!D:E,2,FALSE))</f>
        <v>2004</v>
      </c>
    </row>
    <row r="2752" spans="1:11" customFormat="1" ht="51" customHeight="1">
      <c r="A2752" s="641" t="s">
        <v>5887</v>
      </c>
      <c r="B2752" s="867" t="s">
        <v>6202</v>
      </c>
      <c r="C2752" s="867" t="s">
        <v>6203</v>
      </c>
      <c r="D2752" s="962">
        <v>1000000</v>
      </c>
      <c r="E2752" s="641" t="s">
        <v>904</v>
      </c>
      <c r="F2752" s="641" t="s">
        <v>6173</v>
      </c>
      <c r="G2752" s="961"/>
      <c r="H2752" s="889" t="str">
        <f>IF(A2752="","",VLOOKUP(A2752,[4]Crt!F:G,2,FALSE))</f>
        <v>සංචාරක</v>
      </c>
      <c r="I2752" s="889" t="str">
        <f>IF(B2752="","",IF(LEN(B2752)=12,VLOOKUP(MID(B2752,8,2),[4]Crt!A:B,2),VLOOKUP(MID(B2752,7,2),[4]Crt!A:B,2)))</f>
        <v>48 - බේරුවල</v>
      </c>
      <c r="J2752" s="889" t="str">
        <f>IF(B2752="","",VLOOKUP(I2752,[4]Crt!B:C,2))</f>
        <v>කළුතර</v>
      </c>
      <c r="K2752" s="889">
        <f>IF(B2752="","",VLOOKUP(MID(B2752,1,1),[4]Crt!D:E,2,FALSE))</f>
        <v>2004</v>
      </c>
    </row>
    <row r="2753" spans="1:11" customFormat="1" ht="51" customHeight="1">
      <c r="A2753" s="889" t="s">
        <v>5896</v>
      </c>
      <c r="B2753" s="866" t="s">
        <v>6204</v>
      </c>
      <c r="C2753" s="866" t="s">
        <v>6205</v>
      </c>
      <c r="D2753" s="964">
        <v>500000</v>
      </c>
      <c r="E2753" s="889" t="s">
        <v>904</v>
      </c>
      <c r="F2753" s="889" t="s">
        <v>6173</v>
      </c>
      <c r="G2753" s="961"/>
      <c r="H2753" s="889" t="str">
        <f>IF(A2753="","",VLOOKUP(A2753,[4]Crt!F:G,2,FALSE))</f>
        <v>සංචාරක</v>
      </c>
      <c r="I2753" s="889" t="str">
        <f>IF(B2753="","",IF(LEN(B2753)=12,VLOOKUP(MID(B2753,8,2),[4]Crt!A:B,2),VLOOKUP(MID(B2753,7,2),[4]Crt!A:B,2)))</f>
        <v>48 - බේරුවල</v>
      </c>
      <c r="J2753" s="889" t="str">
        <f>IF(B2753="","",VLOOKUP(I2753,[4]Crt!B:C,2))</f>
        <v>කළුතර</v>
      </c>
      <c r="K2753" s="889">
        <f>IF(B2753="","",VLOOKUP(MID(B2753,1,1),[4]Crt!D:E,2,FALSE))</f>
        <v>2004</v>
      </c>
    </row>
    <row r="2754" spans="1:11" customFormat="1" ht="51" customHeight="1">
      <c r="A2754" s="641" t="s">
        <v>5887</v>
      </c>
      <c r="B2754" s="867" t="s">
        <v>6206</v>
      </c>
      <c r="C2754" s="867" t="s">
        <v>6207</v>
      </c>
      <c r="D2754" s="962">
        <v>500000</v>
      </c>
      <c r="E2754" s="641" t="s">
        <v>904</v>
      </c>
      <c r="F2754" s="641" t="s">
        <v>6173</v>
      </c>
      <c r="G2754" s="961"/>
      <c r="H2754" s="889" t="str">
        <f>IF(A2754="","",VLOOKUP(A2754,[4]Crt!F:G,2,FALSE))</f>
        <v>සංචාරක</v>
      </c>
      <c r="I2754" s="889" t="str">
        <f>IF(B2754="","",IF(LEN(B2754)=12,VLOOKUP(MID(B2754,8,2),[4]Crt!A:B,2),VLOOKUP(MID(B2754,7,2),[4]Crt!A:B,2)))</f>
        <v>48 - බේරුවල</v>
      </c>
      <c r="J2754" s="889" t="str">
        <f>IF(B2754="","",VLOOKUP(I2754,[4]Crt!B:C,2))</f>
        <v>කළුතර</v>
      </c>
      <c r="K2754" s="889">
        <f>IF(B2754="","",VLOOKUP(MID(B2754,1,1),[4]Crt!D:E,2,FALSE))</f>
        <v>2004</v>
      </c>
    </row>
    <row r="2755" spans="1:11" customFormat="1" ht="51" customHeight="1">
      <c r="A2755" s="889" t="s">
        <v>5896</v>
      </c>
      <c r="B2755" s="866" t="s">
        <v>6208</v>
      </c>
      <c r="C2755" s="866" t="s">
        <v>6209</v>
      </c>
      <c r="D2755" s="964">
        <v>500000</v>
      </c>
      <c r="E2755" s="889" t="s">
        <v>904</v>
      </c>
      <c r="F2755" s="889" t="s">
        <v>6173</v>
      </c>
      <c r="G2755" s="961"/>
      <c r="H2755" s="889" t="str">
        <f>IF(A2755="","",VLOOKUP(A2755,[4]Crt!F:G,2,FALSE))</f>
        <v>සංචාරක</v>
      </c>
      <c r="I2755" s="889" t="str">
        <f>IF(B2755="","",IF(LEN(B2755)=12,VLOOKUP(MID(B2755,8,2),[4]Crt!A:B,2),VLOOKUP(MID(B2755,7,2),[4]Crt!A:B,2)))</f>
        <v>48 - බේරුවල</v>
      </c>
      <c r="J2755" s="889" t="str">
        <f>IF(B2755="","",VLOOKUP(I2755,[4]Crt!B:C,2))</f>
        <v>කළුතර</v>
      </c>
      <c r="K2755" s="889">
        <f>IF(B2755="","",VLOOKUP(MID(B2755,1,1),[4]Crt!D:E,2,FALSE))</f>
        <v>2004</v>
      </c>
    </row>
    <row r="2756" spans="1:11" customFormat="1" ht="51" customHeight="1">
      <c r="A2756" s="889" t="s">
        <v>5896</v>
      </c>
      <c r="B2756" s="866" t="s">
        <v>6210</v>
      </c>
      <c r="C2756" s="866" t="s">
        <v>6211</v>
      </c>
      <c r="D2756" s="964">
        <v>500000</v>
      </c>
      <c r="E2756" s="889" t="s">
        <v>904</v>
      </c>
      <c r="F2756" s="889" t="s">
        <v>6173</v>
      </c>
      <c r="G2756" s="961"/>
      <c r="H2756" s="889" t="str">
        <f>IF(A2756="","",VLOOKUP(A2756,[4]Crt!F:G,2,FALSE))</f>
        <v>සංචාරක</v>
      </c>
      <c r="I2756" s="889" t="str">
        <f>IF(B2756="","",IF(LEN(B2756)=12,VLOOKUP(MID(B2756,8,2),[4]Crt!A:B,2),VLOOKUP(MID(B2756,7,2),[4]Crt!A:B,2)))</f>
        <v>48 - බේරුවල</v>
      </c>
      <c r="J2756" s="889" t="str">
        <f>IF(B2756="","",VLOOKUP(I2756,[4]Crt!B:C,2))</f>
        <v>කළුතර</v>
      </c>
      <c r="K2756" s="889">
        <f>IF(B2756="","",VLOOKUP(MID(B2756,1,1),[4]Crt!D:E,2,FALSE))</f>
        <v>2004</v>
      </c>
    </row>
    <row r="2757" spans="1:11" customFormat="1" ht="51" customHeight="1">
      <c r="A2757" s="889" t="s">
        <v>5896</v>
      </c>
      <c r="B2757" s="866" t="s">
        <v>6212</v>
      </c>
      <c r="C2757" s="866" t="s">
        <v>6213</v>
      </c>
      <c r="D2757" s="964">
        <v>500000</v>
      </c>
      <c r="E2757" s="889" t="s">
        <v>904</v>
      </c>
      <c r="F2757" s="889" t="s">
        <v>6173</v>
      </c>
      <c r="G2757" s="961"/>
      <c r="H2757" s="889" t="str">
        <f>IF(A2757="","",VLOOKUP(A2757,[4]Crt!F:G,2,FALSE))</f>
        <v>සංචාරක</v>
      </c>
      <c r="I2757" s="889" t="str">
        <f>IF(B2757="","",IF(LEN(B2757)=12,VLOOKUP(MID(B2757,8,2),[4]Crt!A:B,2),VLOOKUP(MID(B2757,7,2),[4]Crt!A:B,2)))</f>
        <v>48 - බේරුවල</v>
      </c>
      <c r="J2757" s="889" t="str">
        <f>IF(B2757="","",VLOOKUP(I2757,[4]Crt!B:C,2))</f>
        <v>කළුතර</v>
      </c>
      <c r="K2757" s="889">
        <f>IF(B2757="","",VLOOKUP(MID(B2757,1,1),[4]Crt!D:E,2,FALSE))</f>
        <v>2004</v>
      </c>
    </row>
    <row r="2758" spans="1:11" customFormat="1" ht="51" customHeight="1">
      <c r="A2758" s="641" t="s">
        <v>5887</v>
      </c>
      <c r="B2758" s="867" t="s">
        <v>6214</v>
      </c>
      <c r="C2758" s="867" t="s">
        <v>6215</v>
      </c>
      <c r="D2758" s="962">
        <v>300000</v>
      </c>
      <c r="E2758" s="641" t="s">
        <v>904</v>
      </c>
      <c r="F2758" s="641" t="s">
        <v>6173</v>
      </c>
      <c r="G2758" s="961"/>
      <c r="H2758" s="889" t="str">
        <f>IF(A2758="","",VLOOKUP(A2758,[4]Crt!F:G,2,FALSE))</f>
        <v>සංචාරක</v>
      </c>
      <c r="I2758" s="889" t="str">
        <f>IF(B2758="","",IF(LEN(B2758)=12,VLOOKUP(MID(B2758,8,2),[4]Crt!A:B,2),VLOOKUP(MID(B2758,7,2),[4]Crt!A:B,2)))</f>
        <v>48 - බේරුවල</v>
      </c>
      <c r="J2758" s="889" t="str">
        <f>IF(B2758="","",VLOOKUP(I2758,[4]Crt!B:C,2))</f>
        <v>කළුතර</v>
      </c>
      <c r="K2758" s="889">
        <f>IF(B2758="","",VLOOKUP(MID(B2758,1,1),[4]Crt!D:E,2,FALSE))</f>
        <v>2004</v>
      </c>
    </row>
    <row r="2759" spans="1:11" customFormat="1" ht="51" customHeight="1">
      <c r="A2759" s="641" t="s">
        <v>5887</v>
      </c>
      <c r="B2759" s="867" t="s">
        <v>6216</v>
      </c>
      <c r="C2759" s="867" t="s">
        <v>6217</v>
      </c>
      <c r="D2759" s="962">
        <v>300000</v>
      </c>
      <c r="E2759" s="641" t="s">
        <v>904</v>
      </c>
      <c r="F2759" s="641" t="s">
        <v>6173</v>
      </c>
      <c r="G2759" s="961"/>
      <c r="H2759" s="889" t="str">
        <f>IF(A2759="","",VLOOKUP(A2759,[4]Crt!F:G,2,FALSE))</f>
        <v>සංචාරක</v>
      </c>
      <c r="I2759" s="889" t="str">
        <f>IF(B2759="","",IF(LEN(B2759)=12,VLOOKUP(MID(B2759,8,2),[4]Crt!A:B,2),VLOOKUP(MID(B2759,7,2),[4]Crt!A:B,2)))</f>
        <v>48 - බේරුවල</v>
      </c>
      <c r="J2759" s="889" t="str">
        <f>IF(B2759="","",VLOOKUP(I2759,[4]Crt!B:C,2))</f>
        <v>කළුතර</v>
      </c>
      <c r="K2759" s="889">
        <f>IF(B2759="","",VLOOKUP(MID(B2759,1,1),[4]Crt!D:E,2,FALSE))</f>
        <v>2004</v>
      </c>
    </row>
    <row r="2760" spans="1:11" customFormat="1" ht="51" customHeight="1">
      <c r="A2760" s="641" t="s">
        <v>5887</v>
      </c>
      <c r="B2760" s="867" t="s">
        <v>6218</v>
      </c>
      <c r="C2760" s="867" t="s">
        <v>6219</v>
      </c>
      <c r="D2760" s="962">
        <v>400000</v>
      </c>
      <c r="E2760" s="641" t="s">
        <v>904</v>
      </c>
      <c r="F2760" s="641" t="s">
        <v>6173</v>
      </c>
      <c r="G2760" s="961"/>
      <c r="H2760" s="889" t="str">
        <f>IF(A2760="","",VLOOKUP(A2760,[4]Crt!F:G,2,FALSE))</f>
        <v>සංචාරක</v>
      </c>
      <c r="I2760" s="889" t="str">
        <f>IF(B2760="","",IF(LEN(B2760)=12,VLOOKUP(MID(B2760,8,2),[4]Crt!A:B,2),VLOOKUP(MID(B2760,7,2),[4]Crt!A:B,2)))</f>
        <v>48 - බේරුවල</v>
      </c>
      <c r="J2760" s="889" t="str">
        <f>IF(B2760="","",VLOOKUP(I2760,[4]Crt!B:C,2))</f>
        <v>කළුතර</v>
      </c>
      <c r="K2760" s="889">
        <f>IF(B2760="","",VLOOKUP(MID(B2760,1,1),[4]Crt!D:E,2,FALSE))</f>
        <v>2004</v>
      </c>
    </row>
    <row r="2761" spans="1:11" customFormat="1" ht="51" customHeight="1">
      <c r="A2761" s="641" t="s">
        <v>5887</v>
      </c>
      <c r="B2761" s="867" t="s">
        <v>6220</v>
      </c>
      <c r="C2761" s="867" t="s">
        <v>6221</v>
      </c>
      <c r="D2761" s="962">
        <v>300000</v>
      </c>
      <c r="E2761" s="641" t="s">
        <v>904</v>
      </c>
      <c r="F2761" s="641" t="s">
        <v>6173</v>
      </c>
      <c r="G2761" s="961"/>
      <c r="H2761" s="889" t="str">
        <f>IF(A2761="","",VLOOKUP(A2761,[4]Crt!F:G,2,FALSE))</f>
        <v>සංචාරක</v>
      </c>
      <c r="I2761" s="889" t="str">
        <f>IF(B2761="","",IF(LEN(B2761)=12,VLOOKUP(MID(B2761,8,2),[4]Crt!A:B,2),VLOOKUP(MID(B2761,7,2),[4]Crt!A:B,2)))</f>
        <v>48 - බේරුවල</v>
      </c>
      <c r="J2761" s="889" t="str">
        <f>IF(B2761="","",VLOOKUP(I2761,[4]Crt!B:C,2))</f>
        <v>කළුතර</v>
      </c>
      <c r="K2761" s="889">
        <f>IF(B2761="","",VLOOKUP(MID(B2761,1,1),[4]Crt!D:E,2,FALSE))</f>
        <v>2004</v>
      </c>
    </row>
    <row r="2762" spans="1:11" customFormat="1" ht="51" customHeight="1">
      <c r="A2762" s="641" t="s">
        <v>5887</v>
      </c>
      <c r="B2762" s="867" t="s">
        <v>6222</v>
      </c>
      <c r="C2762" s="867" t="s">
        <v>6223</v>
      </c>
      <c r="D2762" s="962">
        <v>300000</v>
      </c>
      <c r="E2762" s="641" t="s">
        <v>904</v>
      </c>
      <c r="F2762" s="641" t="s">
        <v>6173</v>
      </c>
      <c r="G2762" s="961"/>
      <c r="H2762" s="889" t="str">
        <f>IF(A2762="","",VLOOKUP(A2762,[4]Crt!F:G,2,FALSE))</f>
        <v>සංචාරක</v>
      </c>
      <c r="I2762" s="889" t="str">
        <f>IF(B2762="","",IF(LEN(B2762)=12,VLOOKUP(MID(B2762,8,2),[4]Crt!A:B,2),VLOOKUP(MID(B2762,7,2),[4]Crt!A:B,2)))</f>
        <v>48 - බේරුවල</v>
      </c>
      <c r="J2762" s="889" t="str">
        <f>IF(B2762="","",VLOOKUP(I2762,[4]Crt!B:C,2))</f>
        <v>කළුතර</v>
      </c>
      <c r="K2762" s="889">
        <f>IF(B2762="","",VLOOKUP(MID(B2762,1,1),[4]Crt!D:E,2,FALSE))</f>
        <v>2004</v>
      </c>
    </row>
    <row r="2763" spans="1:11" customFormat="1" ht="51" customHeight="1">
      <c r="A2763" s="641" t="s">
        <v>5887</v>
      </c>
      <c r="B2763" s="867" t="s">
        <v>6224</v>
      </c>
      <c r="C2763" s="867" t="s">
        <v>6225</v>
      </c>
      <c r="D2763" s="962">
        <v>500000</v>
      </c>
      <c r="E2763" s="641" t="s">
        <v>904</v>
      </c>
      <c r="F2763" s="641" t="s">
        <v>6173</v>
      </c>
      <c r="G2763" s="961"/>
      <c r="H2763" s="889" t="str">
        <f>IF(A2763="","",VLOOKUP(A2763,[4]Crt!F:G,2,FALSE))</f>
        <v>සංචාරක</v>
      </c>
      <c r="I2763" s="889" t="str">
        <f>IF(B2763="","",IF(LEN(B2763)=12,VLOOKUP(MID(B2763,8,2),[4]Crt!A:B,2),VLOOKUP(MID(B2763,7,2),[4]Crt!A:B,2)))</f>
        <v>48 - බේරුවල</v>
      </c>
      <c r="J2763" s="889" t="str">
        <f>IF(B2763="","",VLOOKUP(I2763,[4]Crt!B:C,2))</f>
        <v>කළුතර</v>
      </c>
      <c r="K2763" s="889">
        <f>IF(B2763="","",VLOOKUP(MID(B2763,1,1),[4]Crt!D:E,2,FALSE))</f>
        <v>2004</v>
      </c>
    </row>
    <row r="2764" spans="1:11" customFormat="1" ht="51" customHeight="1">
      <c r="A2764" s="641" t="s">
        <v>5887</v>
      </c>
      <c r="B2764" s="867" t="s">
        <v>6226</v>
      </c>
      <c r="C2764" s="867" t="s">
        <v>6227</v>
      </c>
      <c r="D2764" s="962">
        <v>300000</v>
      </c>
      <c r="E2764" s="641" t="s">
        <v>904</v>
      </c>
      <c r="F2764" s="641" t="s">
        <v>6173</v>
      </c>
      <c r="G2764" s="961"/>
      <c r="H2764" s="889" t="str">
        <f>IF(A2764="","",VLOOKUP(A2764,[4]Crt!F:G,2,FALSE))</f>
        <v>සංචාරක</v>
      </c>
      <c r="I2764" s="889" t="str">
        <f>IF(B2764="","",IF(LEN(B2764)=12,VLOOKUP(MID(B2764,8,2),[4]Crt!A:B,2),VLOOKUP(MID(B2764,7,2),[4]Crt!A:B,2)))</f>
        <v>48 - බේරුවල</v>
      </c>
      <c r="J2764" s="889" t="str">
        <f>IF(B2764="","",VLOOKUP(I2764,[4]Crt!B:C,2))</f>
        <v>කළුතර</v>
      </c>
      <c r="K2764" s="889">
        <f>IF(B2764="","",VLOOKUP(MID(B2764,1,1),[4]Crt!D:E,2,FALSE))</f>
        <v>2004</v>
      </c>
    </row>
    <row r="2765" spans="1:11" customFormat="1" ht="51" customHeight="1">
      <c r="A2765" s="641" t="s">
        <v>5887</v>
      </c>
      <c r="B2765" s="867" t="s">
        <v>6228</v>
      </c>
      <c r="C2765" s="867" t="s">
        <v>6229</v>
      </c>
      <c r="D2765" s="962">
        <v>300000</v>
      </c>
      <c r="E2765" s="641" t="s">
        <v>904</v>
      </c>
      <c r="F2765" s="641" t="s">
        <v>6173</v>
      </c>
      <c r="G2765" s="961"/>
      <c r="H2765" s="889" t="str">
        <f>IF(A2765="","",VLOOKUP(A2765,[4]Crt!F:G,2,FALSE))</f>
        <v>සංචාරක</v>
      </c>
      <c r="I2765" s="889" t="str">
        <f>IF(B2765="","",IF(LEN(B2765)=12,VLOOKUP(MID(B2765,8,2),[4]Crt!A:B,2),VLOOKUP(MID(B2765,7,2),[4]Crt!A:B,2)))</f>
        <v>48 - බේරුවල</v>
      </c>
      <c r="J2765" s="889" t="str">
        <f>IF(B2765="","",VLOOKUP(I2765,[4]Crt!B:C,2))</f>
        <v>කළුතර</v>
      </c>
      <c r="K2765" s="889">
        <f>IF(B2765="","",VLOOKUP(MID(B2765,1,1),[4]Crt!D:E,2,FALSE))</f>
        <v>2004</v>
      </c>
    </row>
    <row r="2766" spans="1:11" customFormat="1" ht="51" customHeight="1">
      <c r="A2766" s="641" t="s">
        <v>5887</v>
      </c>
      <c r="B2766" s="867" t="s">
        <v>6230</v>
      </c>
      <c r="C2766" s="867" t="s">
        <v>6231</v>
      </c>
      <c r="D2766" s="962">
        <v>300000</v>
      </c>
      <c r="E2766" s="641" t="s">
        <v>904</v>
      </c>
      <c r="F2766" s="641" t="s">
        <v>6173</v>
      </c>
      <c r="G2766" s="961"/>
      <c r="H2766" s="889" t="str">
        <f>IF(A2766="","",VLOOKUP(A2766,[4]Crt!F:G,2,FALSE))</f>
        <v>සංචාරක</v>
      </c>
      <c r="I2766" s="889" t="str">
        <f>IF(B2766="","",IF(LEN(B2766)=12,VLOOKUP(MID(B2766,8,2),[4]Crt!A:B,2),VLOOKUP(MID(B2766,7,2),[4]Crt!A:B,2)))</f>
        <v>48 - බේරුවල</v>
      </c>
      <c r="J2766" s="889" t="str">
        <f>IF(B2766="","",VLOOKUP(I2766,[4]Crt!B:C,2))</f>
        <v>කළුතර</v>
      </c>
      <c r="K2766" s="889">
        <f>IF(B2766="","",VLOOKUP(MID(B2766,1,1),[4]Crt!D:E,2,FALSE))</f>
        <v>2004</v>
      </c>
    </row>
    <row r="2767" spans="1:11" customFormat="1" ht="51" customHeight="1">
      <c r="A2767" s="889" t="s">
        <v>5896</v>
      </c>
      <c r="B2767" s="866" t="s">
        <v>6232</v>
      </c>
      <c r="C2767" s="866" t="s">
        <v>6233</v>
      </c>
      <c r="D2767" s="964">
        <v>750000</v>
      </c>
      <c r="E2767" s="889" t="s">
        <v>904</v>
      </c>
      <c r="F2767" s="889" t="s">
        <v>6173</v>
      </c>
      <c r="G2767" s="961"/>
      <c r="H2767" s="889" t="str">
        <f>IF(A2767="","",VLOOKUP(A2767,[4]Crt!F:G,2,FALSE))</f>
        <v>සංචාරක</v>
      </c>
      <c r="I2767" s="889" t="str">
        <f>IF(B2767="","",IF(LEN(B2767)=12,VLOOKUP(MID(B2767,8,2),[4]Crt!A:B,2),VLOOKUP(MID(B2767,7,2),[4]Crt!A:B,2)))</f>
        <v>48 - බේරුවල</v>
      </c>
      <c r="J2767" s="889" t="str">
        <f>IF(B2767="","",VLOOKUP(I2767,[4]Crt!B:C,2))</f>
        <v>කළුතර</v>
      </c>
      <c r="K2767" s="889">
        <f>IF(B2767="","",VLOOKUP(MID(B2767,1,1),[4]Crt!D:E,2,FALSE))</f>
        <v>2004</v>
      </c>
    </row>
    <row r="2768" spans="1:11" customFormat="1" ht="51" customHeight="1">
      <c r="A2768" s="889" t="s">
        <v>5896</v>
      </c>
      <c r="B2768" s="866" t="s">
        <v>6234</v>
      </c>
      <c r="C2768" s="866" t="s">
        <v>6235</v>
      </c>
      <c r="D2768" s="964">
        <v>400000</v>
      </c>
      <c r="E2768" s="889" t="s">
        <v>904</v>
      </c>
      <c r="F2768" s="889" t="s">
        <v>6173</v>
      </c>
      <c r="G2768" s="961"/>
      <c r="H2768" s="889" t="str">
        <f>IF(A2768="","",VLOOKUP(A2768,[4]Crt!F:G,2,FALSE))</f>
        <v>සංචාරක</v>
      </c>
      <c r="I2768" s="889" t="str">
        <f>IF(B2768="","",IF(LEN(B2768)=12,VLOOKUP(MID(B2768,8,2),[4]Crt!A:B,2),VLOOKUP(MID(B2768,7,2),[4]Crt!A:B,2)))</f>
        <v>48 - බේරුවල</v>
      </c>
      <c r="J2768" s="889" t="str">
        <f>IF(B2768="","",VLOOKUP(I2768,[4]Crt!B:C,2))</f>
        <v>කළුතර</v>
      </c>
      <c r="K2768" s="889">
        <f>IF(B2768="","",VLOOKUP(MID(B2768,1,1),[4]Crt!D:E,2,FALSE))</f>
        <v>2004</v>
      </c>
    </row>
    <row r="2769" spans="1:11" customFormat="1" ht="51" customHeight="1">
      <c r="A2769" s="889" t="s">
        <v>5896</v>
      </c>
      <c r="B2769" s="866" t="s">
        <v>6236</v>
      </c>
      <c r="C2769" s="866" t="s">
        <v>6237</v>
      </c>
      <c r="D2769" s="964">
        <v>400000</v>
      </c>
      <c r="E2769" s="889" t="s">
        <v>904</v>
      </c>
      <c r="F2769" s="889" t="s">
        <v>6173</v>
      </c>
      <c r="G2769" s="961"/>
      <c r="H2769" s="889" t="str">
        <f>IF(A2769="","",VLOOKUP(A2769,[4]Crt!F:G,2,FALSE))</f>
        <v>සංචාරක</v>
      </c>
      <c r="I2769" s="889" t="str">
        <f>IF(B2769="","",IF(LEN(B2769)=12,VLOOKUP(MID(B2769,8,2),[4]Crt!A:B,2),VLOOKUP(MID(B2769,7,2),[4]Crt!A:B,2)))</f>
        <v>48 - බේරුවල</v>
      </c>
      <c r="J2769" s="889" t="str">
        <f>IF(B2769="","",VLOOKUP(I2769,[4]Crt!B:C,2))</f>
        <v>කළුතර</v>
      </c>
      <c r="K2769" s="889">
        <f>IF(B2769="","",VLOOKUP(MID(B2769,1,1),[4]Crt!D:E,2,FALSE))</f>
        <v>2004</v>
      </c>
    </row>
    <row r="2770" spans="1:11" customFormat="1" ht="51" customHeight="1">
      <c r="A2770" s="889" t="s">
        <v>5883</v>
      </c>
      <c r="B2770" s="866" t="s">
        <v>6238</v>
      </c>
      <c r="C2770" s="876" t="s">
        <v>6239</v>
      </c>
      <c r="D2770" s="964">
        <v>250000</v>
      </c>
      <c r="E2770" s="889" t="s">
        <v>904</v>
      </c>
      <c r="F2770" s="889" t="s">
        <v>6173</v>
      </c>
      <c r="G2770" s="961"/>
      <c r="H2770" s="889" t="str">
        <f>IF(A2770="","",VLOOKUP(A2770,[4]Crt!F:G,2,FALSE))</f>
        <v>සංචාරක</v>
      </c>
      <c r="I2770" s="889" t="str">
        <f>IF(B2770="","",IF(LEN(B2770)=12,VLOOKUP(MID(B2770,8,2),[4]Crt!A:B,2),VLOOKUP(MID(B2770,7,2),[4]Crt!A:B,2)))</f>
        <v>48 - බේරුවල</v>
      </c>
      <c r="J2770" s="889" t="str">
        <f>IF(B2770="","",VLOOKUP(I2770,[4]Crt!B:C,2))</f>
        <v>කළුතර</v>
      </c>
      <c r="K2770" s="889">
        <f>IF(B2770="","",VLOOKUP(MID(B2770,1,1),[4]Crt!D:E,2,FALSE))</f>
        <v>2004</v>
      </c>
    </row>
    <row r="2771" spans="1:11" customFormat="1" ht="51" customHeight="1">
      <c r="A2771" s="889" t="s">
        <v>5896</v>
      </c>
      <c r="B2771" s="866" t="s">
        <v>6240</v>
      </c>
      <c r="C2771" s="866" t="s">
        <v>6241</v>
      </c>
      <c r="D2771" s="964">
        <v>700000</v>
      </c>
      <c r="E2771" s="889" t="s">
        <v>904</v>
      </c>
      <c r="F2771" s="889" t="s">
        <v>6173</v>
      </c>
      <c r="G2771" s="961"/>
      <c r="H2771" s="889" t="str">
        <f>IF(A2771="","",VLOOKUP(A2771,[4]Crt!F:G,2,FALSE))</f>
        <v>සංචාරක</v>
      </c>
      <c r="I2771" s="889" t="str">
        <f>IF(B2771="","",IF(LEN(B2771)=12,VLOOKUP(MID(B2771,8,2),[4]Crt!A:B,2),VLOOKUP(MID(B2771,7,2),[4]Crt!A:B,2)))</f>
        <v>48 - බේරුවල</v>
      </c>
      <c r="J2771" s="889" t="str">
        <f>IF(B2771="","",VLOOKUP(I2771,[4]Crt!B:C,2))</f>
        <v>කළුතර</v>
      </c>
      <c r="K2771" s="889">
        <f>IF(B2771="","",VLOOKUP(MID(B2771,1,1),[4]Crt!D:E,2,FALSE))</f>
        <v>2004</v>
      </c>
    </row>
    <row r="2772" spans="1:11" customFormat="1" ht="51" customHeight="1">
      <c r="A2772" s="641" t="s">
        <v>5887</v>
      </c>
      <c r="B2772" s="867" t="s">
        <v>6242</v>
      </c>
      <c r="C2772" s="867" t="s">
        <v>6243</v>
      </c>
      <c r="D2772" s="962">
        <v>2500000</v>
      </c>
      <c r="E2772" s="641" t="s">
        <v>904</v>
      </c>
      <c r="F2772" s="641" t="s">
        <v>6187</v>
      </c>
      <c r="G2772" s="961"/>
      <c r="H2772" s="889" t="str">
        <f>IF(A2772="","",VLOOKUP(A2772,[4]Crt!F:G,2,FALSE))</f>
        <v>සංචාරක</v>
      </c>
      <c r="I2772" s="889" t="str">
        <f>IF(B2772="","",IF(LEN(B2772)=12,VLOOKUP(MID(B2772,8,2),[4]Crt!A:B,2),VLOOKUP(MID(B2772,7,2),[4]Crt!A:B,2)))</f>
        <v>54 - ඉංගිරිය</v>
      </c>
      <c r="J2772" s="889" t="str">
        <f>IF(B2772="","",VLOOKUP(I2772,[4]Crt!B:C,2))</f>
        <v>කළුතර</v>
      </c>
      <c r="K2772" s="889">
        <f>IF(B2772="","",VLOOKUP(MID(B2772,1,1),[4]Crt!D:E,2,FALSE))</f>
        <v>2004</v>
      </c>
    </row>
    <row r="2773" spans="1:11" customFormat="1" ht="51" customHeight="1">
      <c r="A2773" s="889" t="s">
        <v>5896</v>
      </c>
      <c r="B2773" s="866" t="s">
        <v>6244</v>
      </c>
      <c r="C2773" s="866" t="s">
        <v>6245</v>
      </c>
      <c r="D2773" s="964">
        <v>1500000</v>
      </c>
      <c r="E2773" s="889" t="s">
        <v>904</v>
      </c>
      <c r="F2773" s="889" t="s">
        <v>6187</v>
      </c>
      <c r="G2773" s="961"/>
      <c r="H2773" s="889" t="str">
        <f>IF(A2773="","",VLOOKUP(A2773,[4]Crt!F:G,2,FALSE))</f>
        <v>සංචාරක</v>
      </c>
      <c r="I2773" s="889" t="str">
        <f>IF(B2773="","",IF(LEN(B2773)=12,VLOOKUP(MID(B2773,8,2),[4]Crt!A:B,2),VLOOKUP(MID(B2773,7,2),[4]Crt!A:B,2)))</f>
        <v>62 - පළාත් පොදු</v>
      </c>
      <c r="J2773" s="889" t="str">
        <f>IF(B2773="","",VLOOKUP(I2773,[4]Crt!B:C,2))</f>
        <v>පළාත් පොදු</v>
      </c>
      <c r="K2773" s="889">
        <f>IF(B2773="","",VLOOKUP(MID(B2773,1,1),[4]Crt!D:E,2,FALSE))</f>
        <v>2502</v>
      </c>
    </row>
    <row r="2774" spans="1:11" customFormat="1" ht="51" customHeight="1">
      <c r="A2774" s="889" t="s">
        <v>5883</v>
      </c>
      <c r="B2774" s="866" t="s">
        <v>6246</v>
      </c>
      <c r="C2774" s="866" t="s">
        <v>6247</v>
      </c>
      <c r="D2774" s="960">
        <v>2000000</v>
      </c>
      <c r="E2774" s="889" t="s">
        <v>904</v>
      </c>
      <c r="F2774" s="889" t="s">
        <v>6187</v>
      </c>
      <c r="G2774" s="961"/>
      <c r="H2774" s="889" t="str">
        <f>IF(A2774="","",VLOOKUP(A2774,[4]Crt!F:G,2,FALSE))</f>
        <v>සංචාරක</v>
      </c>
      <c r="I2774" s="889" t="str">
        <f>IF(B2774="","",IF(LEN(B2774)=12,VLOOKUP(MID(B2774,8,2),[4]Crt!A:B,2),VLOOKUP(MID(B2774,7,2),[4]Crt!A:B,2)))</f>
        <v>62 - පළාත් පොදු</v>
      </c>
      <c r="J2774" s="889" t="str">
        <f>IF(B2774="","",VLOOKUP(I2774,[4]Crt!B:C,2))</f>
        <v>පළාත් පොදු</v>
      </c>
      <c r="K2774" s="889">
        <f>IF(B2774="","",VLOOKUP(MID(B2774,1,1),[4]Crt!D:E,2,FALSE))</f>
        <v>2502</v>
      </c>
    </row>
    <row r="2775" spans="1:11" customFormat="1" ht="51" customHeight="1">
      <c r="A2775" s="889" t="s">
        <v>5883</v>
      </c>
      <c r="B2775" s="866" t="s">
        <v>6248</v>
      </c>
      <c r="C2775" s="866" t="s">
        <v>6249</v>
      </c>
      <c r="D2775" s="960">
        <v>1500000</v>
      </c>
      <c r="E2775" s="889" t="s">
        <v>904</v>
      </c>
      <c r="F2775" s="889" t="s">
        <v>6187</v>
      </c>
      <c r="G2775" s="961"/>
      <c r="H2775" s="889" t="str">
        <f>IF(A2775="","",VLOOKUP(A2775,[4]Crt!F:G,2,FALSE))</f>
        <v>සංචාරක</v>
      </c>
      <c r="I2775" s="889" t="str">
        <f>IF(B2775="","",IF(LEN(B2775)=12,VLOOKUP(MID(B2775,8,2),[4]Crt!A:B,2),VLOOKUP(MID(B2775,7,2),[4]Crt!A:B,2)))</f>
        <v>62 - පළාත් පොදු</v>
      </c>
      <c r="J2775" s="889" t="str">
        <f>IF(B2775="","",VLOOKUP(I2775,[4]Crt!B:C,2))</f>
        <v>පළාත් පොදු</v>
      </c>
      <c r="K2775" s="889">
        <f>IF(B2775="","",VLOOKUP(MID(B2775,1,1),[4]Crt!D:E,2,FALSE))</f>
        <v>2401</v>
      </c>
    </row>
    <row r="2776" spans="1:11" customFormat="1" ht="51" customHeight="1">
      <c r="A2776" s="889" t="s">
        <v>5896</v>
      </c>
      <c r="B2776" s="866" t="s">
        <v>6250</v>
      </c>
      <c r="C2776" s="866" t="s">
        <v>6251</v>
      </c>
      <c r="D2776" s="964">
        <v>3500000</v>
      </c>
      <c r="E2776" s="889" t="s">
        <v>904</v>
      </c>
      <c r="F2776" s="889" t="s">
        <v>6187</v>
      </c>
      <c r="G2776" s="961"/>
      <c r="H2776" s="889" t="str">
        <f>IF(A2776="","",VLOOKUP(A2776,[4]Crt!F:G,2,FALSE))</f>
        <v>සංචාරක</v>
      </c>
      <c r="I2776" s="889" t="str">
        <f>IF(B2776="","",IF(LEN(B2776)=12,VLOOKUP(MID(B2776,8,2),[4]Crt!A:B,2),VLOOKUP(MID(B2776,7,2),[4]Crt!A:B,2)))</f>
        <v>62 - පළාත් පොදු</v>
      </c>
      <c r="J2776" s="889" t="str">
        <f>IF(B2776="","",VLOOKUP(I2776,[4]Crt!B:C,2))</f>
        <v>පළාත් පොදු</v>
      </c>
      <c r="K2776" s="889">
        <f>IF(B2776="","",VLOOKUP(MID(B2776,1,1),[4]Crt!D:E,2,FALSE))</f>
        <v>2502</v>
      </c>
    </row>
    <row r="2777" spans="1:11" customFormat="1" ht="51" customHeight="1">
      <c r="A2777" s="889" t="s">
        <v>5883</v>
      </c>
      <c r="B2777" s="866" t="s">
        <v>6252</v>
      </c>
      <c r="C2777" s="876" t="s">
        <v>6253</v>
      </c>
      <c r="D2777" s="964">
        <v>3000000</v>
      </c>
      <c r="E2777" s="889" t="s">
        <v>904</v>
      </c>
      <c r="F2777" s="889" t="s">
        <v>6187</v>
      </c>
      <c r="G2777" s="961"/>
      <c r="H2777" s="889" t="str">
        <f>IF(A2777="","",VLOOKUP(A2777,[4]Crt!F:G,2,FALSE))</f>
        <v>සංචාරක</v>
      </c>
      <c r="I2777" s="889" t="str">
        <f>IF(B2777="","",IF(LEN(B2777)=12,VLOOKUP(MID(B2777,8,2),[4]Crt!A:B,2),VLOOKUP(MID(B2777,7,2),[4]Crt!A:B,2)))</f>
        <v>62 - පළාත් පොදු</v>
      </c>
      <c r="J2777" s="889" t="str">
        <f>IF(B2777="","",VLOOKUP(I2777,[4]Crt!B:C,2))</f>
        <v>පළාත් පොදු</v>
      </c>
      <c r="K2777" s="889">
        <f>IF(B2777="","",VLOOKUP(MID(B2777,1,1),[4]Crt!D:E,2,FALSE))</f>
        <v>2502</v>
      </c>
    </row>
    <row r="2778" spans="1:11" customFormat="1" ht="51" customHeight="1">
      <c r="A2778" s="641" t="s">
        <v>5887</v>
      </c>
      <c r="B2778" s="867" t="s">
        <v>6254</v>
      </c>
      <c r="C2778" s="867" t="s">
        <v>6255</v>
      </c>
      <c r="D2778" s="962">
        <v>2000000</v>
      </c>
      <c r="E2778" s="641" t="s">
        <v>904</v>
      </c>
      <c r="F2778" s="641" t="s">
        <v>6192</v>
      </c>
      <c r="G2778" s="961"/>
      <c r="H2778" s="889" t="str">
        <f>IF(A2778="","",VLOOKUP(A2778,[4]Crt!F:G,2,FALSE))</f>
        <v>සංචාරක</v>
      </c>
      <c r="I2778" s="889" t="str">
        <f>IF(B2778="","",IF(LEN(B2778)=12,VLOOKUP(MID(B2778,8,2),[4]Crt!A:B,2),VLOOKUP(MID(B2778,7,2),[4]Crt!A:B,2)))</f>
        <v>62 - පළාත් පොදු</v>
      </c>
      <c r="J2778" s="889" t="str">
        <f>IF(B2778="","",VLOOKUP(I2778,[4]Crt!B:C,2))</f>
        <v>පළාත් පොදු</v>
      </c>
      <c r="K2778" s="889">
        <f>IF(B2778="","",VLOOKUP(MID(B2778,1,1),[4]Crt!D:E,2,FALSE))</f>
        <v>2502</v>
      </c>
    </row>
    <row r="2779" spans="1:11" customFormat="1" ht="51" customHeight="1">
      <c r="A2779" s="889" t="s">
        <v>5883</v>
      </c>
      <c r="B2779" s="866" t="s">
        <v>6256</v>
      </c>
      <c r="C2779" s="866" t="s">
        <v>6257</v>
      </c>
      <c r="D2779" s="960">
        <v>2000000</v>
      </c>
      <c r="E2779" s="889" t="s">
        <v>904</v>
      </c>
      <c r="F2779" s="963" t="s">
        <v>6187</v>
      </c>
      <c r="G2779" s="961"/>
      <c r="H2779" s="889" t="str">
        <f>IF(A2779="","",VLOOKUP(A2779,[4]Crt!F:G,2,FALSE))</f>
        <v>සංචාරක</v>
      </c>
      <c r="I2779" s="889" t="str">
        <f>IF(B2779="","",IF(LEN(B2779)=12,VLOOKUP(MID(B2779,8,2),[4]Crt!A:B,2),VLOOKUP(MID(B2779,7,2),[4]Crt!A:B,2)))</f>
        <v>62 - පළාත් පොදු</v>
      </c>
      <c r="J2779" s="889" t="str">
        <f>IF(B2779="","",VLOOKUP(I2779,[4]Crt!B:C,2))</f>
        <v>පළාත් පොදු</v>
      </c>
      <c r="K2779" s="889">
        <f>IF(B2779="","",VLOOKUP(MID(B2779,1,1),[4]Crt!D:E,2,FALSE))</f>
        <v>2004</v>
      </c>
    </row>
    <row r="2780" spans="1:11" customFormat="1" ht="51" customHeight="1">
      <c r="A2780" s="889" t="s">
        <v>1377</v>
      </c>
      <c r="B2780" s="866" t="s">
        <v>6258</v>
      </c>
      <c r="C2780" s="876" t="s">
        <v>6259</v>
      </c>
      <c r="D2780" s="960">
        <v>2880000</v>
      </c>
      <c r="E2780" s="889" t="s">
        <v>904</v>
      </c>
      <c r="F2780" s="889" t="s">
        <v>6064</v>
      </c>
      <c r="G2780" s="961"/>
      <c r="H2780" s="889" t="str">
        <f>IF(A2780="","",VLOOKUP(A2780,[4]Crt!F:G,2,FALSE))</f>
        <v>සත්ව නිශ්පාදන</v>
      </c>
      <c r="I2780" s="889" t="str">
        <f>IF(B2780="","",IF(LEN(B2780)=12,VLOOKUP(MID(B2780,8,2),[4]Crt!A:B,2),VLOOKUP(MID(B2780,7,2),[4]Crt!A:B,2)))</f>
        <v>62 - පළාත් පොදු</v>
      </c>
      <c r="J2780" s="889" t="str">
        <f>IF(B2780="","",VLOOKUP(I2780,[4]Crt!B:C,2))</f>
        <v>පළාත් පොදු</v>
      </c>
      <c r="K2780" s="889">
        <f>IF(B2780="","",VLOOKUP(MID(B2780,1,1),[4]Crt!D:E,2,FALSE))</f>
        <v>2401</v>
      </c>
    </row>
    <row r="2781" spans="1:11" customFormat="1" ht="51" customHeight="1">
      <c r="A2781" s="889" t="s">
        <v>1370</v>
      </c>
      <c r="B2781" s="866" t="s">
        <v>6260</v>
      </c>
      <c r="C2781" s="866" t="s">
        <v>6261</v>
      </c>
      <c r="D2781" s="964">
        <v>233000</v>
      </c>
      <c r="E2781" s="889" t="s">
        <v>904</v>
      </c>
      <c r="F2781" s="889" t="s">
        <v>6064</v>
      </c>
      <c r="G2781" s="961"/>
      <c r="H2781" s="889" t="str">
        <f>IF(A2781="","",VLOOKUP(A2781,[4]Crt!F:G,2,FALSE))</f>
        <v>සත්ව නිශ්පාදන</v>
      </c>
      <c r="I2781" s="889" t="str">
        <f>IF(B2781="","",IF(LEN(B2781)=12,VLOOKUP(MID(B2781,8,2),[4]Crt!A:B,2),VLOOKUP(MID(B2781,7,2),[4]Crt!A:B,2)))</f>
        <v>43 - බණ්ඩාරගම</v>
      </c>
      <c r="J2781" s="889" t="str">
        <f>IF(B2781="","",VLOOKUP(I2781,[4]Crt!B:C,2))</f>
        <v>කළුතර</v>
      </c>
      <c r="K2781" s="889">
        <f>IF(B2781="","",VLOOKUP(MID(B2781,1,1),[4]Crt!D:E,2,FALSE))</f>
        <v>2502</v>
      </c>
    </row>
    <row r="2782" spans="1:11" customFormat="1" ht="51" customHeight="1">
      <c r="A2782" s="889" t="s">
        <v>5381</v>
      </c>
      <c r="B2782" s="866" t="s">
        <v>6262</v>
      </c>
      <c r="C2782" s="39" t="s">
        <v>6263</v>
      </c>
      <c r="D2782" s="967">
        <v>350000</v>
      </c>
      <c r="E2782" s="889" t="s">
        <v>904</v>
      </c>
      <c r="F2782" s="889" t="s">
        <v>904</v>
      </c>
      <c r="G2782" s="968"/>
      <c r="H2782" s="889" t="str">
        <f>IF(A2782="","",VLOOKUP(A2782,[4]Crt!F:G,2,FALSE))</f>
        <v>ධීවර</v>
      </c>
      <c r="I2782" s="889" t="str">
        <f>IF(B2782="","",IF(LEN(B2782)=12,VLOOKUP(MID(B2782,8,2),[4]Crt!A:B,2),VLOOKUP(MID(B2782,7,2),[4]Crt!A:B,2)))</f>
        <v>48 - බේරුවල</v>
      </c>
      <c r="J2782" s="889" t="str">
        <f>IF(B2782="","",VLOOKUP(I2782,[4]Crt!B:C,2))</f>
        <v>කළුතර</v>
      </c>
      <c r="K2782" s="889">
        <f>IF(B2782="","",VLOOKUP(MID(B2782,1,1),[4]Crt!D:E,2,FALSE))</f>
        <v>2502</v>
      </c>
    </row>
    <row r="2783" spans="1:11" customFormat="1" ht="51" customHeight="1">
      <c r="A2783" s="889" t="s">
        <v>5381</v>
      </c>
      <c r="B2783" s="39" t="s">
        <v>6264</v>
      </c>
      <c r="C2783" s="39" t="s">
        <v>6265</v>
      </c>
      <c r="D2783" s="967">
        <v>4000000</v>
      </c>
      <c r="E2783" s="889" t="s">
        <v>904</v>
      </c>
      <c r="F2783" s="889" t="s">
        <v>904</v>
      </c>
      <c r="G2783" s="968"/>
      <c r="H2783" s="889" t="str">
        <f>IF(A2783="","",VLOOKUP(A2783,[4]Crt!F:G,2,FALSE))</f>
        <v>ධීවර</v>
      </c>
      <c r="I2783" s="889" t="str">
        <f>IF(B2783="","",IF(LEN(B2783)=12,VLOOKUP(MID(B2783,8,2),[4]Crt!A:B,2),VLOOKUP(MID(B2783,7,2),[4]Crt!A:B,2)))</f>
        <v>62 - පළාත් පොදු</v>
      </c>
      <c r="J2783" s="889" t="str">
        <f>IF(B2783="","",VLOOKUP(I2783,[4]Crt!B:C,2))</f>
        <v>පළාත් පොදු</v>
      </c>
      <c r="K2783" s="889">
        <f>IF(B2783="","",VLOOKUP(MID(B2783,1,1),[4]Crt!D:E,2,FALSE))</f>
        <v>2103</v>
      </c>
    </row>
    <row r="2784" spans="1:11" customFormat="1" ht="51" customHeight="1">
      <c r="A2784" s="889" t="s">
        <v>5381</v>
      </c>
      <c r="B2784" s="969" t="s">
        <v>6266</v>
      </c>
      <c r="C2784" s="39" t="s">
        <v>6267</v>
      </c>
      <c r="D2784" s="967">
        <v>400000</v>
      </c>
      <c r="E2784" s="889" t="s">
        <v>904</v>
      </c>
      <c r="F2784" s="38" t="s">
        <v>1948</v>
      </c>
      <c r="G2784" s="968"/>
      <c r="H2784" s="889" t="str">
        <f>IF(A2784="","",VLOOKUP(A2784,[4]Crt!F:G,2,FALSE))</f>
        <v>ධීවර</v>
      </c>
      <c r="I2784" s="889" t="str">
        <f>IF(B2784="","",IF(LEN(B2784)=12,VLOOKUP(MID(B2784,8,2),[4]Crt!A:B,2),VLOOKUP(MID(B2784,7,2),[4]Crt!A:B,2)))</f>
        <v>62 - පළාත් පොදු</v>
      </c>
      <c r="J2784" s="889" t="str">
        <f>IF(B2784="","",VLOOKUP(I2784,[4]Crt!B:C,2))</f>
        <v>පළාත් පොදු</v>
      </c>
      <c r="K2784" s="889">
        <f>IF(B2784="","",VLOOKUP(MID(B2784,1,1),[4]Crt!D:E,2,FALSE))</f>
        <v>2401</v>
      </c>
    </row>
    <row r="2785" spans="1:12" customFormat="1" ht="51" customHeight="1">
      <c r="A2785" s="889" t="s">
        <v>5938</v>
      </c>
      <c r="B2785" s="969" t="s">
        <v>6268</v>
      </c>
      <c r="C2785" s="39" t="s">
        <v>6092</v>
      </c>
      <c r="D2785" s="970">
        <v>999600</v>
      </c>
      <c r="E2785" s="889" t="s">
        <v>904</v>
      </c>
      <c r="F2785" s="889" t="s">
        <v>6269</v>
      </c>
      <c r="G2785" s="968"/>
      <c r="H2785" s="889" t="str">
        <f>IF(A2785="","",VLOOKUP(A2785,[4]Crt!F:G,2,FALSE))</f>
        <v>ධීවර</v>
      </c>
      <c r="I2785" s="889" t="str">
        <f>IF(B2785="","",IF(LEN(B2785)=12,VLOOKUP(MID(B2785,8,2),[4]Crt!A:B,2),VLOOKUP(MID(B2785,7,2),[4]Crt!A:B,2)))</f>
        <v>03 - මීගමුව</v>
      </c>
      <c r="J2785" s="889" t="str">
        <f>IF(B2785="","",VLOOKUP(I2785,[4]Crt!B:C,2))</f>
        <v>ගම්පහ</v>
      </c>
      <c r="K2785" s="889">
        <f>IF(B2785="","",VLOOKUP(MID(B2785,1,1),[4]Crt!D:E,2,FALSE))</f>
        <v>2004</v>
      </c>
    </row>
    <row r="2786" spans="1:12" customFormat="1" ht="51" customHeight="1">
      <c r="A2786" s="889" t="s">
        <v>5381</v>
      </c>
      <c r="B2786" s="969" t="s">
        <v>6270</v>
      </c>
      <c r="C2786" s="39" t="s">
        <v>6271</v>
      </c>
      <c r="D2786" s="967">
        <v>520000</v>
      </c>
      <c r="E2786" s="889" t="s">
        <v>904</v>
      </c>
      <c r="F2786" s="889" t="s">
        <v>904</v>
      </c>
      <c r="G2786" s="968"/>
      <c r="H2786" s="889" t="str">
        <f>IF(A2786="","",VLOOKUP(A2786,[4]Crt!F:G,2,FALSE))</f>
        <v>ධීවර</v>
      </c>
      <c r="I2786" s="889" t="str">
        <f>IF(B2786="","",IF(LEN(B2786)=12,VLOOKUP(MID(B2786,8,2),[4]Crt!A:B,2),VLOOKUP(MID(B2786,7,2),[4]Crt!A:B,2)))</f>
        <v>63 - ගම්පහ පොදු</v>
      </c>
      <c r="J2786" s="889" t="str">
        <f>IF(B2786="","",VLOOKUP(I2786,[4]Crt!B:C,2))</f>
        <v xml:space="preserve">ගම්පහ </v>
      </c>
      <c r="K2786" s="889">
        <f>IF(B2786="","",VLOOKUP(MID(B2786,1,1),[4]Crt!D:E,2,FALSE))</f>
        <v>2401</v>
      </c>
    </row>
    <row r="2787" spans="1:12" customFormat="1" ht="51" customHeight="1">
      <c r="A2787" s="889" t="s">
        <v>5938</v>
      </c>
      <c r="B2787" s="969" t="s">
        <v>6272</v>
      </c>
      <c r="C2787" s="39" t="s">
        <v>6273</v>
      </c>
      <c r="D2787" s="970">
        <v>2375000</v>
      </c>
      <c r="E2787" s="889" t="s">
        <v>904</v>
      </c>
      <c r="F2787" s="889" t="s">
        <v>904</v>
      </c>
      <c r="G2787" s="968"/>
      <c r="H2787" s="889" t="str">
        <f>IF(A2787="","",VLOOKUP(A2787,[4]Crt!F:G,2,FALSE))</f>
        <v>ධීවර</v>
      </c>
      <c r="I2787" s="889" t="str">
        <f>IF(B2787="","",IF(LEN(B2787)=12,VLOOKUP(MID(B2787,8,2),[4]Crt!A:B,2),VLOOKUP(MID(B2787,7,2),[4]Crt!A:B,2)))</f>
        <v>63 - ගම්පහ පොදු</v>
      </c>
      <c r="J2787" s="889" t="str">
        <f>IF(B2787="","",VLOOKUP(I2787,[4]Crt!B:C,2))</f>
        <v xml:space="preserve">ගම්පහ </v>
      </c>
      <c r="K2787" s="889">
        <f>IF(B2787="","",VLOOKUP(MID(B2787,1,1),[4]Crt!D:E,2,FALSE))</f>
        <v>2401</v>
      </c>
    </row>
    <row r="2788" spans="1:12" customFormat="1" ht="51" customHeight="1">
      <c r="A2788" s="889" t="s">
        <v>5381</v>
      </c>
      <c r="B2788" s="971" t="s">
        <v>6274</v>
      </c>
      <c r="C2788" s="39" t="s">
        <v>6275</v>
      </c>
      <c r="D2788" s="967">
        <v>750000</v>
      </c>
      <c r="E2788" s="889" t="s">
        <v>904</v>
      </c>
      <c r="F2788" s="889" t="s">
        <v>904</v>
      </c>
      <c r="G2788" s="968"/>
      <c r="H2788" s="889" t="str">
        <f>IF(A2788="","",VLOOKUP(A2788,[4]Crt!F:G,2,FALSE))</f>
        <v>ධීවර</v>
      </c>
      <c r="I2788" s="889" t="str">
        <f>IF(B2788="","",IF(LEN(B2788)=12,VLOOKUP(MID(B2788,8,2),[4]Crt!A:B,2),VLOOKUP(MID(B2788,7,2),[4]Crt!A:B,2)))</f>
        <v>62 - පළාත් පොදු</v>
      </c>
      <c r="J2788" s="889" t="str">
        <f>IF(B2788="","",VLOOKUP(I2788,[4]Crt!B:C,2))</f>
        <v>පළාත් පොදු</v>
      </c>
      <c r="K2788" s="889">
        <f>IF(B2788="","",VLOOKUP(MID(B2788,1,1),[4]Crt!D:E,2,FALSE))</f>
        <v>2401</v>
      </c>
    </row>
    <row r="2789" spans="1:12" customFormat="1" ht="51" customHeight="1">
      <c r="A2789" s="889" t="s">
        <v>5381</v>
      </c>
      <c r="B2789" s="971" t="s">
        <v>6276</v>
      </c>
      <c r="C2789" s="39" t="s">
        <v>6277</v>
      </c>
      <c r="D2789" s="967">
        <v>1600000</v>
      </c>
      <c r="E2789" s="889" t="s">
        <v>904</v>
      </c>
      <c r="F2789" s="889" t="s">
        <v>904</v>
      </c>
      <c r="G2789" s="968"/>
      <c r="H2789" s="889" t="str">
        <f>IF(A2789="","",VLOOKUP(A2789,[4]Crt!F:G,2,FALSE))</f>
        <v>ධීවර</v>
      </c>
      <c r="I2789" s="889" t="str">
        <f>IF(B2789="","",IF(LEN(B2789)=12,VLOOKUP(MID(B2789,8,2),[4]Crt!A:B,2),VLOOKUP(MID(B2789,7,2),[4]Crt!A:B,2)))</f>
        <v>03 - මීගමුව</v>
      </c>
      <c r="J2789" s="889" t="str">
        <f>IF(B2789="","",VLOOKUP(I2789,[4]Crt!B:C,2))</f>
        <v>ගම්පහ</v>
      </c>
      <c r="K2789" s="889">
        <f>IF(B2789="","",VLOOKUP(MID(B2789,1,1),[4]Crt!D:E,2,FALSE))</f>
        <v>2401</v>
      </c>
    </row>
    <row r="2790" spans="1:12" customFormat="1" ht="51" customHeight="1">
      <c r="A2790" s="38" t="s">
        <v>5938</v>
      </c>
      <c r="B2790" s="971" t="s">
        <v>6278</v>
      </c>
      <c r="C2790" s="866" t="s">
        <v>6279</v>
      </c>
      <c r="D2790" s="970">
        <v>1980777</v>
      </c>
      <c r="E2790" s="889" t="s">
        <v>904</v>
      </c>
      <c r="F2790" s="889" t="s">
        <v>6269</v>
      </c>
      <c r="G2790" s="972"/>
      <c r="H2790" s="889" t="str">
        <f>IF(A2790="","",VLOOKUP(A2790,[4]Crt!F:G,2,FALSE))</f>
        <v>ධීවර</v>
      </c>
      <c r="I2790" s="889" t="str">
        <f>IF(B2790="","",IF(LEN(B2790)=12,VLOOKUP(MID(B2790,8,2),[4]Crt!A:B,2),VLOOKUP(MID(B2790,7,2),[4]Crt!A:B,2)))</f>
        <v>03 - මීගමුව</v>
      </c>
      <c r="J2790" s="889" t="str">
        <f>IF(B2790="","",VLOOKUP(I2790,[4]Crt!B:C,2))</f>
        <v>ගම්පහ</v>
      </c>
      <c r="K2790" s="889">
        <f>IF(B2790="","",VLOOKUP(MID(B2790,1,1),[4]Crt!D:E,2,FALSE))</f>
        <v>2502</v>
      </c>
      <c r="L2790" s="971"/>
    </row>
    <row r="2791" spans="1:12" customFormat="1" ht="51" customHeight="1">
      <c r="A2791" s="38" t="s">
        <v>5938</v>
      </c>
      <c r="B2791" s="971" t="s">
        <v>6280</v>
      </c>
      <c r="C2791" s="866" t="s">
        <v>6281</v>
      </c>
      <c r="D2791" s="970">
        <v>1986075</v>
      </c>
      <c r="E2791" s="889" t="s">
        <v>904</v>
      </c>
      <c r="F2791" s="889" t="s">
        <v>6269</v>
      </c>
      <c r="G2791" s="972"/>
      <c r="H2791" s="889" t="str">
        <f>IF(A2791="","",VLOOKUP(A2791,[4]Crt!F:G,2,FALSE))</f>
        <v>ධීවර</v>
      </c>
      <c r="I2791" s="889" t="str">
        <f>IF(B2791="","",IF(LEN(B2791)=12,VLOOKUP(MID(B2791,8,2),[4]Crt!A:B,2),VLOOKUP(MID(B2791,7,2),[4]Crt!A:B,2)))</f>
        <v>03 - මීගමුව</v>
      </c>
      <c r="J2791" s="889" t="str">
        <f>IF(B2791="","",VLOOKUP(I2791,[4]Crt!B:C,2))</f>
        <v>ගම්පහ</v>
      </c>
      <c r="K2791" s="889">
        <f>IF(B2791="","",VLOOKUP(MID(B2791,1,1),[4]Crt!D:E,2,FALSE))</f>
        <v>2502</v>
      </c>
      <c r="L2791" s="971"/>
    </row>
    <row r="2792" spans="1:12" customFormat="1" ht="51" customHeight="1">
      <c r="A2792" s="38" t="s">
        <v>5381</v>
      </c>
      <c r="B2792" s="971" t="s">
        <v>6282</v>
      </c>
      <c r="C2792" s="866" t="s">
        <v>6283</v>
      </c>
      <c r="D2792" s="967">
        <v>1000000</v>
      </c>
      <c r="E2792" s="889" t="s">
        <v>904</v>
      </c>
      <c r="F2792" s="889" t="s">
        <v>6269</v>
      </c>
      <c r="G2792" s="972"/>
      <c r="H2792" s="889" t="str">
        <f>IF(A2792="","",VLOOKUP(A2792,[4]Crt!F:G,2,FALSE))</f>
        <v>ධීවර</v>
      </c>
      <c r="I2792" s="889" t="str">
        <f>IF(B2792="","",IF(LEN(B2792)=12,VLOOKUP(MID(B2792,8,2),[4]Crt!A:B,2),VLOOKUP(MID(B2792,7,2),[4]Crt!A:B,2)))</f>
        <v>03 - මීගමුව</v>
      </c>
      <c r="J2792" s="889" t="str">
        <f>IF(B2792="","",VLOOKUP(I2792,[4]Crt!B:C,2))</f>
        <v>ගම්පහ</v>
      </c>
      <c r="K2792" s="889">
        <f>IF(B2792="","",VLOOKUP(MID(B2792,1,1),[4]Crt!D:E,2,FALSE))</f>
        <v>2502</v>
      </c>
      <c r="L2792" s="971"/>
    </row>
    <row r="2793" spans="1:12" customFormat="1" ht="51" customHeight="1">
      <c r="A2793" s="38" t="s">
        <v>5938</v>
      </c>
      <c r="B2793" s="971" t="s">
        <v>6284</v>
      </c>
      <c r="C2793" s="866" t="s">
        <v>6285</v>
      </c>
      <c r="D2793" s="970">
        <v>1785000</v>
      </c>
      <c r="E2793" s="889" t="s">
        <v>904</v>
      </c>
      <c r="F2793" s="889" t="s">
        <v>904</v>
      </c>
      <c r="G2793" s="972"/>
      <c r="H2793" s="889" t="str">
        <f>IF(A2793="","",VLOOKUP(A2793,[4]Crt!F:G,2,FALSE))</f>
        <v>ධීවර</v>
      </c>
      <c r="I2793" s="889" t="str">
        <f>IF(B2793="","",IF(LEN(B2793)=12,VLOOKUP(MID(B2793,8,2),[4]Crt!A:B,2),VLOOKUP(MID(B2793,7,2),[4]Crt!A:B,2)))</f>
        <v>62 - පළාත් පොදු</v>
      </c>
      <c r="J2793" s="889" t="str">
        <f>IF(B2793="","",VLOOKUP(I2793,[4]Crt!B:C,2))</f>
        <v>පළාත් පොදු</v>
      </c>
      <c r="K2793" s="889">
        <f>IF(B2793="","",VLOOKUP(MID(B2793,1,1),[4]Crt!D:E,2,FALSE))</f>
        <v>2502</v>
      </c>
      <c r="L2793" s="971"/>
    </row>
    <row r="2794" spans="1:12" customFormat="1" ht="51" customHeight="1">
      <c r="A2794" s="38" t="s">
        <v>5938</v>
      </c>
      <c r="B2794" s="971" t="s">
        <v>6286</v>
      </c>
      <c r="C2794" s="866" t="s">
        <v>6287</v>
      </c>
      <c r="D2794" s="970">
        <v>1600000</v>
      </c>
      <c r="E2794" s="889" t="s">
        <v>904</v>
      </c>
      <c r="F2794" s="889" t="s">
        <v>904</v>
      </c>
      <c r="G2794" s="972"/>
      <c r="H2794" s="889" t="str">
        <f>IF(A2794="","",VLOOKUP(A2794,[4]Crt!F:G,2,FALSE))</f>
        <v>ධීවර</v>
      </c>
      <c r="I2794" s="889" t="str">
        <f>IF(B2794="","",IF(LEN(B2794)=12,VLOOKUP(MID(B2794,8,2),[4]Crt!A:B,2),VLOOKUP(MID(B2794,7,2),[4]Crt!A:B,2)))</f>
        <v>63 - ගම්පහ පොදු</v>
      </c>
      <c r="J2794" s="889" t="str">
        <f>IF(B2794="","",VLOOKUP(I2794,[4]Crt!B:C,2))</f>
        <v xml:space="preserve">ගම්පහ </v>
      </c>
      <c r="K2794" s="889">
        <f>IF(B2794="","",VLOOKUP(MID(B2794,1,1),[4]Crt!D:E,2,FALSE))</f>
        <v>2502</v>
      </c>
      <c r="L2794" s="971"/>
    </row>
    <row r="2795" spans="1:12" customFormat="1" ht="51" customHeight="1">
      <c r="A2795" s="38" t="s">
        <v>5381</v>
      </c>
      <c r="B2795" s="971" t="s">
        <v>6288</v>
      </c>
      <c r="C2795" s="866" t="s">
        <v>6289</v>
      </c>
      <c r="D2795" s="967">
        <v>1000000</v>
      </c>
      <c r="E2795" s="889" t="s">
        <v>904</v>
      </c>
      <c r="F2795" s="889" t="s">
        <v>6269</v>
      </c>
      <c r="G2795" s="972"/>
      <c r="H2795" s="889" t="str">
        <f>IF(A2795="","",VLOOKUP(A2795,[4]Crt!F:G,2,FALSE))</f>
        <v>ධීවර</v>
      </c>
      <c r="I2795" s="889" t="str">
        <f>IF(B2795="","",IF(LEN(B2795)=12,VLOOKUP(MID(B2795,8,2),[4]Crt!A:B,2),VLOOKUP(MID(B2795,7,2),[4]Crt!A:B,2)))</f>
        <v>03 - මීගමුව</v>
      </c>
      <c r="J2795" s="889" t="str">
        <f>IF(B2795="","",VLOOKUP(I2795,[4]Crt!B:C,2))</f>
        <v>ගම්පහ</v>
      </c>
      <c r="K2795" s="889">
        <f>IF(B2795="","",VLOOKUP(MID(B2795,1,1),[4]Crt!D:E,2,FALSE))</f>
        <v>2001</v>
      </c>
      <c r="L2795" s="971"/>
    </row>
    <row r="2796" spans="1:12" customFormat="1" ht="51" customHeight="1">
      <c r="A2796" s="38" t="s">
        <v>5938</v>
      </c>
      <c r="B2796" s="971" t="s">
        <v>6290</v>
      </c>
      <c r="C2796" s="866" t="s">
        <v>6291</v>
      </c>
      <c r="D2796" s="970">
        <v>2244400</v>
      </c>
      <c r="E2796" s="889" t="s">
        <v>904</v>
      </c>
      <c r="F2796" s="889" t="s">
        <v>904</v>
      </c>
      <c r="G2796" s="972"/>
      <c r="H2796" s="889" t="str">
        <f>IF(A2796="","",VLOOKUP(A2796,[4]Crt!F:G,2,FALSE))</f>
        <v>ධීවර</v>
      </c>
      <c r="I2796" s="889" t="str">
        <f>IF(B2796="","",IF(LEN(B2796)=12,VLOOKUP(MID(B2796,8,2),[4]Crt!A:B,2),VLOOKUP(MID(B2796,7,2),[4]Crt!A:B,2)))</f>
        <v>62 - පළාත් පොදු</v>
      </c>
      <c r="J2796" s="889" t="str">
        <f>IF(B2796="","",VLOOKUP(I2796,[4]Crt!B:C,2))</f>
        <v>පළාත් පොදු</v>
      </c>
      <c r="K2796" s="889">
        <f>IF(B2796="","",VLOOKUP(MID(B2796,1,1),[4]Crt!D:E,2,FALSE))</f>
        <v>2401</v>
      </c>
      <c r="L2796" s="971"/>
    </row>
    <row r="2797" spans="1:12" customFormat="1" ht="51" customHeight="1">
      <c r="A2797" s="38" t="s">
        <v>5938</v>
      </c>
      <c r="B2797" s="971" t="s">
        <v>6292</v>
      </c>
      <c r="C2797" s="866" t="s">
        <v>6293</v>
      </c>
      <c r="D2797" s="970">
        <v>2580000</v>
      </c>
      <c r="E2797" s="889" t="s">
        <v>904</v>
      </c>
      <c r="F2797" s="889" t="s">
        <v>904</v>
      </c>
      <c r="G2797" s="972"/>
      <c r="H2797" s="889" t="str">
        <f>IF(A2797="","",VLOOKUP(A2797,[4]Crt!F:G,2,FALSE))</f>
        <v>ධීවර</v>
      </c>
      <c r="I2797" s="889" t="str">
        <f>IF(B2797="","",IF(LEN(B2797)=12,VLOOKUP(MID(B2797,8,2),[4]Crt!A:B,2),VLOOKUP(MID(B2797,7,2),[4]Crt!A:B,2)))</f>
        <v>62 - පළාත් පොදු</v>
      </c>
      <c r="J2797" s="889" t="str">
        <f>IF(B2797="","",VLOOKUP(I2797,[4]Crt!B:C,2))</f>
        <v>පළාත් පොදු</v>
      </c>
      <c r="K2797" s="889">
        <f>IF(B2797="","",VLOOKUP(MID(B2797,1,1),[4]Crt!D:E,2,FALSE))</f>
        <v>2502</v>
      </c>
      <c r="L2797" s="971"/>
    </row>
    <row r="2798" spans="1:12" customFormat="1" ht="51" customHeight="1">
      <c r="A2798" s="38" t="s">
        <v>5938</v>
      </c>
      <c r="B2798" s="971" t="s">
        <v>6294</v>
      </c>
      <c r="C2798" s="866" t="s">
        <v>6295</v>
      </c>
      <c r="D2798" s="970">
        <v>926500</v>
      </c>
      <c r="E2798" s="889" t="s">
        <v>904</v>
      </c>
      <c r="F2798" s="889" t="s">
        <v>904</v>
      </c>
      <c r="G2798" s="972"/>
      <c r="H2798" s="889" t="str">
        <f>IF(A2798="","",VLOOKUP(A2798,[4]Crt!F:G,2,FALSE))</f>
        <v>ධීවර</v>
      </c>
      <c r="I2798" s="889" t="str">
        <f>IF(B2798="","",IF(LEN(B2798)=12,VLOOKUP(MID(B2798,8,2),[4]Crt!A:B,2),VLOOKUP(MID(B2798,7,2),[4]Crt!A:B,2)))</f>
        <v>63 - ගම්පහ පොදු</v>
      </c>
      <c r="J2798" s="889" t="str">
        <f>IF(B2798="","",VLOOKUP(I2798,[4]Crt!B:C,2))</f>
        <v xml:space="preserve">ගම්පහ </v>
      </c>
      <c r="K2798" s="889">
        <f>IF(B2798="","",VLOOKUP(MID(B2798,1,1),[4]Crt!D:E,2,FALSE))</f>
        <v>2401</v>
      </c>
      <c r="L2798" s="971"/>
    </row>
    <row r="2799" spans="1:12" customFormat="1" ht="51" customHeight="1">
      <c r="A2799" s="38" t="s">
        <v>5381</v>
      </c>
      <c r="B2799" s="971" t="s">
        <v>6296</v>
      </c>
      <c r="C2799" s="866" t="s">
        <v>6297</v>
      </c>
      <c r="D2799" s="967">
        <v>1000000</v>
      </c>
      <c r="E2799" s="889" t="s">
        <v>904</v>
      </c>
      <c r="F2799" s="889" t="s">
        <v>6269</v>
      </c>
      <c r="G2799" s="972"/>
      <c r="H2799" s="889" t="str">
        <f>IF(A2799="","",VLOOKUP(A2799,[4]Crt!F:G,2,FALSE))</f>
        <v>ධීවර</v>
      </c>
      <c r="I2799" s="889" t="str">
        <f>IF(B2799="","",IF(LEN(B2799)=12,VLOOKUP(MID(B2799,8,2),[4]Crt!A:B,2),VLOOKUP(MID(B2799,7,2),[4]Crt!A:B,2)))</f>
        <v>03 - මීගමුව</v>
      </c>
      <c r="J2799" s="889" t="str">
        <f>IF(B2799="","",VLOOKUP(I2799,[4]Crt!B:C,2))</f>
        <v>ගම්පහ</v>
      </c>
      <c r="K2799" s="889">
        <f>IF(B2799="","",VLOOKUP(MID(B2799,1,1),[4]Crt!D:E,2,FALSE))</f>
        <v>2104</v>
      </c>
      <c r="L2799" s="971"/>
    </row>
    <row r="2800" spans="1:12" customFormat="1" ht="51" customHeight="1">
      <c r="A2800" s="38" t="s">
        <v>5381</v>
      </c>
      <c r="B2800" s="971" t="s">
        <v>6298</v>
      </c>
      <c r="C2800" s="866" t="s">
        <v>6299</v>
      </c>
      <c r="D2800" s="967">
        <v>2500000</v>
      </c>
      <c r="E2800" s="889" t="s">
        <v>904</v>
      </c>
      <c r="F2800" s="889" t="s">
        <v>904</v>
      </c>
      <c r="G2800" s="972"/>
      <c r="H2800" s="889" t="str">
        <f>IF(A2800="","",VLOOKUP(A2800,[4]Crt!F:G,2,FALSE))</f>
        <v>ධීවර</v>
      </c>
      <c r="I2800" s="889" t="str">
        <f>IF(B2800="","",IF(LEN(B2800)=12,VLOOKUP(MID(B2800,8,2),[4]Crt!A:B,2),VLOOKUP(MID(B2800,7,2),[4]Crt!A:B,2)))</f>
        <v>62 - පළාත් පොදු</v>
      </c>
      <c r="J2800" s="889" t="str">
        <f>IF(B2800="","",VLOOKUP(I2800,[4]Crt!B:C,2))</f>
        <v>පළාත් පොදු</v>
      </c>
      <c r="K2800" s="889">
        <f>IF(B2800="","",VLOOKUP(MID(B2800,1,1),[4]Crt!D:E,2,FALSE))</f>
        <v>2103</v>
      </c>
      <c r="L2800" s="971"/>
    </row>
    <row r="2801" spans="1:12" customFormat="1" ht="51" customHeight="1">
      <c r="A2801" s="38" t="s">
        <v>5938</v>
      </c>
      <c r="B2801" s="971" t="s">
        <v>6300</v>
      </c>
      <c r="C2801" s="866" t="s">
        <v>6301</v>
      </c>
      <c r="D2801" s="970">
        <v>327600</v>
      </c>
      <c r="E2801" s="889" t="s">
        <v>904</v>
      </c>
      <c r="F2801" s="889" t="s">
        <v>904</v>
      </c>
      <c r="G2801" s="972"/>
      <c r="H2801" s="889" t="str">
        <f>IF(A2801="","",VLOOKUP(A2801,[4]Crt!F:G,2,FALSE))</f>
        <v>ධීවර</v>
      </c>
      <c r="I2801" s="889" t="str">
        <f>IF(B2801="","",IF(LEN(B2801)=12,VLOOKUP(MID(B2801,8,2),[4]Crt!A:B,2),VLOOKUP(MID(B2801,7,2),[4]Crt!A:B,2)))</f>
        <v>62 - පළාත් පොදු</v>
      </c>
      <c r="J2801" s="889" t="str">
        <f>IF(B2801="","",VLOOKUP(I2801,[4]Crt!B:C,2))</f>
        <v>පළාත් පොදු</v>
      </c>
      <c r="K2801" s="889">
        <f>IF(B2801="","",VLOOKUP(MID(B2801,1,1),[4]Crt!D:E,2,FALSE))</f>
        <v>2401</v>
      </c>
      <c r="L2801" s="971"/>
    </row>
    <row r="2802" spans="1:12" customFormat="1" ht="51" customHeight="1">
      <c r="A2802" s="38" t="s">
        <v>5428</v>
      </c>
      <c r="B2802" s="971" t="s">
        <v>6302</v>
      </c>
      <c r="C2802" s="866" t="s">
        <v>6303</v>
      </c>
      <c r="D2802" s="967">
        <v>100000</v>
      </c>
      <c r="E2802" s="889" t="s">
        <v>4962</v>
      </c>
      <c r="F2802" s="889" t="s">
        <v>6132</v>
      </c>
      <c r="G2802" s="972"/>
      <c r="H2802" s="889" t="str">
        <f>IF(A2802="","",VLOOKUP(A2802,[4]Crt!F:G,2,FALSE))</f>
        <v>මාර්ග</v>
      </c>
      <c r="I2802" s="889" t="str">
        <f>IF(B2802="","",IF(LEN(B2802)=12,VLOOKUP(MID(B2802,8,2),[4]Crt!A:B,2),VLOOKUP(MID(B2802,7,2),[4]Crt!A:B,2)))</f>
        <v>42 - කළුතර</v>
      </c>
      <c r="J2802" s="889" t="str">
        <f>IF(B2802="","",VLOOKUP(I2802,[4]Crt!B:C,2))</f>
        <v>කළුතර</v>
      </c>
      <c r="K2802" s="889">
        <f>IF(B2802="","",VLOOKUP(MID(B2802,1,1),[4]Crt!D:E,2,FALSE))</f>
        <v>2004</v>
      </c>
      <c r="L2802" s="971"/>
    </row>
    <row r="2803" spans="1:12" customFormat="1" ht="51" customHeight="1">
      <c r="A2803" s="38" t="s">
        <v>5428</v>
      </c>
      <c r="B2803" s="971" t="s">
        <v>6304</v>
      </c>
      <c r="C2803" s="866" t="s">
        <v>6305</v>
      </c>
      <c r="D2803" s="967">
        <v>400000</v>
      </c>
      <c r="E2803" s="889" t="s">
        <v>4962</v>
      </c>
      <c r="F2803" s="889" t="s">
        <v>6132</v>
      </c>
      <c r="G2803" s="972"/>
      <c r="H2803" s="889" t="str">
        <f>IF(A2803="","",VLOOKUP(A2803,[4]Crt!F:G,2,FALSE))</f>
        <v>මාර්ග</v>
      </c>
      <c r="I2803" s="889" t="str">
        <f>IF(B2803="","",IF(LEN(B2803)=12,VLOOKUP(MID(B2803,8,2),[4]Crt!A:B,2),VLOOKUP(MID(B2803,7,2),[4]Crt!A:B,2)))</f>
        <v>42 - කළුතර</v>
      </c>
      <c r="J2803" s="889" t="str">
        <f>IF(B2803="","",VLOOKUP(I2803,[4]Crt!B:C,2))</f>
        <v>කළුතර</v>
      </c>
      <c r="K2803" s="889">
        <f>IF(B2803="","",VLOOKUP(MID(B2803,1,1),[4]Crt!D:E,2,FALSE))</f>
        <v>2004</v>
      </c>
      <c r="L2803" s="971"/>
    </row>
    <row r="2804" spans="1:12" customFormat="1" ht="51" customHeight="1">
      <c r="A2804" s="38" t="s">
        <v>5428</v>
      </c>
      <c r="B2804" s="971" t="s">
        <v>6306</v>
      </c>
      <c r="C2804" s="866" t="s">
        <v>6307</v>
      </c>
      <c r="D2804" s="967">
        <v>200000</v>
      </c>
      <c r="E2804" s="889" t="s">
        <v>904</v>
      </c>
      <c r="F2804" s="889" t="s">
        <v>1172</v>
      </c>
      <c r="G2804" s="972"/>
      <c r="H2804" s="889" t="str">
        <f>IF(A2804="","",VLOOKUP(A2804,[4]Crt!F:G,2,FALSE))</f>
        <v>මාර්ග</v>
      </c>
      <c r="I2804" s="889" t="str">
        <f>IF(B2804="","",IF(LEN(B2804)=12,VLOOKUP(MID(B2804,8,2),[4]Crt!A:B,2),VLOOKUP(MID(B2804,7,2),[4]Crt!A:B,2)))</f>
        <v>48 - බේරුවල</v>
      </c>
      <c r="J2804" s="889" t="str">
        <f>IF(B2804="","",VLOOKUP(I2804,[4]Crt!B:C,2))</f>
        <v>කළුතර</v>
      </c>
      <c r="K2804" s="889">
        <f>IF(B2804="","",VLOOKUP(MID(B2804,1,1),[4]Crt!D:E,2,FALSE))</f>
        <v>2004</v>
      </c>
      <c r="L2804" s="971"/>
    </row>
    <row r="2805" spans="1:12" customFormat="1" ht="51" customHeight="1">
      <c r="A2805" s="38" t="s">
        <v>5381</v>
      </c>
      <c r="B2805" s="971" t="s">
        <v>6308</v>
      </c>
      <c r="C2805" s="866" t="s">
        <v>6309</v>
      </c>
      <c r="D2805" s="967">
        <v>75684</v>
      </c>
      <c r="E2805" s="889" t="s">
        <v>904</v>
      </c>
      <c r="F2805" s="889" t="s">
        <v>904</v>
      </c>
      <c r="G2805" s="972"/>
      <c r="H2805" s="889" t="str">
        <f>IF(A2805="","",VLOOKUP(A2805,[4]Crt!F:G,2,FALSE))</f>
        <v>ධීවර</v>
      </c>
      <c r="I2805" s="889" t="str">
        <f>IF(B2805="","",IF(LEN(B2805)=12,VLOOKUP(MID(B2805,8,2),[4]Crt!A:B,2),VLOOKUP(MID(B2805,7,2),[4]Crt!A:B,2)))</f>
        <v>03 - මීගමුව</v>
      </c>
      <c r="J2805" s="889" t="str">
        <f>IF(B2805="","",VLOOKUP(I2805,[4]Crt!B:C,2))</f>
        <v>ගම්පහ</v>
      </c>
      <c r="K2805" s="889">
        <f>IF(B2805="","",VLOOKUP(MID(B2805,1,1),[4]Crt!D:E,2,FALSE))</f>
        <v>2001</v>
      </c>
      <c r="L2805" s="971"/>
    </row>
    <row r="2806" spans="1:12" customFormat="1" ht="51" customHeight="1">
      <c r="A2806" s="38" t="s">
        <v>5896</v>
      </c>
      <c r="B2806" s="971" t="s">
        <v>6310</v>
      </c>
      <c r="C2806" s="971" t="s">
        <v>6311</v>
      </c>
      <c r="D2806" s="967">
        <v>5000000</v>
      </c>
      <c r="E2806" s="889" t="s">
        <v>904</v>
      </c>
      <c r="F2806" s="889" t="s">
        <v>6187</v>
      </c>
      <c r="G2806" s="972"/>
      <c r="H2806" s="889" t="str">
        <f>IF(A2806="","",VLOOKUP(A2806,[4]Crt!F:G,2,FALSE))</f>
        <v>සංචාරක</v>
      </c>
      <c r="I2806" s="889" t="str">
        <f>IF(B2806="","",IF(LEN(B2806)=12,VLOOKUP(MID(B2806,8,2),[4]Crt!A:B,2),VLOOKUP(MID(B2806,7,2),[4]Crt!A:B,2)))</f>
        <v>62 - පළාත් පොදු</v>
      </c>
      <c r="J2806" s="889" t="str">
        <f>IF(B2806="","",VLOOKUP(I2806,[4]Crt!B:C,2))</f>
        <v>පළාත් පොදු</v>
      </c>
      <c r="K2806" s="889">
        <f>IF(B2806="","",VLOOKUP(MID(B2806,1,1),[4]Crt!D:E,2,FALSE))</f>
        <v>2502</v>
      </c>
      <c r="L2806" s="971"/>
    </row>
    <row r="2807" spans="1:12" customFormat="1" ht="51" customHeight="1">
      <c r="A2807" s="632" t="s">
        <v>5887</v>
      </c>
      <c r="B2807" s="839" t="s">
        <v>6312</v>
      </c>
      <c r="C2807" s="867" t="s">
        <v>6313</v>
      </c>
      <c r="D2807" s="973">
        <v>1000000</v>
      </c>
      <c r="E2807" s="641" t="s">
        <v>904</v>
      </c>
      <c r="F2807" s="641" t="s">
        <v>6187</v>
      </c>
      <c r="G2807" s="972"/>
      <c r="H2807" s="889" t="str">
        <f>IF(A2807="","",VLOOKUP(A2807,[4]Crt!F:G,2,FALSE))</f>
        <v>සංචාරක</v>
      </c>
      <c r="I2807" s="889" t="str">
        <f>IF(B2807="","",IF(LEN(B2807)=12,VLOOKUP(MID(B2807,8,2),[4]Crt!A:B,2),VLOOKUP(MID(B2807,7,2),[4]Crt!A:B,2)))</f>
        <v>03 - මීගමුව</v>
      </c>
      <c r="J2807" s="889" t="str">
        <f>IF(B2807="","",VLOOKUP(I2807,[4]Crt!B:C,2))</f>
        <v>ගම්පහ</v>
      </c>
      <c r="K2807" s="889">
        <f>IF(B2807="","",VLOOKUP(MID(B2807,1,1),[4]Crt!D:E,2,FALSE))</f>
        <v>2502</v>
      </c>
      <c r="L2807" s="971"/>
    </row>
    <row r="2808" spans="1:12" customFormat="1" ht="51" customHeight="1">
      <c r="A2808" s="38" t="s">
        <v>5896</v>
      </c>
      <c r="B2808" s="971" t="s">
        <v>6314</v>
      </c>
      <c r="C2808" s="866" t="s">
        <v>6315</v>
      </c>
      <c r="D2808" s="967">
        <v>7500000</v>
      </c>
      <c r="E2808" s="889" t="s">
        <v>904</v>
      </c>
      <c r="F2808" s="889" t="s">
        <v>6187</v>
      </c>
      <c r="G2808" s="972"/>
      <c r="H2808" s="889" t="str">
        <f>IF(A2808="","",VLOOKUP(A2808,[4]Crt!F:G,2,FALSE))</f>
        <v>සංචාරක</v>
      </c>
      <c r="I2808" s="889" t="str">
        <f>IF(B2808="","",IF(LEN(B2808)=12,VLOOKUP(MID(B2808,8,2),[4]Crt!A:B,2),VLOOKUP(MID(B2808,7,2),[4]Crt!A:B,2)))</f>
        <v>03 - මීගමුව</v>
      </c>
      <c r="J2808" s="889" t="str">
        <f>IF(B2808="","",VLOOKUP(I2808,[4]Crt!B:C,2))</f>
        <v>ගම්පහ</v>
      </c>
      <c r="K2808" s="889">
        <f>IF(B2808="","",VLOOKUP(MID(B2808,1,1),[4]Crt!D:E,2,FALSE))</f>
        <v>2502</v>
      </c>
      <c r="L2808" s="971"/>
    </row>
    <row r="2809" spans="1:12" customFormat="1" ht="51" customHeight="1">
      <c r="A2809" s="38" t="s">
        <v>5896</v>
      </c>
      <c r="B2809" s="971" t="s">
        <v>6316</v>
      </c>
      <c r="C2809" s="971" t="s">
        <v>6317</v>
      </c>
      <c r="D2809" s="967">
        <v>15000000</v>
      </c>
      <c r="E2809" s="889" t="s">
        <v>904</v>
      </c>
      <c r="F2809" s="182" t="s">
        <v>6192</v>
      </c>
      <c r="G2809" s="972"/>
      <c r="H2809" s="889" t="str">
        <f>IF(A2809="","",VLOOKUP(A2809,[4]Crt!F:G,2,FALSE))</f>
        <v>සංචාරක</v>
      </c>
      <c r="I2809" s="889" t="str">
        <f>IF(B2809="","",IF(LEN(B2809)=12,VLOOKUP(MID(B2809,8,2),[4]Crt!A:B,2),VLOOKUP(MID(B2809,7,2),[4]Crt!A:B,2)))</f>
        <v>03 - මීගමුව</v>
      </c>
      <c r="J2809" s="889" t="str">
        <f>IF(B2809="","",VLOOKUP(I2809,[4]Crt!B:C,2))</f>
        <v>ගම්පහ</v>
      </c>
      <c r="K2809" s="889">
        <f>IF(B2809="","",VLOOKUP(MID(B2809,1,1),[4]Crt!D:E,2,FALSE))</f>
        <v>2103</v>
      </c>
      <c r="L2809" s="971"/>
    </row>
    <row r="2810" spans="1:12" customFormat="1" ht="51" customHeight="1">
      <c r="A2810" s="38" t="s">
        <v>5896</v>
      </c>
      <c r="B2810" s="971" t="s">
        <v>6318</v>
      </c>
      <c r="C2810" s="866" t="s">
        <v>6319</v>
      </c>
      <c r="D2810" s="967">
        <v>4000000</v>
      </c>
      <c r="E2810" s="889" t="s">
        <v>904</v>
      </c>
      <c r="F2810" s="889" t="s">
        <v>6187</v>
      </c>
      <c r="G2810" s="972"/>
      <c r="H2810" s="889" t="str">
        <f>IF(A2810="","",VLOOKUP(A2810,[4]Crt!F:G,2,FALSE))</f>
        <v>සංචාරක</v>
      </c>
      <c r="I2810" s="889" t="str">
        <f>IF(B2810="","",IF(LEN(B2810)=12,VLOOKUP(MID(B2810,8,2),[4]Crt!A:B,2),VLOOKUP(MID(B2810,7,2),[4]Crt!A:B,2)))</f>
        <v>65 - කළුතර පොදු</v>
      </c>
      <c r="J2810" s="889" t="str">
        <f>IF(B2810="","",VLOOKUP(I2810,[4]Crt!B:C,2))</f>
        <v xml:space="preserve">කළුතර </v>
      </c>
      <c r="K2810" s="889">
        <f>IF(B2810="","",VLOOKUP(MID(B2810,1,1),[4]Crt!D:E,2,FALSE))</f>
        <v>2502</v>
      </c>
      <c r="L2810" s="971"/>
    </row>
    <row r="2811" spans="1:12" customFormat="1" ht="51" customHeight="1">
      <c r="A2811" s="38" t="s">
        <v>5896</v>
      </c>
      <c r="B2811" s="971" t="s">
        <v>6320</v>
      </c>
      <c r="C2811" s="866" t="s">
        <v>6321</v>
      </c>
      <c r="D2811" s="967">
        <v>1000000</v>
      </c>
      <c r="E2811" s="889" t="s">
        <v>904</v>
      </c>
      <c r="F2811" s="889" t="s">
        <v>6187</v>
      </c>
      <c r="G2811" s="972"/>
      <c r="H2811" s="889" t="str">
        <f>IF(A2811="","",VLOOKUP(A2811,[4]Crt!F:G,2,FALSE))</f>
        <v>සංචාරක</v>
      </c>
      <c r="I2811" s="889" t="str">
        <f>IF(B2811="","",IF(LEN(B2811)=12,VLOOKUP(MID(B2811,8,2),[4]Crt!A:B,2),VLOOKUP(MID(B2811,7,2),[4]Crt!A:B,2)))</f>
        <v>62 - පළාත් පොදු</v>
      </c>
      <c r="J2811" s="889" t="str">
        <f>IF(B2811="","",VLOOKUP(I2811,[4]Crt!B:C,2))</f>
        <v>පළාත් පොදු</v>
      </c>
      <c r="K2811" s="889">
        <f>IF(B2811="","",VLOOKUP(MID(B2811,1,1),[4]Crt!D:E,2,FALSE))</f>
        <v>2502</v>
      </c>
      <c r="L2811" s="971"/>
    </row>
    <row r="2812" spans="1:12" customFormat="1" ht="51" customHeight="1">
      <c r="A2812" s="38" t="s">
        <v>5883</v>
      </c>
      <c r="B2812" s="971" t="s">
        <v>6322</v>
      </c>
      <c r="C2812" s="866" t="s">
        <v>6323</v>
      </c>
      <c r="D2812" s="970">
        <v>10000000</v>
      </c>
      <c r="E2812" s="889" t="s">
        <v>904</v>
      </c>
      <c r="F2812" s="182" t="s">
        <v>6192</v>
      </c>
      <c r="G2812" s="972"/>
      <c r="H2812" s="889" t="str">
        <f>IF(A2812="","",VLOOKUP(A2812,[4]Crt!F:G,2,FALSE))</f>
        <v>සංචාරක</v>
      </c>
      <c r="I2812" s="889" t="str">
        <f>IF(B2812="","",IF(LEN(B2812)=12,VLOOKUP(MID(B2812,8,2),[4]Crt!A:B,2),VLOOKUP(MID(B2812,7,2),[4]Crt!A:B,2)))</f>
        <v>03 - මීගමුව</v>
      </c>
      <c r="J2812" s="889" t="str">
        <f>IF(B2812="","",VLOOKUP(I2812,[4]Crt!B:C,2))</f>
        <v>ගම්පහ</v>
      </c>
      <c r="K2812" s="889">
        <f>IF(B2812="","",VLOOKUP(MID(B2812,1,1),[4]Crt!D:E,2,FALSE))</f>
        <v>2502</v>
      </c>
      <c r="L2812" s="971"/>
    </row>
    <row r="2813" spans="1:12" customFormat="1" ht="51" customHeight="1">
      <c r="A2813" s="38" t="s">
        <v>5406</v>
      </c>
      <c r="B2813" s="974" t="s">
        <v>6324</v>
      </c>
      <c r="C2813" s="866" t="s">
        <v>6325</v>
      </c>
      <c r="D2813" s="967">
        <v>1371177.05</v>
      </c>
      <c r="E2813" s="963" t="s">
        <v>904</v>
      </c>
      <c r="F2813" s="963" t="s">
        <v>6269</v>
      </c>
      <c r="G2813" s="972"/>
      <c r="H2813" s="889" t="str">
        <f>IF(A2813="","",VLOOKUP(A2813,[4]Crt!F:G,2,FALSE))</f>
        <v>මාර්ග</v>
      </c>
      <c r="I2813" s="889" t="str">
        <f>IF(B2813="","",IF(LEN(B2813)=12,VLOOKUP(MID(B2813,8,2),[4]Crt!A:B,2),VLOOKUP(MID(B2813,7,2),[4]Crt!A:B,2)))</f>
        <v>03 - මීගමුව</v>
      </c>
      <c r="J2813" s="889" t="str">
        <f>IF(B2813="","",VLOOKUP(I2813,[4]Crt!B:C,2))</f>
        <v>ගම්පහ</v>
      </c>
      <c r="K2813" s="889">
        <f>IF(B2813="","",VLOOKUP(MID(B2813,1,1),[4]Crt!D:E,2,FALSE))</f>
        <v>2104</v>
      </c>
      <c r="L2813" s="971"/>
    </row>
    <row r="2814" spans="1:12" customFormat="1" ht="51" customHeight="1">
      <c r="A2814" s="38" t="s">
        <v>5896</v>
      </c>
      <c r="B2814" s="971" t="s">
        <v>6326</v>
      </c>
      <c r="C2814" s="866" t="s">
        <v>6327</v>
      </c>
      <c r="D2814" s="967">
        <v>15000000</v>
      </c>
      <c r="E2814" s="889" t="s">
        <v>904</v>
      </c>
      <c r="F2814" s="182" t="s">
        <v>6192</v>
      </c>
      <c r="G2814" s="972"/>
      <c r="H2814" s="889" t="str">
        <f>IF(A2814="","",VLOOKUP(A2814,[4]Crt!F:G,2,FALSE))</f>
        <v>සංචාරක</v>
      </c>
      <c r="I2814" s="889" t="str">
        <f>IF(B2814="","",IF(LEN(B2814)=12,VLOOKUP(MID(B2814,8,2),[4]Crt!A:B,2),VLOOKUP(MID(B2814,7,2),[4]Crt!A:B,2)))</f>
        <v>03 - මීගමුව</v>
      </c>
      <c r="J2814" s="889" t="str">
        <f>IF(B2814="","",VLOOKUP(I2814,[4]Crt!B:C,2))</f>
        <v>ගම්පහ</v>
      </c>
      <c r="K2814" s="889">
        <f>IF(B2814="","",VLOOKUP(MID(B2814,1,1),[4]Crt!D:E,2,FALSE))</f>
        <v>2004</v>
      </c>
      <c r="L2814" s="971"/>
    </row>
    <row r="2815" spans="1:12" customFormat="1" ht="51" customHeight="1">
      <c r="A2815" s="38" t="s">
        <v>5896</v>
      </c>
      <c r="B2815" s="971" t="s">
        <v>6328</v>
      </c>
      <c r="C2815" s="866" t="s">
        <v>6329</v>
      </c>
      <c r="D2815" s="975">
        <v>2500000</v>
      </c>
      <c r="E2815" s="889" t="s">
        <v>904</v>
      </c>
      <c r="F2815" s="889" t="s">
        <v>6187</v>
      </c>
      <c r="G2815" s="972"/>
      <c r="H2815" s="889" t="str">
        <f>IF(A2815="","",VLOOKUP(A2815,[4]Crt!F:G,2,FALSE))</f>
        <v>සංචාරක</v>
      </c>
      <c r="I2815" s="889" t="str">
        <f>IF(B2815="","",IF(LEN(B2815)=12,VLOOKUP(MID(B2815,8,2),[4]Crt!A:B,2),VLOOKUP(MID(B2815,7,2),[4]Crt!A:B,2)))</f>
        <v>62 - පළාත් පොදු</v>
      </c>
      <c r="J2815" s="889" t="str">
        <f>IF(B2815="","",VLOOKUP(I2815,[4]Crt!B:C,2))</f>
        <v>පළාත් පොදු</v>
      </c>
      <c r="K2815" s="889">
        <f>IF(B2815="","",VLOOKUP(MID(B2815,1,1),[4]Crt!D:E,2,FALSE))</f>
        <v>2004</v>
      </c>
      <c r="L2815" s="971"/>
    </row>
    <row r="2816" spans="1:12" customFormat="1" ht="51" customHeight="1">
      <c r="A2816" s="38" t="s">
        <v>5896</v>
      </c>
      <c r="B2816" s="971" t="s">
        <v>6330</v>
      </c>
      <c r="C2816" s="971" t="s">
        <v>6331</v>
      </c>
      <c r="D2816" s="975">
        <v>5000000</v>
      </c>
      <c r="E2816" s="889" t="s">
        <v>904</v>
      </c>
      <c r="F2816" s="889" t="s">
        <v>6187</v>
      </c>
      <c r="G2816" s="972"/>
      <c r="H2816" s="889" t="str">
        <f>IF(A2816="","",VLOOKUP(A2816,[4]Crt!F:G,2,FALSE))</f>
        <v>සංචාරක</v>
      </c>
      <c r="I2816" s="889" t="str">
        <f>IF(B2816="","",IF(LEN(B2816)=12,VLOOKUP(MID(B2816,8,2),[4]Crt!A:B,2),VLOOKUP(MID(B2816,7,2),[4]Crt!A:B,2)))</f>
        <v>62 - පළාත් පොදු</v>
      </c>
      <c r="J2816" s="889" t="str">
        <f>IF(B2816="","",VLOOKUP(I2816,[4]Crt!B:C,2))</f>
        <v>පළාත් පොදු</v>
      </c>
      <c r="K2816" s="889">
        <f>IF(B2816="","",VLOOKUP(MID(B2816,1,1),[4]Crt!D:E,2,FALSE))</f>
        <v>2502</v>
      </c>
      <c r="L2816" s="971"/>
    </row>
    <row r="2817" spans="1:12" customFormat="1" ht="51" customHeight="1">
      <c r="A2817" s="38" t="s">
        <v>5428</v>
      </c>
      <c r="B2817" s="971" t="s">
        <v>6332</v>
      </c>
      <c r="C2817" s="971" t="s">
        <v>6333</v>
      </c>
      <c r="D2817" s="975">
        <v>300000</v>
      </c>
      <c r="E2817" s="889" t="s">
        <v>904</v>
      </c>
      <c r="F2817" s="38" t="s">
        <v>5941</v>
      </c>
      <c r="G2817" s="971"/>
      <c r="H2817" s="38" t="str">
        <f>IF(A2817="","",VLOOKUP(A2817,[4]Crt!F:G,2,FALSE))</f>
        <v>මාර්ග</v>
      </c>
      <c r="I2817" s="38" t="str">
        <f>IF(B2817="","",IF(LEN(B2817)=12,VLOOKUP(MID(B2817,8,2),[4]Crt!A:B,2),VLOOKUP(MID(B2817,7,2),[4]Crt!A:B,2)))</f>
        <v>03 - මීගමුව</v>
      </c>
      <c r="J2817" s="38" t="str">
        <f>IF(B2817="","",VLOOKUP(I2817,[4]Crt!B:C,2))</f>
        <v>ගම්පහ</v>
      </c>
      <c r="K2817" s="38">
        <f>IF(B2817="","",VLOOKUP(MID(B2817,1,1),[4]Crt!D:E,2,FALSE))</f>
        <v>2004</v>
      </c>
      <c r="L2817" s="971"/>
    </row>
    <row r="2818" spans="1:12" customFormat="1" ht="51" customHeight="1">
      <c r="A2818" s="38" t="s">
        <v>5428</v>
      </c>
      <c r="B2818" s="971" t="s">
        <v>6334</v>
      </c>
      <c r="C2818" s="971" t="s">
        <v>6335</v>
      </c>
      <c r="D2818" s="975">
        <v>1000000</v>
      </c>
      <c r="E2818" s="889" t="s">
        <v>904</v>
      </c>
      <c r="F2818" s="38" t="s">
        <v>5941</v>
      </c>
      <c r="G2818" s="971"/>
      <c r="H2818" s="38" t="str">
        <f>IF(A2818="","",VLOOKUP(A2818,[4]Crt!F:G,2,FALSE))</f>
        <v>මාර්ග</v>
      </c>
      <c r="I2818" s="38" t="str">
        <f>IF(B2818="","",IF(LEN(B2818)=12,VLOOKUP(MID(B2818,8,2),[4]Crt!A:B,2),VLOOKUP(MID(B2818,7,2),[4]Crt!A:B,2)))</f>
        <v>03 - මීගමුව</v>
      </c>
      <c r="J2818" s="38" t="str">
        <f>IF(B2818="","",VLOOKUP(I2818,[4]Crt!B:C,2))</f>
        <v>ගම්පහ</v>
      </c>
      <c r="K2818" s="38">
        <f>IF(B2818="","",VLOOKUP(MID(B2818,1,1),[4]Crt!D:E,2,FALSE))</f>
        <v>2004</v>
      </c>
      <c r="L2818" s="971"/>
    </row>
    <row r="2819" spans="1:12" customFormat="1" ht="51" customHeight="1">
      <c r="A2819" s="38" t="s">
        <v>5406</v>
      </c>
      <c r="B2819" s="971" t="s">
        <v>6336</v>
      </c>
      <c r="C2819" s="971" t="s">
        <v>6337</v>
      </c>
      <c r="D2819" s="976">
        <v>999416</v>
      </c>
      <c r="E2819" s="889" t="s">
        <v>904</v>
      </c>
      <c r="F2819" s="38" t="s">
        <v>5941</v>
      </c>
      <c r="G2819" s="971"/>
      <c r="H2819" s="38" t="str">
        <f>IF(A2819="","",VLOOKUP(A2819,[4]Crt!F:G,2,FALSE))</f>
        <v>මාර්ග</v>
      </c>
      <c r="I2819" s="38" t="str">
        <f>IF(B2819="","",IF(LEN(B2819)=12,VLOOKUP(MID(B2819,8,2),[4]Crt!A:B,2),VLOOKUP(MID(B2819,7,2),[4]Crt!A:B,2)))</f>
        <v>03 - මීගමුව</v>
      </c>
      <c r="J2819" s="38" t="str">
        <f>IF(B2819="","",VLOOKUP(I2819,[4]Crt!B:C,2))</f>
        <v>ගම්පහ</v>
      </c>
      <c r="K2819" s="38">
        <f>IF(B2819="","",VLOOKUP(MID(B2819,1,1),[4]Crt!D:E,2,FALSE))</f>
        <v>2004</v>
      </c>
      <c r="L2819" s="971"/>
    </row>
    <row r="2820" spans="1:12" customFormat="1" ht="51" customHeight="1">
      <c r="A2820" s="38" t="s">
        <v>1370</v>
      </c>
      <c r="B2820" s="971" t="s">
        <v>6338</v>
      </c>
      <c r="C2820" s="866" t="s">
        <v>6339</v>
      </c>
      <c r="D2820" s="975">
        <v>3000000</v>
      </c>
      <c r="E2820" s="889" t="s">
        <v>904</v>
      </c>
      <c r="F2820" s="889" t="s">
        <v>6064</v>
      </c>
      <c r="G2820" s="971"/>
      <c r="H2820" s="889" t="str">
        <f>IF(A2820="","",VLOOKUP(A2820,[4]Crt!F:G,2,FALSE))</f>
        <v>සත්ව නිශ්පාදන</v>
      </c>
      <c r="I2820" s="889" t="str">
        <f>IF(B2820="","",IF(LEN(B2820)=12,VLOOKUP(MID(B2820,8,2),[4]Crt!A:B,2),VLOOKUP(MID(B2820,7,2),[4]Crt!A:B,2)))</f>
        <v>62 - පළාත් පොදු</v>
      </c>
      <c r="J2820" s="889" t="str">
        <f>IF(B2820="","",VLOOKUP(I2820,[4]Crt!B:C,2))</f>
        <v>පළාත් පොදු</v>
      </c>
      <c r="K2820" s="889">
        <f>IF(B2820="","",VLOOKUP(MID(B2820,1,1),[4]Crt!D:E,2,FALSE))</f>
        <v>2401</v>
      </c>
      <c r="L2820" s="971"/>
    </row>
    <row r="2821" spans="1:12" customFormat="1" ht="51" customHeight="1">
      <c r="A2821" s="38" t="s">
        <v>5883</v>
      </c>
      <c r="B2821" s="971" t="s">
        <v>6340</v>
      </c>
      <c r="C2821" s="977" t="s">
        <v>6341</v>
      </c>
      <c r="D2821" s="976">
        <v>1400000</v>
      </c>
      <c r="E2821" s="889" t="s">
        <v>904</v>
      </c>
      <c r="F2821" s="182" t="s">
        <v>6192</v>
      </c>
      <c r="G2821" s="971"/>
      <c r="H2821" s="38" t="str">
        <f>IF(A2821="","",VLOOKUP(A2821,[4]Crt!F:G,2,FALSE))</f>
        <v>සංචාරක</v>
      </c>
      <c r="I2821" s="971" t="str">
        <f>IF(B2821="","",IF(LEN(B2821)=12,VLOOKUP(MID(B2821,8,2),[4]Crt!A:B,2),VLOOKUP(MID(B2821,7,2),[4]Crt!A:B,2)))</f>
        <v>48 - බේරුවල</v>
      </c>
      <c r="J2821" s="38" t="str">
        <f>IF(B2821="","",VLOOKUP(I2821,[4]Crt!B:C,2))</f>
        <v>කළුතර</v>
      </c>
      <c r="K2821" s="971">
        <f>IF(B2821="","",VLOOKUP(MID(B2821,1,1),[4]Crt!D:E,2,FALSE))</f>
        <v>2502</v>
      </c>
      <c r="L2821" s="971"/>
    </row>
    <row r="2822" spans="1:12" customFormat="1" ht="51" customHeight="1">
      <c r="A2822" s="38" t="s">
        <v>5381</v>
      </c>
      <c r="B2822" s="971" t="s">
        <v>6342</v>
      </c>
      <c r="C2822" s="866" t="s">
        <v>6343</v>
      </c>
      <c r="D2822" s="978">
        <v>220000</v>
      </c>
      <c r="E2822" s="889" t="s">
        <v>904</v>
      </c>
      <c r="F2822" s="38" t="s">
        <v>5941</v>
      </c>
      <c r="G2822" s="971"/>
      <c r="H2822" s="38" t="str">
        <f>IF(A2822="","",VLOOKUP(A2822,[4]Crt!F:G,2,FALSE))</f>
        <v>ධීවර</v>
      </c>
      <c r="I2822" s="971" t="str">
        <f>IF(B2822="","",IF(LEN(B2822)=12,VLOOKUP(MID(B2822,8,2),[4]Crt!A:B,2),VLOOKUP(MID(B2822,7,2),[4]Crt!A:B,2)))</f>
        <v>03 - මීගමුව</v>
      </c>
      <c r="J2822" s="38" t="str">
        <f>IF(B2822="","",VLOOKUP(I2822,[4]Crt!B:C,2))</f>
        <v>ගම්පහ</v>
      </c>
      <c r="K2822" s="971">
        <f>IF(B2822="","",VLOOKUP(MID(B2822,1,1),[4]Crt!D:E,2,FALSE))</f>
        <v>2004</v>
      </c>
      <c r="L2822" s="971"/>
    </row>
    <row r="2824" spans="1:12" ht="51" customHeight="1">
      <c r="A2824" s="682"/>
      <c r="B2824" s="683"/>
      <c r="C2824" s="684"/>
      <c r="D2824" s="685"/>
      <c r="E2824" s="686"/>
      <c r="F2824" s="686"/>
      <c r="G2824" s="687"/>
      <c r="H2824" s="688"/>
      <c r="I2824" s="688"/>
      <c r="J2824" s="682"/>
      <c r="K2824" s="682"/>
    </row>
    <row r="2825" spans="1:12" ht="18.75">
      <c r="A2825" s="1739" t="s">
        <v>6344</v>
      </c>
      <c r="B2825" s="1739"/>
      <c r="C2825" s="1739"/>
      <c r="D2825" s="1739"/>
      <c r="E2825" s="1739"/>
      <c r="F2825" s="1739"/>
    </row>
    <row r="2826" spans="1:12" ht="18.75">
      <c r="A2826" s="1739" t="s">
        <v>5936</v>
      </c>
      <c r="B2826" s="1739"/>
      <c r="C2826" s="1739"/>
      <c r="D2826" s="1739"/>
      <c r="E2826" s="1739"/>
      <c r="F2826" s="1739"/>
    </row>
    <row r="2827" spans="1:12" ht="18.75">
      <c r="A2827" s="1739" t="s">
        <v>6345</v>
      </c>
      <c r="B2827" s="1739"/>
      <c r="C2827" s="1739"/>
      <c r="D2827" s="1739"/>
      <c r="E2827" s="1739"/>
      <c r="F2827" s="1739"/>
    </row>
    <row r="2828" spans="1:12" ht="18.75">
      <c r="A2828" s="1739" t="s">
        <v>6346</v>
      </c>
      <c r="B2828" s="1739"/>
      <c r="C2828" s="1739"/>
      <c r="D2828" s="1739"/>
      <c r="E2828" s="1739"/>
      <c r="F2828" s="1739"/>
    </row>
    <row r="2829" spans="1:12" ht="18.75">
      <c r="A2829" s="1739" t="s">
        <v>6347</v>
      </c>
      <c r="B2829" s="1739"/>
      <c r="C2829" s="1739"/>
      <c r="D2829" s="1739"/>
      <c r="E2829" s="1739"/>
      <c r="F2829" s="1739"/>
    </row>
    <row r="2830" spans="1:12" ht="15.75" thickBot="1">
      <c r="A2830" s="980"/>
      <c r="B2830" s="980"/>
      <c r="C2830" s="980"/>
      <c r="D2830" s="1740" t="s">
        <v>6348</v>
      </c>
      <c r="E2830" s="1740"/>
      <c r="F2830" s="1740"/>
    </row>
    <row r="2831" spans="1:12" ht="51" customHeight="1" thickBot="1">
      <c r="A2831" s="981" t="s">
        <v>1</v>
      </c>
      <c r="B2831" s="982" t="s">
        <v>2</v>
      </c>
      <c r="C2831" s="983" t="s">
        <v>6349</v>
      </c>
      <c r="D2831" s="983" t="s">
        <v>4</v>
      </c>
      <c r="E2831" s="983" t="s">
        <v>5</v>
      </c>
      <c r="F2831" s="984" t="s">
        <v>6350</v>
      </c>
    </row>
    <row r="2832" spans="1:12" ht="51" customHeight="1" thickBot="1">
      <c r="A2832" s="985" t="s">
        <v>6351</v>
      </c>
      <c r="B2832" s="986" t="s">
        <v>6352</v>
      </c>
      <c r="C2832" s="987">
        <v>350000</v>
      </c>
      <c r="D2832" s="986" t="s">
        <v>6353</v>
      </c>
      <c r="E2832" s="986" t="s">
        <v>1066</v>
      </c>
      <c r="F2832" s="988"/>
    </row>
    <row r="2833" spans="1:6" ht="51" customHeight="1">
      <c r="A2833" s="989"/>
      <c r="B2833" s="990"/>
      <c r="C2833" s="991"/>
      <c r="D2833" s="894"/>
      <c r="E2833" s="894"/>
      <c r="F2833" s="992"/>
    </row>
    <row r="2834" spans="1:6" ht="51" customHeight="1" thickBot="1">
      <c r="A2834" s="993" t="s">
        <v>6354</v>
      </c>
      <c r="B2834" s="994"/>
      <c r="C2834" s="995">
        <f>SUM(C2832:C2833)</f>
        <v>350000</v>
      </c>
      <c r="D2834" s="996"/>
      <c r="E2834" s="996"/>
      <c r="F2834" s="997"/>
    </row>
    <row r="2835" spans="1:6" ht="51" customHeight="1" thickBot="1">
      <c r="A2835" s="998"/>
      <c r="B2835" s="998"/>
      <c r="C2835" s="998"/>
      <c r="D2835" s="1740" t="s">
        <v>6355</v>
      </c>
      <c r="E2835" s="1740"/>
      <c r="F2835" s="1740"/>
    </row>
    <row r="2836" spans="1:6" ht="51" customHeight="1" thickBot="1">
      <c r="A2836" s="981" t="s">
        <v>1</v>
      </c>
      <c r="B2836" s="982" t="s">
        <v>2</v>
      </c>
      <c r="C2836" s="983" t="s">
        <v>6349</v>
      </c>
      <c r="D2836" s="983" t="s">
        <v>4</v>
      </c>
      <c r="E2836" s="983" t="s">
        <v>5</v>
      </c>
      <c r="F2836" s="984" t="s">
        <v>6350</v>
      </c>
    </row>
    <row r="2837" spans="1:6" ht="51" customHeight="1">
      <c r="A2837" s="999" t="s">
        <v>6356</v>
      </c>
      <c r="B2837" s="1000" t="s">
        <v>6357</v>
      </c>
      <c r="C2837" s="1001">
        <v>500000</v>
      </c>
      <c r="D2837" s="1002" t="s">
        <v>5267</v>
      </c>
      <c r="E2837" s="1002" t="s">
        <v>5267</v>
      </c>
      <c r="F2837" s="988"/>
    </row>
    <row r="2838" spans="1:6" ht="51" customHeight="1">
      <c r="A2838" s="999" t="s">
        <v>6358</v>
      </c>
      <c r="B2838" s="1003" t="s">
        <v>6359</v>
      </c>
      <c r="C2838" s="991">
        <v>1000000</v>
      </c>
      <c r="D2838" s="894" t="s">
        <v>6360</v>
      </c>
      <c r="E2838" s="894" t="s">
        <v>6361</v>
      </c>
      <c r="F2838" s="992"/>
    </row>
    <row r="2839" spans="1:6" ht="51" customHeight="1" thickBot="1">
      <c r="A2839" s="993" t="s">
        <v>6354</v>
      </c>
      <c r="B2839" s="994"/>
      <c r="C2839" s="995">
        <f>SUM(C2837:C2838)</f>
        <v>1500000</v>
      </c>
      <c r="D2839" s="996"/>
      <c r="E2839" s="996"/>
      <c r="F2839" s="997"/>
    </row>
    <row r="2840" spans="1:6" ht="51" customHeight="1" thickBot="1">
      <c r="A2840" s="980"/>
      <c r="B2840" s="980"/>
      <c r="C2840" s="980"/>
      <c r="D2840" s="1740" t="s">
        <v>6362</v>
      </c>
      <c r="E2840" s="1740"/>
      <c r="F2840" s="1740"/>
    </row>
    <row r="2841" spans="1:6" ht="51" customHeight="1" thickBot="1">
      <c r="A2841" s="981" t="s">
        <v>1</v>
      </c>
      <c r="B2841" s="982" t="s">
        <v>2</v>
      </c>
      <c r="C2841" s="983" t="s">
        <v>6349</v>
      </c>
      <c r="D2841" s="983" t="s">
        <v>4</v>
      </c>
      <c r="E2841" s="983" t="s">
        <v>5</v>
      </c>
      <c r="F2841" s="984" t="s">
        <v>6350</v>
      </c>
    </row>
    <row r="2842" spans="1:6" ht="51" customHeight="1">
      <c r="A2842" s="999" t="s">
        <v>6363</v>
      </c>
      <c r="B2842" s="1000" t="s">
        <v>6364</v>
      </c>
      <c r="C2842" s="1001">
        <v>250000</v>
      </c>
      <c r="D2842" s="1002" t="s">
        <v>5267</v>
      </c>
      <c r="E2842" s="1002" t="s">
        <v>5267</v>
      </c>
      <c r="F2842" s="988"/>
    </row>
    <row r="2843" spans="1:6" ht="51" customHeight="1">
      <c r="A2843" s="1004"/>
      <c r="B2843" s="1005"/>
      <c r="C2843" s="1006"/>
      <c r="D2843" s="1007"/>
      <c r="E2843" s="1007"/>
      <c r="F2843" s="1008"/>
    </row>
    <row r="2844" spans="1:6" ht="51" customHeight="1" thickBot="1">
      <c r="A2844" s="993" t="s">
        <v>6354</v>
      </c>
      <c r="B2844" s="994"/>
      <c r="C2844" s="995">
        <f>SUM(C2842:C2843)</f>
        <v>250000</v>
      </c>
      <c r="D2844" s="996"/>
      <c r="E2844" s="996"/>
      <c r="F2844" s="997"/>
    </row>
    <row r="2845" spans="1:6" ht="51" customHeight="1" thickBot="1">
      <c r="A2845" s="998"/>
      <c r="B2845" s="998"/>
      <c r="C2845" s="998"/>
      <c r="D2845" s="1740" t="s">
        <v>6365</v>
      </c>
      <c r="E2845" s="1740"/>
      <c r="F2845" s="1740"/>
    </row>
    <row r="2846" spans="1:6" ht="51" customHeight="1" thickBot="1">
      <c r="A2846" s="981" t="s">
        <v>1</v>
      </c>
      <c r="B2846" s="982" t="s">
        <v>2</v>
      </c>
      <c r="C2846" s="983" t="s">
        <v>6349</v>
      </c>
      <c r="D2846" s="983" t="s">
        <v>4</v>
      </c>
      <c r="E2846" s="983" t="s">
        <v>5</v>
      </c>
      <c r="F2846" s="984" t="s">
        <v>6350</v>
      </c>
    </row>
    <row r="2847" spans="1:6" ht="51" customHeight="1">
      <c r="A2847" s="1009" t="s">
        <v>6366</v>
      </c>
      <c r="B2847" s="1010" t="s">
        <v>6367</v>
      </c>
      <c r="C2847" s="1011">
        <v>300000</v>
      </c>
      <c r="D2847" s="1012" t="s">
        <v>5267</v>
      </c>
      <c r="E2847" s="1012" t="s">
        <v>5267</v>
      </c>
      <c r="F2847" s="1013"/>
    </row>
    <row r="2848" spans="1:6" ht="51" customHeight="1" thickBot="1">
      <c r="A2848" s="1014" t="s">
        <v>6368</v>
      </c>
      <c r="B2848" s="1015"/>
      <c r="C2848" s="1016">
        <f>SUM(C2847:C2847)</f>
        <v>300000</v>
      </c>
      <c r="D2848" s="1017"/>
      <c r="E2848" s="1017"/>
      <c r="F2848" s="1018"/>
    </row>
    <row r="2849" spans="1:6" ht="51" customHeight="1" thickBot="1">
      <c r="A2849" s="998"/>
      <c r="B2849" s="998"/>
      <c r="C2849" s="998"/>
      <c r="D2849" s="1740" t="s">
        <v>6369</v>
      </c>
      <c r="E2849" s="1740"/>
      <c r="F2849" s="1740"/>
    </row>
    <row r="2850" spans="1:6" ht="51" customHeight="1" thickBot="1">
      <c r="A2850" s="981" t="s">
        <v>1</v>
      </c>
      <c r="B2850" s="982" t="s">
        <v>2</v>
      </c>
      <c r="C2850" s="983" t="s">
        <v>6349</v>
      </c>
      <c r="D2850" s="983" t="s">
        <v>4</v>
      </c>
      <c r="E2850" s="983" t="s">
        <v>5</v>
      </c>
      <c r="F2850" s="984" t="s">
        <v>6350</v>
      </c>
    </row>
    <row r="2851" spans="1:6" ht="51" customHeight="1">
      <c r="A2851" s="1019"/>
      <c r="B2851" s="897"/>
      <c r="C2851" s="1020"/>
      <c r="D2851" s="894"/>
      <c r="E2851" s="894"/>
      <c r="F2851" s="1021"/>
    </row>
    <row r="2852" spans="1:6" ht="51" customHeight="1" thickBot="1">
      <c r="A2852" s="1022" t="s">
        <v>6368</v>
      </c>
      <c r="B2852" s="1023"/>
      <c r="C2852" s="1024">
        <f>SUM(C2851:C2851)</f>
        <v>0</v>
      </c>
      <c r="D2852" s="1025"/>
      <c r="E2852" s="1025"/>
      <c r="F2852" s="1026"/>
    </row>
    <row r="2853" spans="1:6" ht="51" customHeight="1">
      <c r="A2853" s="998"/>
      <c r="B2853" s="998"/>
      <c r="C2853" s="998"/>
      <c r="D2853" s="1740" t="s">
        <v>6370</v>
      </c>
      <c r="E2853" s="1740"/>
      <c r="F2853" s="1740"/>
    </row>
    <row r="2854" spans="1:6" ht="51" customHeight="1" thickBot="1">
      <c r="A2854" s="1027" t="s">
        <v>6371</v>
      </c>
      <c r="B2854" s="1028" t="s">
        <v>6372</v>
      </c>
      <c r="C2854" s="1029" t="s">
        <v>6373</v>
      </c>
      <c r="D2854" s="1029" t="s">
        <v>6374</v>
      </c>
      <c r="E2854" s="1029" t="s">
        <v>6375</v>
      </c>
      <c r="F2854" s="1027" t="s">
        <v>6376</v>
      </c>
    </row>
    <row r="2855" spans="1:6" ht="51" customHeight="1" thickBot="1">
      <c r="A2855" s="985" t="s">
        <v>6377</v>
      </c>
      <c r="B2855" s="986" t="s">
        <v>6378</v>
      </c>
      <c r="C2855" s="987">
        <v>1000000</v>
      </c>
      <c r="D2855" s="986" t="s">
        <v>5267</v>
      </c>
      <c r="E2855" s="986" t="s">
        <v>5267</v>
      </c>
      <c r="F2855" s="1030"/>
    </row>
    <row r="2856" spans="1:6" ht="51" customHeight="1" thickBot="1">
      <c r="A2856" s="1031" t="s">
        <v>6379</v>
      </c>
      <c r="B2856" s="1032" t="s">
        <v>6380</v>
      </c>
      <c r="C2856" s="1033"/>
      <c r="D2856" s="1032" t="s">
        <v>6353</v>
      </c>
      <c r="E2856" s="1032" t="s">
        <v>5267</v>
      </c>
      <c r="F2856" s="1034" t="s">
        <v>6381</v>
      </c>
    </row>
    <row r="2857" spans="1:6" ht="51" customHeight="1" thickBot="1">
      <c r="A2857" s="985" t="s">
        <v>6382</v>
      </c>
      <c r="B2857" s="986" t="s">
        <v>6383</v>
      </c>
      <c r="C2857" s="987">
        <v>650000</v>
      </c>
      <c r="D2857" s="986" t="s">
        <v>6353</v>
      </c>
      <c r="E2857" s="986" t="s">
        <v>5267</v>
      </c>
      <c r="F2857" s="1035"/>
    </row>
    <row r="2858" spans="1:6" ht="51" customHeight="1">
      <c r="A2858" s="1027"/>
      <c r="B2858" s="1036"/>
      <c r="C2858" s="1037"/>
      <c r="D2858" s="1038"/>
      <c r="E2858" s="1038"/>
      <c r="F2858" s="1039"/>
    </row>
    <row r="2859" spans="1:6" ht="51" customHeight="1">
      <c r="A2859" s="1040" t="s">
        <v>6368</v>
      </c>
      <c r="B2859" s="1041"/>
      <c r="C2859" s="1042">
        <f>SUM(C2855:C2858)</f>
        <v>1650000</v>
      </c>
      <c r="D2859" s="1043"/>
      <c r="E2859" s="1043"/>
      <c r="F2859" s="1042"/>
    </row>
    <row r="2860" spans="1:6" ht="51" customHeight="1">
      <c r="A2860" s="980"/>
      <c r="B2860" s="980"/>
      <c r="C2860" s="980"/>
      <c r="D2860" s="980"/>
      <c r="E2860" s="980"/>
      <c r="F2860" s="980"/>
    </row>
    <row r="2861" spans="1:6" ht="18.75">
      <c r="A2861" s="1739" t="s">
        <v>6384</v>
      </c>
      <c r="B2861" s="1739"/>
      <c r="C2861" s="1739"/>
      <c r="D2861" s="1739"/>
      <c r="E2861" s="1739"/>
      <c r="F2861" s="1739"/>
    </row>
    <row r="2862" spans="1:6" ht="18.75">
      <c r="A2862" s="1739" t="s">
        <v>5936</v>
      </c>
      <c r="B2862" s="1739"/>
      <c r="C2862" s="1739"/>
      <c r="D2862" s="1739"/>
      <c r="E2862" s="1739"/>
      <c r="F2862" s="1739"/>
    </row>
    <row r="2863" spans="1:6" ht="18.75">
      <c r="A2863" s="1739" t="s">
        <v>6345</v>
      </c>
      <c r="B2863" s="1739"/>
      <c r="C2863" s="1739"/>
      <c r="D2863" s="1739"/>
      <c r="E2863" s="1739"/>
      <c r="F2863" s="1739"/>
    </row>
    <row r="2864" spans="1:6" ht="18.75">
      <c r="A2864" s="1739" t="s">
        <v>6346</v>
      </c>
      <c r="B2864" s="1739"/>
      <c r="C2864" s="1739"/>
      <c r="D2864" s="1739"/>
      <c r="E2864" s="1739"/>
      <c r="F2864" s="1739"/>
    </row>
    <row r="2865" spans="1:6" ht="18.75">
      <c r="A2865" s="1739" t="s">
        <v>6385</v>
      </c>
      <c r="B2865" s="1739"/>
      <c r="C2865" s="1739"/>
      <c r="D2865" s="1739"/>
      <c r="E2865" s="1739"/>
      <c r="F2865" s="1739"/>
    </row>
    <row r="2866" spans="1:6" customFormat="1" ht="15.75" thickBot="1">
      <c r="A2866" s="998"/>
      <c r="B2866" s="998"/>
      <c r="C2866" s="998"/>
      <c r="D2866" s="1740" t="s">
        <v>6386</v>
      </c>
      <c r="E2866" s="1740"/>
      <c r="F2866" s="1740"/>
    </row>
    <row r="2867" spans="1:6" customFormat="1" ht="47.25" customHeight="1" thickBot="1">
      <c r="A2867" s="981" t="s">
        <v>1</v>
      </c>
      <c r="B2867" s="982" t="s">
        <v>2</v>
      </c>
      <c r="C2867" s="983" t="s">
        <v>6387</v>
      </c>
      <c r="D2867" s="983" t="s">
        <v>4</v>
      </c>
      <c r="E2867" s="983" t="s">
        <v>5</v>
      </c>
      <c r="F2867" s="984" t="s">
        <v>6350</v>
      </c>
    </row>
    <row r="2868" spans="1:6" customFormat="1" ht="47.25" customHeight="1">
      <c r="A2868" s="1019" t="s">
        <v>6388</v>
      </c>
      <c r="B2868" s="892" t="s">
        <v>6389</v>
      </c>
      <c r="C2868" s="1020">
        <v>500000</v>
      </c>
      <c r="D2868" s="894" t="s">
        <v>894</v>
      </c>
      <c r="E2868" s="894" t="s">
        <v>6390</v>
      </c>
      <c r="F2868" s="1044"/>
    </row>
    <row r="2869" spans="1:6" customFormat="1" ht="47.25" customHeight="1">
      <c r="A2869" s="1019"/>
      <c r="B2869" s="892"/>
      <c r="C2869" s="1020"/>
      <c r="D2869" s="894"/>
      <c r="E2869" s="894"/>
      <c r="F2869" s="1045"/>
    </row>
    <row r="2870" spans="1:6" customFormat="1" ht="47.25" customHeight="1" thickBot="1">
      <c r="A2870" s="1022" t="s">
        <v>6354</v>
      </c>
      <c r="B2870" s="1023"/>
      <c r="C2870" s="1024">
        <f>SUM(C2868:C2869)</f>
        <v>500000</v>
      </c>
      <c r="D2870" s="1025"/>
      <c r="E2870" s="1025"/>
      <c r="F2870" s="1026"/>
    </row>
    <row r="2871" spans="1:6" customFormat="1" ht="15">
      <c r="A2871" s="1050"/>
      <c r="B2871" s="1050"/>
      <c r="C2871" s="1050"/>
      <c r="D2871" s="1050"/>
      <c r="E2871" s="1050"/>
      <c r="F2871" s="1050"/>
    </row>
    <row r="2872" spans="1:6" customFormat="1" ht="15">
      <c r="A2872" s="980"/>
      <c r="B2872" s="980"/>
      <c r="C2872" s="980"/>
      <c r="D2872" s="980"/>
      <c r="E2872" s="980"/>
      <c r="F2872" s="980"/>
    </row>
    <row r="2873" spans="1:6" customFormat="1" ht="15">
      <c r="A2873" s="998"/>
      <c r="B2873" s="998"/>
      <c r="C2873" s="998"/>
      <c r="D2873" s="1740" t="s">
        <v>6392</v>
      </c>
      <c r="E2873" s="1740"/>
      <c r="F2873" s="1740"/>
    </row>
    <row r="2874" spans="1:6" customFormat="1" ht="30">
      <c r="A2874" s="1027" t="s">
        <v>6371</v>
      </c>
      <c r="B2874" s="1028" t="s">
        <v>6372</v>
      </c>
      <c r="C2874" s="1029" t="s">
        <v>6393</v>
      </c>
      <c r="D2874" s="1029" t="s">
        <v>6374</v>
      </c>
      <c r="E2874" s="1029" t="s">
        <v>6375</v>
      </c>
      <c r="F2874" s="1027" t="s">
        <v>6376</v>
      </c>
    </row>
    <row r="2875" spans="1:6" customFormat="1" ht="110.25">
      <c r="A2875" s="1052" t="s">
        <v>6394</v>
      </c>
      <c r="B2875" s="1051" t="s">
        <v>6395</v>
      </c>
      <c r="C2875" s="1053">
        <v>250000</v>
      </c>
      <c r="D2875" s="1051" t="s">
        <v>6396</v>
      </c>
      <c r="E2875" s="1051" t="s">
        <v>1066</v>
      </c>
      <c r="F2875" s="1030"/>
    </row>
    <row r="2876" spans="1:6" customFormat="1" ht="15.75">
      <c r="A2876" s="1052"/>
      <c r="B2876" s="1054"/>
      <c r="C2876" s="1053"/>
      <c r="D2876" s="1051"/>
      <c r="E2876" s="1051"/>
      <c r="F2876" s="1035"/>
    </row>
    <row r="2877" spans="1:6" customFormat="1" ht="15">
      <c r="A2877" s="1040" t="s">
        <v>6368</v>
      </c>
      <c r="B2877" s="1041"/>
      <c r="C2877" s="1042">
        <f>SUM(C2875:C2876)</f>
        <v>250000</v>
      </c>
      <c r="D2877" s="1043"/>
      <c r="E2877" s="1043"/>
      <c r="F2877" s="1042"/>
    </row>
    <row r="2878" spans="1:6" customFormat="1" ht="15">
      <c r="A2878" s="980"/>
      <c r="B2878" s="980"/>
      <c r="C2878" s="980"/>
      <c r="D2878" s="980"/>
      <c r="E2878" s="980"/>
      <c r="F2878" s="980"/>
    </row>
    <row r="2880" spans="1:6" ht="18.75">
      <c r="A2880" s="1739" t="s">
        <v>6384</v>
      </c>
      <c r="B2880" s="1739"/>
      <c r="C2880" s="1739"/>
      <c r="D2880" s="1739"/>
      <c r="E2880" s="1739"/>
      <c r="F2880" s="1739"/>
    </row>
    <row r="2881" spans="1:6" ht="18.75">
      <c r="A2881" s="1739" t="s">
        <v>5936</v>
      </c>
      <c r="B2881" s="1739"/>
      <c r="C2881" s="1739"/>
      <c r="D2881" s="1739"/>
      <c r="E2881" s="1739"/>
      <c r="F2881" s="1739"/>
    </row>
    <row r="2882" spans="1:6" ht="18.75">
      <c r="A2882" s="1739" t="s">
        <v>6345</v>
      </c>
      <c r="B2882" s="1739"/>
      <c r="C2882" s="1739"/>
      <c r="D2882" s="1739"/>
      <c r="E2882" s="1739"/>
      <c r="F2882" s="1739"/>
    </row>
    <row r="2883" spans="1:6" ht="18.75">
      <c r="A2883" s="1739" t="s">
        <v>6346</v>
      </c>
      <c r="B2883" s="1739"/>
      <c r="C2883" s="1739"/>
      <c r="D2883" s="1739"/>
      <c r="E2883" s="1739"/>
      <c r="F2883" s="1739"/>
    </row>
    <row r="2884" spans="1:6" ht="18.75">
      <c r="A2884" s="1739" t="s">
        <v>6397</v>
      </c>
      <c r="B2884" s="1739"/>
      <c r="C2884" s="1739"/>
      <c r="D2884" s="1739"/>
      <c r="E2884" s="1739"/>
      <c r="F2884" s="1739"/>
    </row>
    <row r="2885" spans="1:6" ht="20.25" customHeight="1" thickBot="1">
      <c r="A2885" s="998"/>
      <c r="B2885" s="998"/>
      <c r="C2885" s="998"/>
      <c r="D2885" s="1744" t="s">
        <v>6398</v>
      </c>
      <c r="E2885" s="1744"/>
      <c r="F2885" s="1744"/>
    </row>
    <row r="2886" spans="1:6" ht="51" customHeight="1" thickBot="1">
      <c r="A2886" s="981" t="s">
        <v>1</v>
      </c>
      <c r="B2886" s="982" t="s">
        <v>2</v>
      </c>
      <c r="C2886" s="983" t="s">
        <v>6399</v>
      </c>
      <c r="D2886" s="1067" t="s">
        <v>4</v>
      </c>
      <c r="E2886" s="1067" t="s">
        <v>5</v>
      </c>
      <c r="F2886" s="1068" t="s">
        <v>6350</v>
      </c>
    </row>
    <row r="2887" spans="1:6" ht="51" customHeight="1">
      <c r="A2887" s="1057" t="s">
        <v>6400</v>
      </c>
      <c r="B2887" s="896" t="s">
        <v>6401</v>
      </c>
      <c r="C2887" s="1058">
        <v>150000</v>
      </c>
      <c r="D2887" s="1059" t="s">
        <v>5267</v>
      </c>
      <c r="E2887" s="1059" t="s">
        <v>1066</v>
      </c>
      <c r="F2887" s="1060" t="s">
        <v>6402</v>
      </c>
    </row>
    <row r="2888" spans="1:6" ht="51" customHeight="1" thickBot="1">
      <c r="A2888" s="1022" t="s">
        <v>6354</v>
      </c>
      <c r="B2888" s="1023"/>
      <c r="C2888" s="1024">
        <f>SUM(C2887:C2887)</f>
        <v>150000</v>
      </c>
      <c r="D2888" s="1025"/>
      <c r="E2888" s="1025"/>
      <c r="F2888" s="1026"/>
    </row>
    <row r="2889" spans="1:6" ht="51" customHeight="1" thickBot="1">
      <c r="A2889" s="998"/>
      <c r="B2889" s="998"/>
      <c r="C2889" s="998"/>
      <c r="D2889" s="1740" t="s">
        <v>6403</v>
      </c>
      <c r="E2889" s="1740"/>
      <c r="F2889" s="1740"/>
    </row>
    <row r="2890" spans="1:6" ht="51" customHeight="1" thickBot="1">
      <c r="A2890" s="981" t="s">
        <v>1</v>
      </c>
      <c r="B2890" s="982" t="s">
        <v>2</v>
      </c>
      <c r="C2890" s="983" t="s">
        <v>6399</v>
      </c>
      <c r="D2890" s="983" t="s">
        <v>4</v>
      </c>
      <c r="E2890" s="983" t="s">
        <v>5</v>
      </c>
      <c r="F2890" s="984" t="s">
        <v>6350</v>
      </c>
    </row>
    <row r="2891" spans="1:6" ht="51" customHeight="1">
      <c r="A2891" s="999" t="s">
        <v>6404</v>
      </c>
      <c r="B2891" s="1061" t="s">
        <v>6405</v>
      </c>
      <c r="C2891" s="1062">
        <v>250000</v>
      </c>
      <c r="D2891" s="1063" t="s">
        <v>5267</v>
      </c>
      <c r="E2891" s="894" t="s">
        <v>1066</v>
      </c>
      <c r="F2891" s="1064"/>
    </row>
    <row r="2892" spans="1:6" ht="51" customHeight="1">
      <c r="A2892" s="1046"/>
      <c r="B2892" s="1047"/>
      <c r="C2892" s="1065"/>
      <c r="D2892" s="1049"/>
      <c r="E2892" s="1049"/>
      <c r="F2892" s="1045"/>
    </row>
    <row r="2893" spans="1:6" ht="51" customHeight="1" thickBot="1">
      <c r="A2893" s="1022" t="s">
        <v>6354</v>
      </c>
      <c r="B2893" s="1023"/>
      <c r="C2893" s="1024">
        <f>SUM(C2891:C2892)</f>
        <v>250000</v>
      </c>
      <c r="D2893" s="1025"/>
      <c r="E2893" s="1025"/>
      <c r="F2893" s="1026"/>
    </row>
    <row r="2894" spans="1:6" ht="15">
      <c r="A2894" s="980"/>
      <c r="B2894" s="980"/>
      <c r="C2894" s="980"/>
      <c r="D2894" s="980"/>
      <c r="E2894" s="980"/>
      <c r="F2894" s="980"/>
    </row>
    <row r="2895" spans="1:6" ht="51" customHeight="1" thickBot="1">
      <c r="A2895" s="998"/>
      <c r="B2895" s="998"/>
      <c r="C2895" s="998"/>
      <c r="D2895" s="1740" t="s">
        <v>6406</v>
      </c>
      <c r="E2895" s="1740"/>
      <c r="F2895" s="1740"/>
    </row>
    <row r="2896" spans="1:6" ht="51" customHeight="1" thickBot="1">
      <c r="A2896" s="981" t="s">
        <v>1</v>
      </c>
      <c r="B2896" s="982" t="s">
        <v>2</v>
      </c>
      <c r="C2896" s="983" t="s">
        <v>6399</v>
      </c>
      <c r="D2896" s="983" t="s">
        <v>4</v>
      </c>
      <c r="E2896" s="983" t="s">
        <v>5</v>
      </c>
      <c r="F2896" s="984" t="s">
        <v>6350</v>
      </c>
    </row>
    <row r="2897" spans="1:6" ht="51" customHeight="1">
      <c r="A2897" s="1019" t="s">
        <v>6407</v>
      </c>
      <c r="B2897" s="892" t="s">
        <v>6408</v>
      </c>
      <c r="C2897" s="1020">
        <v>250000</v>
      </c>
      <c r="D2897" s="894" t="s">
        <v>6353</v>
      </c>
      <c r="E2897" s="894" t="s">
        <v>1066</v>
      </c>
      <c r="F2897" s="1044"/>
    </row>
    <row r="2898" spans="1:6" ht="51" customHeight="1">
      <c r="A2898" s="1046"/>
      <c r="B2898" s="1047"/>
      <c r="C2898" s="1048"/>
      <c r="D2898" s="1049"/>
      <c r="E2898" s="1049"/>
      <c r="F2898" s="1045"/>
    </row>
    <row r="2899" spans="1:6" ht="51" customHeight="1" thickBot="1">
      <c r="A2899" s="1022" t="s">
        <v>6354</v>
      </c>
      <c r="B2899" s="1023"/>
      <c r="C2899" s="1024">
        <f>SUM(C2897:C2898)</f>
        <v>250000</v>
      </c>
      <c r="D2899" s="1025"/>
      <c r="E2899" s="1025"/>
      <c r="F2899" s="1026"/>
    </row>
    <row r="2900" spans="1:6" ht="51" customHeight="1">
      <c r="A2900" s="980"/>
      <c r="B2900" s="980"/>
      <c r="C2900" s="1066"/>
      <c r="D2900" s="980"/>
      <c r="E2900" s="980"/>
      <c r="F2900" s="980"/>
    </row>
    <row r="2901" spans="1:6" ht="18.75">
      <c r="A2901" s="1739" t="s">
        <v>6384</v>
      </c>
      <c r="B2901" s="1739"/>
      <c r="C2901" s="1739"/>
      <c r="D2901" s="1739"/>
      <c r="E2901" s="1739"/>
      <c r="F2901" s="1739"/>
    </row>
    <row r="2902" spans="1:6" ht="18.75">
      <c r="A2902" s="1739" t="s">
        <v>5936</v>
      </c>
      <c r="B2902" s="1739"/>
      <c r="C2902" s="1739"/>
      <c r="D2902" s="1739"/>
      <c r="E2902" s="1739"/>
      <c r="F2902" s="1739"/>
    </row>
    <row r="2903" spans="1:6" ht="18.75">
      <c r="A2903" s="1739" t="s">
        <v>6345</v>
      </c>
      <c r="B2903" s="1739"/>
      <c r="C2903" s="1739"/>
      <c r="D2903" s="1739"/>
      <c r="E2903" s="1739"/>
      <c r="F2903" s="1739"/>
    </row>
    <row r="2904" spans="1:6" ht="18.75">
      <c r="A2904" s="1739" t="s">
        <v>6346</v>
      </c>
      <c r="B2904" s="1739"/>
      <c r="C2904" s="1739"/>
      <c r="D2904" s="1739"/>
      <c r="E2904" s="1739"/>
      <c r="F2904" s="1739"/>
    </row>
    <row r="2905" spans="1:6" ht="19.5" thickBot="1">
      <c r="A2905" s="979" t="s">
        <v>6409</v>
      </c>
      <c r="B2905" s="979"/>
      <c r="C2905" s="979"/>
      <c r="D2905" s="979"/>
      <c r="E2905" s="979"/>
      <c r="F2905" s="979"/>
    </row>
    <row r="2906" spans="1:6" ht="51" customHeight="1" thickBot="1">
      <c r="A2906" s="981" t="s">
        <v>1</v>
      </c>
      <c r="B2906" s="982" t="s">
        <v>2</v>
      </c>
      <c r="C2906" s="983" t="s">
        <v>3</v>
      </c>
      <c r="D2906" s="983" t="s">
        <v>4</v>
      </c>
      <c r="E2906" s="983" t="s">
        <v>5</v>
      </c>
      <c r="F2906" s="984" t="s">
        <v>6350</v>
      </c>
    </row>
    <row r="2907" spans="1:6" ht="51" customHeight="1">
      <c r="A2907" s="1069" t="s">
        <v>6410</v>
      </c>
      <c r="B2907" s="1080" t="s">
        <v>6411</v>
      </c>
      <c r="C2907" s="1070"/>
      <c r="D2907" s="1069" t="s">
        <v>4224</v>
      </c>
      <c r="E2907" s="1069" t="s">
        <v>4224</v>
      </c>
      <c r="F2907" s="1071" t="s">
        <v>6412</v>
      </c>
    </row>
    <row r="2908" spans="1:6" ht="51" customHeight="1" thickBot="1">
      <c r="A2908" s="1069" t="s">
        <v>6413</v>
      </c>
      <c r="B2908" s="1080" t="s">
        <v>6414</v>
      </c>
      <c r="C2908" s="1070"/>
      <c r="D2908" s="1069" t="s">
        <v>4224</v>
      </c>
      <c r="E2908" s="1069" t="s">
        <v>4224</v>
      </c>
      <c r="F2908" s="1071" t="s">
        <v>6415</v>
      </c>
    </row>
    <row r="2909" spans="1:6" ht="51" customHeight="1" thickBot="1">
      <c r="A2909" s="985" t="s">
        <v>6413</v>
      </c>
      <c r="B2909" s="986" t="s">
        <v>6416</v>
      </c>
      <c r="C2909" s="987">
        <v>400000</v>
      </c>
      <c r="D2909" s="986" t="s">
        <v>6353</v>
      </c>
      <c r="E2909" s="986" t="s">
        <v>5267</v>
      </c>
      <c r="F2909" s="1065"/>
    </row>
    <row r="2910" spans="1:6" ht="51" customHeight="1" thickBot="1">
      <c r="A2910" s="1072" t="s">
        <v>6417</v>
      </c>
      <c r="B2910" s="1073" t="s">
        <v>6418</v>
      </c>
      <c r="C2910" s="1074">
        <v>600000</v>
      </c>
      <c r="D2910" s="1073" t="s">
        <v>6353</v>
      </c>
      <c r="E2910" s="1073" t="s">
        <v>5267</v>
      </c>
      <c r="F2910" s="1065"/>
    </row>
    <row r="2911" spans="1:6" ht="51" customHeight="1">
      <c r="A2911" s="1075" t="s">
        <v>6354</v>
      </c>
      <c r="B2911" s="1076"/>
      <c r="C2911" s="1077">
        <f>SUM(C2907:C2910)</f>
        <v>1000000</v>
      </c>
      <c r="D2911" s="1078"/>
      <c r="E2911" s="1078"/>
      <c r="F2911" s="1079"/>
    </row>
    <row r="2913" spans="1:6" ht="18.75">
      <c r="A2913" s="1739" t="s">
        <v>6344</v>
      </c>
      <c r="B2913" s="1739"/>
      <c r="C2913" s="1739"/>
      <c r="D2913" s="1739"/>
      <c r="E2913" s="1739"/>
      <c r="F2913" s="1739"/>
    </row>
    <row r="2914" spans="1:6" ht="18.75">
      <c r="A2914" s="1739" t="s">
        <v>5936</v>
      </c>
      <c r="B2914" s="1739"/>
      <c r="C2914" s="1739"/>
      <c r="D2914" s="1739"/>
      <c r="E2914" s="1739"/>
      <c r="F2914" s="1739"/>
    </row>
    <row r="2915" spans="1:6" ht="18.75">
      <c r="A2915" s="1739" t="s">
        <v>6345</v>
      </c>
      <c r="B2915" s="1739"/>
      <c r="C2915" s="1739"/>
      <c r="D2915" s="1739"/>
      <c r="E2915" s="1739"/>
      <c r="F2915" s="1739"/>
    </row>
    <row r="2916" spans="1:6" ht="18.75">
      <c r="A2916" s="1739" t="s">
        <v>6419</v>
      </c>
      <c r="B2916" s="1739"/>
      <c r="C2916" s="1739"/>
      <c r="D2916" s="1739"/>
      <c r="E2916" s="1739"/>
      <c r="F2916" s="1739"/>
    </row>
    <row r="2917" spans="1:6" ht="18.75">
      <c r="A2917" s="1739" t="s">
        <v>6420</v>
      </c>
      <c r="B2917" s="1739"/>
      <c r="C2917" s="1739"/>
      <c r="D2917" s="1739"/>
      <c r="E2917" s="1739"/>
      <c r="F2917" s="1739"/>
    </row>
    <row r="2918" spans="1:6" ht="15.75" thickBot="1">
      <c r="A2918" s="998"/>
      <c r="B2918" s="998"/>
      <c r="C2918" s="998"/>
      <c r="D2918" s="1740" t="s">
        <v>6421</v>
      </c>
      <c r="E2918" s="1740"/>
      <c r="F2918" s="1740"/>
    </row>
    <row r="2919" spans="1:6" ht="51" customHeight="1">
      <c r="A2919" s="1081" t="s">
        <v>1</v>
      </c>
      <c r="B2919" s="1082" t="s">
        <v>2</v>
      </c>
      <c r="C2919" s="1083" t="s">
        <v>6399</v>
      </c>
      <c r="D2919" s="1083" t="s">
        <v>4</v>
      </c>
      <c r="E2919" s="1083" t="s">
        <v>5</v>
      </c>
      <c r="F2919" s="1084" t="s">
        <v>6422</v>
      </c>
    </row>
    <row r="2920" spans="1:6" ht="51" customHeight="1">
      <c r="A2920" s="1085" t="s">
        <v>6423</v>
      </c>
      <c r="B2920" s="1086" t="s">
        <v>6424</v>
      </c>
      <c r="C2920" s="1087"/>
      <c r="D2920" s="1086" t="s">
        <v>4224</v>
      </c>
      <c r="E2920" s="1088"/>
      <c r="F2920" s="1089" t="s">
        <v>6425</v>
      </c>
    </row>
    <row r="2921" spans="1:6" ht="51" customHeight="1" thickBot="1">
      <c r="A2921" s="1014" t="s">
        <v>6354</v>
      </c>
      <c r="B2921" s="1015"/>
      <c r="C2921" s="1016">
        <f>SUM(C2920:C2920)</f>
        <v>0</v>
      </c>
      <c r="D2921" s="1017"/>
      <c r="E2921" s="1017"/>
      <c r="F2921" s="1018"/>
    </row>
    <row r="2922" spans="1:6" ht="51" customHeight="1" thickBot="1">
      <c r="A2922" s="998"/>
      <c r="B2922" s="998"/>
      <c r="C2922" s="998"/>
      <c r="D2922" s="1740" t="s">
        <v>6426</v>
      </c>
      <c r="E2922" s="1740"/>
      <c r="F2922" s="1740"/>
    </row>
    <row r="2923" spans="1:6" ht="51" customHeight="1">
      <c r="A2923" s="1081" t="s">
        <v>1</v>
      </c>
      <c r="B2923" s="1082" t="s">
        <v>2</v>
      </c>
      <c r="C2923" s="1083" t="s">
        <v>6399</v>
      </c>
      <c r="D2923" s="1083" t="s">
        <v>4</v>
      </c>
      <c r="E2923" s="1083" t="s">
        <v>5</v>
      </c>
      <c r="F2923" s="1084" t="s">
        <v>6422</v>
      </c>
    </row>
    <row r="2924" spans="1:6" ht="126">
      <c r="A2924" s="884" t="s">
        <v>6427</v>
      </c>
      <c r="B2924" s="1090" t="s">
        <v>6428</v>
      </c>
      <c r="C2924" s="1091">
        <v>200000</v>
      </c>
      <c r="D2924" s="1092" t="s">
        <v>5267</v>
      </c>
      <c r="E2924" s="1092" t="s">
        <v>5267</v>
      </c>
      <c r="F2924" s="1093"/>
    </row>
    <row r="2925" spans="1:6" ht="51" customHeight="1" thickBot="1">
      <c r="A2925" s="993" t="s">
        <v>6354</v>
      </c>
      <c r="B2925" s="1094"/>
      <c r="C2925" s="1095">
        <f>SUM(C2924:C2924)</f>
        <v>200000</v>
      </c>
      <c r="D2925" s="996"/>
      <c r="E2925" s="996"/>
      <c r="F2925" s="1018"/>
    </row>
    <row r="2926" spans="1:6" ht="51" customHeight="1" thickBot="1">
      <c r="A2926" s="998"/>
      <c r="B2926" s="998"/>
      <c r="C2926" s="998"/>
      <c r="D2926" s="1740" t="s">
        <v>6429</v>
      </c>
      <c r="E2926" s="1740"/>
      <c r="F2926" s="1740"/>
    </row>
    <row r="2927" spans="1:6" ht="51" customHeight="1">
      <c r="A2927" s="1081" t="s">
        <v>1</v>
      </c>
      <c r="B2927" s="1082" t="s">
        <v>2</v>
      </c>
      <c r="C2927" s="1083" t="s">
        <v>3</v>
      </c>
      <c r="D2927" s="1083" t="s">
        <v>4</v>
      </c>
      <c r="E2927" s="1083" t="s">
        <v>5</v>
      </c>
      <c r="F2927" s="1084" t="s">
        <v>6422</v>
      </c>
    </row>
    <row r="2928" spans="1:6" ht="51" customHeight="1">
      <c r="A2928" s="884" t="s">
        <v>6430</v>
      </c>
      <c r="B2928" s="1096" t="s">
        <v>6431</v>
      </c>
      <c r="C2928" s="1097">
        <v>400000</v>
      </c>
      <c r="D2928" s="1096" t="s">
        <v>4224</v>
      </c>
      <c r="E2928" s="1098" t="s">
        <v>4224</v>
      </c>
      <c r="F2928" s="1099" t="s">
        <v>6432</v>
      </c>
    </row>
    <row r="2929" spans="1:6" ht="51" customHeight="1">
      <c r="A2929" s="884" t="s">
        <v>6433</v>
      </c>
      <c r="B2929" s="1096" t="s">
        <v>6434</v>
      </c>
      <c r="C2929" s="1097">
        <v>500000</v>
      </c>
      <c r="D2929" s="1096" t="s">
        <v>4224</v>
      </c>
      <c r="E2929" s="1096" t="s">
        <v>4224</v>
      </c>
      <c r="F2929" s="1099"/>
    </row>
    <row r="2930" spans="1:6" ht="51" customHeight="1">
      <c r="A2930" s="884" t="s">
        <v>6435</v>
      </c>
      <c r="B2930" s="1096" t="s">
        <v>6436</v>
      </c>
      <c r="C2930" s="1097">
        <v>500000</v>
      </c>
      <c r="D2930" s="1096" t="s">
        <v>4224</v>
      </c>
      <c r="E2930" s="1096" t="s">
        <v>4224</v>
      </c>
      <c r="F2930" s="1099"/>
    </row>
    <row r="2931" spans="1:6" ht="51" customHeight="1">
      <c r="A2931" s="884" t="s">
        <v>6437</v>
      </c>
      <c r="B2931" s="1096" t="s">
        <v>6438</v>
      </c>
      <c r="C2931" s="1097">
        <v>400000</v>
      </c>
      <c r="D2931" s="1096" t="s">
        <v>4224</v>
      </c>
      <c r="E2931" s="1096" t="s">
        <v>4224</v>
      </c>
      <c r="F2931" s="1099"/>
    </row>
    <row r="2932" spans="1:6" ht="51" customHeight="1">
      <c r="A2932" s="884" t="s">
        <v>6439</v>
      </c>
      <c r="B2932" s="1096" t="s">
        <v>6440</v>
      </c>
      <c r="C2932" s="1097">
        <v>400000</v>
      </c>
      <c r="D2932" s="1096" t="s">
        <v>4224</v>
      </c>
      <c r="E2932" s="1096" t="s">
        <v>4224</v>
      </c>
      <c r="F2932" s="1099"/>
    </row>
    <row r="2933" spans="1:6" ht="51" customHeight="1">
      <c r="A2933" s="884" t="s">
        <v>6441</v>
      </c>
      <c r="B2933" s="1096" t="s">
        <v>6442</v>
      </c>
      <c r="C2933" s="1097">
        <v>500000</v>
      </c>
      <c r="D2933" s="1096" t="s">
        <v>4224</v>
      </c>
      <c r="E2933" s="1096" t="s">
        <v>4224</v>
      </c>
      <c r="F2933" s="1099"/>
    </row>
    <row r="2934" spans="1:6" ht="51" customHeight="1">
      <c r="A2934" s="884" t="s">
        <v>6443</v>
      </c>
      <c r="B2934" s="1096" t="s">
        <v>6444</v>
      </c>
      <c r="C2934" s="1097">
        <v>400000</v>
      </c>
      <c r="D2934" s="1096" t="s">
        <v>4224</v>
      </c>
      <c r="E2934" s="1096" t="s">
        <v>4224</v>
      </c>
      <c r="F2934" s="1099"/>
    </row>
    <row r="2935" spans="1:6" ht="51" customHeight="1">
      <c r="A2935" s="884" t="s">
        <v>6445</v>
      </c>
      <c r="B2935" s="1096" t="s">
        <v>6446</v>
      </c>
      <c r="C2935" s="1097">
        <v>400000</v>
      </c>
      <c r="D2935" s="1096" t="s">
        <v>4224</v>
      </c>
      <c r="E2935" s="1096" t="s">
        <v>4224</v>
      </c>
      <c r="F2935" s="1099"/>
    </row>
    <row r="2936" spans="1:6" ht="51" customHeight="1">
      <c r="A2936" s="884" t="s">
        <v>6447</v>
      </c>
      <c r="B2936" s="1096" t="s">
        <v>6448</v>
      </c>
      <c r="C2936" s="1097">
        <v>300000</v>
      </c>
      <c r="D2936" s="1096" t="s">
        <v>4224</v>
      </c>
      <c r="E2936" s="1096" t="s">
        <v>4224</v>
      </c>
      <c r="F2936" s="1099"/>
    </row>
    <row r="2937" spans="1:6" ht="51" customHeight="1">
      <c r="A2937" s="884" t="s">
        <v>6449</v>
      </c>
      <c r="B2937" s="1098" t="s">
        <v>6450</v>
      </c>
      <c r="C2937" s="1097">
        <v>500000</v>
      </c>
      <c r="D2937" s="1096" t="s">
        <v>4224</v>
      </c>
      <c r="E2937" s="1096" t="s">
        <v>4224</v>
      </c>
      <c r="F2937" s="1099" t="s">
        <v>6451</v>
      </c>
    </row>
    <row r="2938" spans="1:6" ht="51" customHeight="1">
      <c r="A2938" s="884" t="s">
        <v>6452</v>
      </c>
      <c r="B2938" s="1096" t="s">
        <v>6453</v>
      </c>
      <c r="C2938" s="1097">
        <v>400000</v>
      </c>
      <c r="D2938" s="1096" t="s">
        <v>4224</v>
      </c>
      <c r="E2938" s="1096" t="s">
        <v>4224</v>
      </c>
      <c r="F2938" s="1099"/>
    </row>
    <row r="2939" spans="1:6" ht="51" customHeight="1">
      <c r="A2939" s="1085" t="s">
        <v>6454</v>
      </c>
      <c r="B2939" s="1086" t="s">
        <v>6455</v>
      </c>
      <c r="C2939" s="1087"/>
      <c r="D2939" s="1086" t="s">
        <v>4224</v>
      </c>
      <c r="E2939" s="1100" t="s">
        <v>4224</v>
      </c>
      <c r="F2939" s="1099" t="s">
        <v>6456</v>
      </c>
    </row>
    <row r="2940" spans="1:6" ht="51" customHeight="1">
      <c r="A2940" s="884" t="s">
        <v>6457</v>
      </c>
      <c r="B2940" s="1096" t="s">
        <v>6458</v>
      </c>
      <c r="C2940" s="1101">
        <v>1150000</v>
      </c>
      <c r="D2940" s="1096" t="s">
        <v>4224</v>
      </c>
      <c r="E2940" s="1096" t="s">
        <v>4224</v>
      </c>
      <c r="F2940" s="1099" t="s">
        <v>6459</v>
      </c>
    </row>
    <row r="2941" spans="1:6" ht="51" customHeight="1" thickBot="1">
      <c r="A2941" s="1102" t="s">
        <v>6354</v>
      </c>
      <c r="B2941" s="1103"/>
      <c r="C2941" s="1104">
        <f>SUM(C2928:C2940)</f>
        <v>5850000</v>
      </c>
      <c r="D2941" s="1105"/>
      <c r="E2941" s="1105"/>
      <c r="F2941" s="997"/>
    </row>
    <row r="2942" spans="1:6" ht="51" customHeight="1" thickBot="1">
      <c r="A2942" s="998"/>
      <c r="B2942" s="998"/>
      <c r="C2942" s="998"/>
      <c r="D2942" s="1740" t="s">
        <v>6460</v>
      </c>
      <c r="E2942" s="1740"/>
      <c r="F2942" s="1740"/>
    </row>
    <row r="2943" spans="1:6" ht="51" customHeight="1">
      <c r="A2943" s="1081" t="s">
        <v>1</v>
      </c>
      <c r="B2943" s="1082" t="s">
        <v>2</v>
      </c>
      <c r="C2943" s="1083" t="s">
        <v>3</v>
      </c>
      <c r="D2943" s="1083" t="s">
        <v>4</v>
      </c>
      <c r="E2943" s="1083" t="s">
        <v>5</v>
      </c>
      <c r="F2943" s="1084" t="s">
        <v>6422</v>
      </c>
    </row>
    <row r="2944" spans="1:6" ht="51" customHeight="1">
      <c r="A2944" s="884" t="s">
        <v>6461</v>
      </c>
      <c r="B2944" s="1098" t="s">
        <v>6462</v>
      </c>
      <c r="C2944" s="1097">
        <v>200000</v>
      </c>
      <c r="D2944" s="1096" t="s">
        <v>4224</v>
      </c>
      <c r="E2944" s="1096" t="s">
        <v>4016</v>
      </c>
      <c r="F2944" s="1106" t="s">
        <v>6463</v>
      </c>
    </row>
    <row r="2945" spans="1:6" ht="51" customHeight="1" thickBot="1">
      <c r="A2945" s="1014" t="s">
        <v>6354</v>
      </c>
      <c r="B2945" s="1015"/>
      <c r="C2945" s="1016">
        <f>SUM(C2944:C2944)</f>
        <v>200000</v>
      </c>
      <c r="D2945" s="1017"/>
      <c r="E2945" s="1017"/>
      <c r="F2945" s="1018"/>
    </row>
    <row r="2946" spans="1:6" ht="51" customHeight="1">
      <c r="A2946" s="980"/>
      <c r="B2946" s="980"/>
      <c r="C2946" s="980"/>
      <c r="D2946" s="980"/>
      <c r="E2946" s="980"/>
      <c r="F2946" s="980"/>
    </row>
    <row r="2947" spans="1:6" ht="51" customHeight="1" thickBot="1">
      <c r="A2947" s="998"/>
      <c r="B2947" s="998"/>
      <c r="C2947" s="998"/>
      <c r="D2947" s="1740" t="s">
        <v>6464</v>
      </c>
      <c r="E2947" s="1740"/>
      <c r="F2947" s="1740"/>
    </row>
    <row r="2948" spans="1:6" ht="51" customHeight="1">
      <c r="A2948" s="1081" t="s">
        <v>1</v>
      </c>
      <c r="B2948" s="1082" t="s">
        <v>2</v>
      </c>
      <c r="C2948" s="1083" t="s">
        <v>6399</v>
      </c>
      <c r="D2948" s="1083" t="s">
        <v>4</v>
      </c>
      <c r="E2948" s="1083" t="s">
        <v>5</v>
      </c>
      <c r="F2948" s="1084" t="s">
        <v>6422</v>
      </c>
    </row>
    <row r="2949" spans="1:6" ht="51" customHeight="1">
      <c r="A2949" s="1107"/>
      <c r="B2949" s="1108"/>
      <c r="C2949" s="1109"/>
      <c r="D2949" s="1088"/>
      <c r="E2949" s="1088"/>
      <c r="F2949" s="1110"/>
    </row>
    <row r="2950" spans="1:6" ht="51" customHeight="1" thickBot="1">
      <c r="A2950" s="993" t="s">
        <v>6354</v>
      </c>
      <c r="B2950" s="1094"/>
      <c r="C2950" s="1095">
        <f>SUM(C2949:C2949)</f>
        <v>0</v>
      </c>
      <c r="D2950" s="996"/>
      <c r="E2950" s="996"/>
      <c r="F2950" s="1018"/>
    </row>
    <row r="2951" spans="1:6" ht="51" customHeight="1" thickBot="1">
      <c r="A2951" s="998"/>
      <c r="B2951" s="998"/>
      <c r="C2951" s="998"/>
      <c r="D2951" s="1740" t="s">
        <v>6465</v>
      </c>
      <c r="E2951" s="1740"/>
      <c r="F2951" s="1740"/>
    </row>
    <row r="2952" spans="1:6" ht="51" customHeight="1">
      <c r="A2952" s="1081" t="s">
        <v>1</v>
      </c>
      <c r="B2952" s="1082" t="s">
        <v>2</v>
      </c>
      <c r="C2952" s="1083" t="s">
        <v>6399</v>
      </c>
      <c r="D2952" s="1083" t="s">
        <v>4</v>
      </c>
      <c r="E2952" s="1083" t="s">
        <v>5</v>
      </c>
      <c r="F2952" s="1084" t="s">
        <v>6422</v>
      </c>
    </row>
    <row r="2953" spans="1:6" ht="51" customHeight="1">
      <c r="A2953" s="884" t="s">
        <v>6466</v>
      </c>
      <c r="B2953" s="1096" t="s">
        <v>6467</v>
      </c>
      <c r="C2953" s="1097">
        <v>237898.25</v>
      </c>
      <c r="D2953" s="1096" t="s">
        <v>4224</v>
      </c>
      <c r="E2953" s="1096" t="s">
        <v>4016</v>
      </c>
      <c r="F2953" s="1111"/>
    </row>
    <row r="2954" spans="1:6" ht="51" customHeight="1" thickBot="1">
      <c r="A2954" s="1014" t="s">
        <v>6368</v>
      </c>
      <c r="B2954" s="1015"/>
      <c r="C2954" s="1112">
        <f>SUM(C2953:C2953)</f>
        <v>237898.25</v>
      </c>
      <c r="D2954" s="1017"/>
      <c r="E2954" s="1017"/>
      <c r="F2954" s="1018"/>
    </row>
    <row r="2955" spans="1:6" ht="51" customHeight="1">
      <c r="A2955" s="980"/>
      <c r="B2955" s="980"/>
      <c r="C2955" s="980"/>
      <c r="D2955" s="980"/>
      <c r="E2955" s="980"/>
      <c r="F2955" s="980"/>
    </row>
    <row r="2956" spans="1:6" ht="51" customHeight="1">
      <c r="A2956" s="980"/>
      <c r="B2956" s="980"/>
      <c r="C2956" s="980"/>
      <c r="D2956" s="980"/>
      <c r="E2956" s="980"/>
      <c r="F2956" s="980"/>
    </row>
    <row r="2957" spans="1:6" ht="51" customHeight="1" thickBot="1">
      <c r="A2957" s="998"/>
      <c r="B2957" s="998"/>
      <c r="C2957" s="998"/>
      <c r="D2957" s="1740" t="s">
        <v>6468</v>
      </c>
      <c r="E2957" s="1740"/>
      <c r="F2957" s="1740"/>
    </row>
    <row r="2958" spans="1:6" ht="51" customHeight="1">
      <c r="A2958" s="1081" t="s">
        <v>1</v>
      </c>
      <c r="B2958" s="1082" t="s">
        <v>2</v>
      </c>
      <c r="C2958" s="1083" t="s">
        <v>6399</v>
      </c>
      <c r="D2958" s="1083" t="s">
        <v>4</v>
      </c>
      <c r="E2958" s="1083" t="s">
        <v>5</v>
      </c>
      <c r="F2958" s="1084" t="s">
        <v>6422</v>
      </c>
    </row>
    <row r="2959" spans="1:6" ht="51" customHeight="1">
      <c r="A2959" s="1113"/>
      <c r="B2959" s="1114"/>
      <c r="C2959" s="1115"/>
      <c r="D2959" s="1116"/>
      <c r="E2959" s="1116"/>
      <c r="F2959" s="1117"/>
    </row>
    <row r="2960" spans="1:6" ht="51" customHeight="1" thickBot="1">
      <c r="A2960" s="993" t="s">
        <v>6368</v>
      </c>
      <c r="B2960" s="1094"/>
      <c r="C2960" s="995">
        <f>SUM(C2959:C2959)</f>
        <v>0</v>
      </c>
      <c r="D2960" s="996"/>
      <c r="E2960" s="996"/>
      <c r="F2960" s="1018"/>
    </row>
    <row r="2961" spans="1:6" ht="51" customHeight="1" thickBot="1">
      <c r="A2961" s="998"/>
      <c r="B2961" s="998"/>
      <c r="C2961" s="998"/>
      <c r="D2961" s="1740" t="s">
        <v>6469</v>
      </c>
      <c r="E2961" s="1740"/>
      <c r="F2961" s="1740"/>
    </row>
    <row r="2962" spans="1:6" ht="51" customHeight="1">
      <c r="A2962" s="1081" t="s">
        <v>1</v>
      </c>
      <c r="B2962" s="1082" t="s">
        <v>2</v>
      </c>
      <c r="C2962" s="1083" t="s">
        <v>6399</v>
      </c>
      <c r="D2962" s="1083" t="s">
        <v>4</v>
      </c>
      <c r="E2962" s="1083" t="s">
        <v>5</v>
      </c>
      <c r="F2962" s="1084" t="s">
        <v>6422</v>
      </c>
    </row>
    <row r="2963" spans="1:6" ht="51" customHeight="1">
      <c r="A2963" s="884" t="s">
        <v>6470</v>
      </c>
      <c r="B2963" s="1096" t="s">
        <v>6471</v>
      </c>
      <c r="C2963" s="1118">
        <v>200000</v>
      </c>
      <c r="D2963" s="1096" t="s">
        <v>4224</v>
      </c>
      <c r="E2963" s="1096" t="s">
        <v>4016</v>
      </c>
      <c r="F2963" s="1093"/>
    </row>
    <row r="2964" spans="1:6" ht="51" customHeight="1" thickBot="1">
      <c r="A2964" s="993" t="s">
        <v>6368</v>
      </c>
      <c r="B2964" s="1094"/>
      <c r="C2964" s="995">
        <f>SUM(C2963:C2963)</f>
        <v>200000</v>
      </c>
      <c r="D2964" s="996"/>
      <c r="E2964" s="996"/>
      <c r="F2964" s="1018"/>
    </row>
    <row r="2965" spans="1:6" ht="51" customHeight="1">
      <c r="A2965" s="980"/>
      <c r="B2965" s="980"/>
      <c r="C2965" s="980"/>
      <c r="D2965" s="980"/>
      <c r="E2965" s="980"/>
      <c r="F2965" s="980"/>
    </row>
    <row r="2966" spans="1:6" ht="51" customHeight="1">
      <c r="A2966" s="980"/>
      <c r="B2966" s="980"/>
      <c r="C2966" s="980"/>
      <c r="D2966" s="980"/>
      <c r="E2966" s="980"/>
      <c r="F2966" s="980"/>
    </row>
    <row r="2967" spans="1:6" ht="51" customHeight="1">
      <c r="A2967" s="980"/>
      <c r="B2967" s="980"/>
      <c r="C2967" s="980"/>
      <c r="D2967" s="980"/>
      <c r="E2967" s="980"/>
      <c r="F2967" s="980"/>
    </row>
    <row r="2968" spans="1:6" ht="51" customHeight="1">
      <c r="A2968" s="980"/>
      <c r="B2968" s="980"/>
      <c r="C2968" s="980"/>
      <c r="D2968" s="980"/>
      <c r="E2968" s="980"/>
      <c r="F2968" s="980"/>
    </row>
    <row r="2969" spans="1:6" ht="51" customHeight="1">
      <c r="A2969" s="998"/>
      <c r="B2969" s="998"/>
      <c r="C2969" s="998"/>
      <c r="D2969" s="1740" t="s">
        <v>6472</v>
      </c>
      <c r="E2969" s="1740"/>
      <c r="F2969" s="1740"/>
    </row>
    <row r="2970" spans="1:6" ht="51" customHeight="1">
      <c r="A2970" s="1119" t="s">
        <v>1</v>
      </c>
      <c r="B2970" s="1120" t="s">
        <v>2</v>
      </c>
      <c r="C2970" s="1119" t="s">
        <v>6399</v>
      </c>
      <c r="D2970" s="1119" t="s">
        <v>4</v>
      </c>
      <c r="E2970" s="1119" t="s">
        <v>5</v>
      </c>
      <c r="F2970" s="1119" t="s">
        <v>6422</v>
      </c>
    </row>
    <row r="2971" spans="1:6" ht="51" customHeight="1">
      <c r="A2971" s="884" t="s">
        <v>6473</v>
      </c>
      <c r="B2971" s="1096" t="s">
        <v>6474</v>
      </c>
      <c r="C2971" s="1097">
        <v>200000</v>
      </c>
      <c r="D2971" s="1096" t="s">
        <v>4224</v>
      </c>
      <c r="E2971" s="1096" t="s">
        <v>4224</v>
      </c>
      <c r="F2971" s="1030"/>
    </row>
    <row r="2972" spans="1:6" ht="51" customHeight="1">
      <c r="A2972" s="1040" t="s">
        <v>6368</v>
      </c>
      <c r="B2972" s="1041"/>
      <c r="C2972" s="1042">
        <f>SUM(C2971:C2971)</f>
        <v>200000</v>
      </c>
      <c r="D2972" s="1043"/>
      <c r="E2972" s="1043"/>
      <c r="F2972" s="1042"/>
    </row>
    <row r="2973" spans="1:6" ht="51" customHeight="1">
      <c r="A2973" s="980"/>
      <c r="B2973" s="980"/>
      <c r="C2973" s="980"/>
      <c r="D2973" s="980"/>
      <c r="E2973" s="980"/>
      <c r="F2973" s="980"/>
    </row>
    <row r="2974" spans="1:6" ht="51" customHeight="1">
      <c r="A2974" s="998"/>
      <c r="B2974" s="998"/>
      <c r="C2974" s="998"/>
      <c r="D2974" s="1740" t="s">
        <v>6475</v>
      </c>
      <c r="E2974" s="1740"/>
      <c r="F2974" s="1740"/>
    </row>
    <row r="2975" spans="1:6" ht="51" customHeight="1">
      <c r="A2975" s="1119" t="s">
        <v>1</v>
      </c>
      <c r="B2975" s="1120" t="s">
        <v>2</v>
      </c>
      <c r="C2975" s="1119" t="s">
        <v>6399</v>
      </c>
      <c r="D2975" s="1119" t="s">
        <v>4</v>
      </c>
      <c r="E2975" s="1119" t="s">
        <v>5</v>
      </c>
      <c r="F2975" s="1119" t="s">
        <v>6422</v>
      </c>
    </row>
    <row r="2976" spans="1:6" ht="51" customHeight="1">
      <c r="A2976" s="1027"/>
      <c r="B2976" s="1036"/>
      <c r="C2976" s="1037"/>
      <c r="D2976" s="1038"/>
      <c r="E2976" s="1038"/>
      <c r="F2976" s="1039"/>
    </row>
    <row r="2977" spans="1:6" ht="51" customHeight="1">
      <c r="A2977" s="1040" t="s">
        <v>6368</v>
      </c>
      <c r="B2977" s="1041"/>
      <c r="C2977" s="1042">
        <f>SUM(C2976:C2976)</f>
        <v>0</v>
      </c>
      <c r="D2977" s="1043"/>
      <c r="E2977" s="1043"/>
      <c r="F2977" s="1042"/>
    </row>
    <row r="2978" spans="1:6" ht="51" customHeight="1">
      <c r="A2978" s="980"/>
      <c r="B2978" s="980"/>
      <c r="C2978" s="980"/>
      <c r="D2978" s="980"/>
      <c r="E2978" s="980"/>
      <c r="F2978" s="980"/>
    </row>
    <row r="2979" spans="1:6" ht="18.75">
      <c r="A2979" s="1739" t="s">
        <v>6344</v>
      </c>
      <c r="B2979" s="1739"/>
      <c r="C2979" s="1739"/>
      <c r="D2979" s="1739"/>
      <c r="E2979" s="1739"/>
      <c r="F2979" s="1739"/>
    </row>
    <row r="2980" spans="1:6" ht="18.75">
      <c r="A2980" s="1739" t="s">
        <v>5936</v>
      </c>
      <c r="B2980" s="1739"/>
      <c r="C2980" s="1739"/>
      <c r="D2980" s="1739"/>
      <c r="E2980" s="1739"/>
      <c r="F2980" s="1739"/>
    </row>
    <row r="2981" spans="1:6" ht="18.75">
      <c r="A2981" s="1739" t="s">
        <v>6345</v>
      </c>
      <c r="B2981" s="1739"/>
      <c r="C2981" s="1739"/>
      <c r="D2981" s="1739"/>
      <c r="E2981" s="1739"/>
      <c r="F2981" s="1739"/>
    </row>
    <row r="2982" spans="1:6" ht="18.75">
      <c r="A2982" s="1739" t="s">
        <v>6419</v>
      </c>
      <c r="B2982" s="1739"/>
      <c r="C2982" s="1739"/>
      <c r="D2982" s="1739"/>
      <c r="E2982" s="1739"/>
      <c r="F2982" s="1739"/>
    </row>
    <row r="2983" spans="1:6" ht="18.75">
      <c r="A2983" s="1739" t="s">
        <v>6476</v>
      </c>
      <c r="B2983" s="1739"/>
      <c r="C2983" s="1739"/>
      <c r="D2983" s="1739"/>
      <c r="E2983" s="1739"/>
      <c r="F2983" s="1739"/>
    </row>
    <row r="2984" spans="1:6" ht="15">
      <c r="A2984" s="998"/>
      <c r="B2984" s="998"/>
      <c r="C2984" s="998"/>
      <c r="D2984" s="1740" t="s">
        <v>6477</v>
      </c>
      <c r="E2984" s="1740"/>
      <c r="F2984" s="1740"/>
    </row>
    <row r="2985" spans="1:6" ht="51" customHeight="1">
      <c r="A2985" s="1027" t="s">
        <v>6371</v>
      </c>
      <c r="B2985" s="1028" t="s">
        <v>6372</v>
      </c>
      <c r="C2985" s="1029" t="s">
        <v>6478</v>
      </c>
      <c r="D2985" s="1029" t="s">
        <v>6374</v>
      </c>
      <c r="E2985" s="1029" t="s">
        <v>6375</v>
      </c>
      <c r="F2985" s="1027" t="s">
        <v>6376</v>
      </c>
    </row>
    <row r="2986" spans="1:6" ht="51" customHeight="1">
      <c r="A2986" s="884" t="s">
        <v>6479</v>
      </c>
      <c r="B2986" s="1096" t="s">
        <v>6480</v>
      </c>
      <c r="C2986" s="1118">
        <v>500000</v>
      </c>
      <c r="D2986" s="1096" t="s">
        <v>4224</v>
      </c>
      <c r="E2986" s="1096" t="s">
        <v>4016</v>
      </c>
      <c r="F2986" s="1030"/>
    </row>
    <row r="2987" spans="1:6" ht="51" customHeight="1">
      <c r="A2987" s="1040" t="s">
        <v>6368</v>
      </c>
      <c r="B2987" s="1041"/>
      <c r="C2987" s="1042">
        <f>SUM(C2986:C2986)</f>
        <v>500000</v>
      </c>
      <c r="D2987" s="1043"/>
      <c r="E2987" s="1043"/>
      <c r="F2987" s="1042"/>
    </row>
    <row r="2988" spans="1:6" ht="51" customHeight="1">
      <c r="A2988" s="998"/>
      <c r="B2988" s="998"/>
      <c r="C2988" s="998"/>
      <c r="D2988" s="1740" t="s">
        <v>6481</v>
      </c>
      <c r="E2988" s="1740"/>
      <c r="F2988" s="1740"/>
    </row>
    <row r="2989" spans="1:6" ht="51" customHeight="1">
      <c r="A2989" s="1027" t="s">
        <v>6371</v>
      </c>
      <c r="B2989" s="1028" t="s">
        <v>6372</v>
      </c>
      <c r="C2989" s="1029" t="s">
        <v>6478</v>
      </c>
      <c r="D2989" s="1029" t="s">
        <v>6374</v>
      </c>
      <c r="E2989" s="1029" t="s">
        <v>6375</v>
      </c>
      <c r="F2989" s="1027" t="s">
        <v>6376</v>
      </c>
    </row>
    <row r="2990" spans="1:6" ht="51" customHeight="1">
      <c r="A2990" s="884" t="s">
        <v>6482</v>
      </c>
      <c r="B2990" s="1096" t="s">
        <v>6483</v>
      </c>
      <c r="C2990" s="1097">
        <v>400000</v>
      </c>
      <c r="D2990" s="1096" t="s">
        <v>4224</v>
      </c>
      <c r="E2990" s="1096" t="s">
        <v>4016</v>
      </c>
      <c r="F2990" s="1030"/>
    </row>
    <row r="2991" spans="1:6" ht="51" customHeight="1">
      <c r="A2991" s="1040" t="s">
        <v>6368</v>
      </c>
      <c r="B2991" s="1041"/>
      <c r="C2991" s="1042">
        <f>SUM(C2990:C2990)</f>
        <v>400000</v>
      </c>
      <c r="D2991" s="1043"/>
      <c r="E2991" s="1043"/>
      <c r="F2991" s="1042"/>
    </row>
    <row r="2992" spans="1:6" ht="51" customHeight="1" thickBot="1">
      <c r="A2992" s="1121"/>
      <c r="B2992" s="1122"/>
      <c r="C2992" s="1122"/>
      <c r="D2992" s="1745" t="s">
        <v>6484</v>
      </c>
      <c r="E2992" s="1745"/>
      <c r="F2992" s="1746"/>
    </row>
    <row r="2993" spans="1:6" ht="51" customHeight="1">
      <c r="A2993" s="1123" t="s">
        <v>6371</v>
      </c>
      <c r="B2993" s="1124" t="s">
        <v>6372</v>
      </c>
      <c r="C2993" s="1125" t="s">
        <v>6373</v>
      </c>
      <c r="D2993" s="1125" t="s">
        <v>6374</v>
      </c>
      <c r="E2993" s="1125" t="s">
        <v>6375</v>
      </c>
      <c r="F2993" s="1123" t="s">
        <v>6376</v>
      </c>
    </row>
    <row r="2994" spans="1:6" ht="15.75">
      <c r="A2994" s="1126"/>
      <c r="B2994" s="1127"/>
      <c r="C2994" s="1128"/>
      <c r="D2994" s="1129"/>
      <c r="E2994" s="1129"/>
      <c r="F2994" s="1030"/>
    </row>
    <row r="2995" spans="1:6" ht="51" customHeight="1">
      <c r="A2995" s="1027"/>
      <c r="B2995" s="1036"/>
      <c r="C2995" s="1037"/>
      <c r="D2995" s="1038"/>
      <c r="E2995" s="1038"/>
      <c r="F2995" s="1039"/>
    </row>
    <row r="2996" spans="1:6" ht="51" customHeight="1">
      <c r="A2996" s="1040" t="s">
        <v>6368</v>
      </c>
      <c r="B2996" s="1041"/>
      <c r="C2996" s="1042">
        <f>SUM(C2994:C2995)</f>
        <v>0</v>
      </c>
      <c r="D2996" s="1043"/>
      <c r="E2996" s="1043"/>
      <c r="F2996" s="1042"/>
    </row>
    <row r="2997" spans="1:6" ht="51" customHeight="1" thickBot="1">
      <c r="A2997" s="1121"/>
      <c r="B2997" s="1122"/>
      <c r="C2997" s="1122"/>
      <c r="D2997" s="1745" t="s">
        <v>6485</v>
      </c>
      <c r="E2997" s="1745"/>
      <c r="F2997" s="1746"/>
    </row>
    <row r="2998" spans="1:6" ht="51" customHeight="1">
      <c r="A2998" s="1123" t="s">
        <v>6371</v>
      </c>
      <c r="B2998" s="1124" t="s">
        <v>6372</v>
      </c>
      <c r="C2998" s="1125" t="s">
        <v>6373</v>
      </c>
      <c r="D2998" s="1125" t="s">
        <v>6374</v>
      </c>
      <c r="E2998" s="1125" t="s">
        <v>6375</v>
      </c>
      <c r="F2998" s="1123" t="s">
        <v>6376</v>
      </c>
    </row>
    <row r="2999" spans="1:6" ht="51" customHeight="1">
      <c r="A2999" s="1126"/>
      <c r="B2999" s="1127"/>
      <c r="C2999" s="1128"/>
      <c r="D2999" s="1130"/>
      <c r="E2999" s="1130"/>
      <c r="F2999" s="1030"/>
    </row>
    <row r="3000" spans="1:6" ht="51" customHeight="1">
      <c r="A3000" s="1027"/>
      <c r="B3000" s="1036"/>
      <c r="C3000" s="1037"/>
      <c r="D3000" s="1038"/>
      <c r="E3000" s="1038"/>
      <c r="F3000" s="1039"/>
    </row>
    <row r="3001" spans="1:6" ht="51" customHeight="1">
      <c r="A3001" s="1040" t="s">
        <v>6368</v>
      </c>
      <c r="B3001" s="1041"/>
      <c r="C3001" s="1042">
        <f>SUM(C2999:C3000)</f>
        <v>0</v>
      </c>
      <c r="D3001" s="1043"/>
      <c r="E3001" s="1043"/>
      <c r="F3001" s="1042"/>
    </row>
    <row r="3002" spans="1:6" ht="51" customHeight="1">
      <c r="A3002"/>
      <c r="B3002"/>
      <c r="C3002"/>
      <c r="D3002"/>
      <c r="E3002"/>
      <c r="F3002"/>
    </row>
    <row r="3003" spans="1:6" ht="51" customHeight="1" thickBot="1">
      <c r="A3003" s="1121"/>
      <c r="B3003" s="1122"/>
      <c r="C3003" s="1122"/>
      <c r="D3003" s="1745" t="s">
        <v>6486</v>
      </c>
      <c r="E3003" s="1745"/>
      <c r="F3003" s="1746"/>
    </row>
    <row r="3004" spans="1:6" ht="51" customHeight="1">
      <c r="A3004" s="1123" t="s">
        <v>6371</v>
      </c>
      <c r="B3004" s="1124" t="s">
        <v>6372</v>
      </c>
      <c r="C3004" s="1125" t="s">
        <v>6373</v>
      </c>
      <c r="D3004" s="1125" t="s">
        <v>6374</v>
      </c>
      <c r="E3004" s="1125" t="s">
        <v>6375</v>
      </c>
      <c r="F3004" s="1123" t="s">
        <v>6376</v>
      </c>
    </row>
    <row r="3005" spans="1:6" ht="51" customHeight="1">
      <c r="A3005" s="884" t="s">
        <v>6487</v>
      </c>
      <c r="B3005" s="1096" t="s">
        <v>6488</v>
      </c>
      <c r="C3005" s="1118">
        <v>400000</v>
      </c>
      <c r="D3005" s="1098" t="s">
        <v>894</v>
      </c>
      <c r="E3005" s="1098" t="s">
        <v>6489</v>
      </c>
      <c r="F3005" s="1131" t="s">
        <v>6490</v>
      </c>
    </row>
    <row r="3006" spans="1:6" ht="51" customHeight="1">
      <c r="A3006" s="1027"/>
      <c r="B3006" s="1036"/>
      <c r="C3006" s="1037"/>
      <c r="D3006" s="1038"/>
      <c r="E3006" s="1038"/>
      <c r="F3006" s="1039"/>
    </row>
    <row r="3007" spans="1:6" ht="51" customHeight="1">
      <c r="A3007" s="1040" t="s">
        <v>6368</v>
      </c>
      <c r="B3007" s="1041"/>
      <c r="C3007" s="1042">
        <f>SUM(C3005:C3006)</f>
        <v>400000</v>
      </c>
      <c r="D3007" s="1043"/>
      <c r="E3007" s="1043"/>
      <c r="F3007" s="1042"/>
    </row>
    <row r="3008" spans="1:6" ht="51" customHeight="1">
      <c r="A3008"/>
      <c r="B3008"/>
      <c r="C3008"/>
      <c r="D3008"/>
      <c r="E3008"/>
      <c r="F3008"/>
    </row>
    <row r="3009" spans="1:6" ht="51" customHeight="1">
      <c r="A3009" s="998"/>
      <c r="B3009" s="998"/>
      <c r="C3009" s="998"/>
      <c r="D3009" s="1740" t="s">
        <v>6491</v>
      </c>
      <c r="E3009" s="1740"/>
      <c r="F3009" s="1740"/>
    </row>
    <row r="3010" spans="1:6" ht="51" customHeight="1">
      <c r="A3010" s="1027" t="s">
        <v>6371</v>
      </c>
      <c r="B3010" s="1028" t="s">
        <v>6372</v>
      </c>
      <c r="C3010" s="1029" t="s">
        <v>6373</v>
      </c>
      <c r="D3010" s="1029" t="s">
        <v>6374</v>
      </c>
      <c r="E3010" s="1029" t="s">
        <v>6375</v>
      </c>
      <c r="F3010" s="1027" t="s">
        <v>6376</v>
      </c>
    </row>
    <row r="3011" spans="1:6" ht="51" customHeight="1">
      <c r="A3011" s="884" t="s">
        <v>6492</v>
      </c>
      <c r="B3011" s="1096" t="s">
        <v>6493</v>
      </c>
      <c r="C3011" s="1118">
        <v>125000</v>
      </c>
      <c r="D3011" s="1096" t="s">
        <v>4224</v>
      </c>
      <c r="E3011" s="1096" t="s">
        <v>4016</v>
      </c>
      <c r="F3011" s="1030"/>
    </row>
    <row r="3012" spans="1:6" ht="51" customHeight="1">
      <c r="A3012" s="968"/>
      <c r="B3012" s="1132"/>
      <c r="C3012" s="1133"/>
      <c r="D3012" s="1134"/>
      <c r="E3012" s="1134"/>
      <c r="F3012" s="1035"/>
    </row>
    <row r="3013" spans="1:6" ht="51" customHeight="1">
      <c r="A3013" s="1040" t="s">
        <v>6368</v>
      </c>
      <c r="B3013" s="1041"/>
      <c r="C3013" s="1042">
        <f>SUM(C3011:C3012)</f>
        <v>125000</v>
      </c>
      <c r="D3013" s="1043"/>
      <c r="E3013" s="1043"/>
      <c r="F3013" s="1042"/>
    </row>
    <row r="3014" spans="1:6" ht="51" customHeight="1">
      <c r="A3014"/>
      <c r="B3014"/>
      <c r="C3014"/>
      <c r="D3014"/>
      <c r="E3014"/>
      <c r="F3014"/>
    </row>
    <row r="3015" spans="1:6" ht="51" customHeight="1">
      <c r="A3015" s="998"/>
      <c r="B3015" s="998"/>
      <c r="C3015" s="998"/>
      <c r="D3015" s="1740" t="s">
        <v>6494</v>
      </c>
      <c r="E3015" s="1740"/>
      <c r="F3015" s="1740"/>
    </row>
    <row r="3016" spans="1:6" ht="51" customHeight="1">
      <c r="A3016" s="1027" t="s">
        <v>6371</v>
      </c>
      <c r="B3016" s="1028" t="s">
        <v>6372</v>
      </c>
      <c r="C3016" s="1029" t="s">
        <v>6495</v>
      </c>
      <c r="D3016" s="1029" t="s">
        <v>6374</v>
      </c>
      <c r="E3016" s="1029" t="s">
        <v>6375</v>
      </c>
      <c r="F3016" s="1027" t="s">
        <v>6376</v>
      </c>
    </row>
    <row r="3017" spans="1:6" ht="51" customHeight="1">
      <c r="A3017" s="884" t="s">
        <v>6496</v>
      </c>
      <c r="B3017" s="1096" t="s">
        <v>6497</v>
      </c>
      <c r="C3017" s="1097">
        <v>450000</v>
      </c>
      <c r="D3017" s="1096" t="s">
        <v>4224</v>
      </c>
      <c r="E3017" s="1096" t="s">
        <v>4016</v>
      </c>
      <c r="F3017" s="1135"/>
    </row>
    <row r="3018" spans="1:6" ht="51" customHeight="1">
      <c r="A3018" s="1027"/>
      <c r="B3018" s="1036"/>
      <c r="C3018" s="1037"/>
      <c r="D3018" s="1038"/>
      <c r="E3018" s="1038"/>
      <c r="F3018" s="1039"/>
    </row>
    <row r="3019" spans="1:6" ht="51" customHeight="1">
      <c r="A3019" s="1040" t="s">
        <v>6368</v>
      </c>
      <c r="B3019" s="1041"/>
      <c r="C3019" s="1042">
        <f>SUM(C3017:C3018)</f>
        <v>450000</v>
      </c>
      <c r="D3019" s="1043"/>
      <c r="E3019" s="1043"/>
      <c r="F3019" s="1042"/>
    </row>
    <row r="3020" spans="1:6" ht="51" customHeight="1">
      <c r="A3020"/>
      <c r="B3020"/>
      <c r="C3020"/>
      <c r="D3020"/>
      <c r="E3020"/>
      <c r="F3020"/>
    </row>
    <row r="3021" spans="1:6" ht="51" customHeight="1" thickBot="1">
      <c r="A3021" s="1121"/>
      <c r="B3021" s="1122"/>
      <c r="C3021" s="1122"/>
      <c r="D3021" s="1745" t="s">
        <v>6498</v>
      </c>
      <c r="E3021" s="1745"/>
      <c r="F3021" s="1746"/>
    </row>
    <row r="3022" spans="1:6" ht="51" customHeight="1">
      <c r="A3022" s="1123" t="s">
        <v>6371</v>
      </c>
      <c r="B3022" s="1124" t="s">
        <v>6372</v>
      </c>
      <c r="C3022" s="1125" t="s">
        <v>6373</v>
      </c>
      <c r="D3022" s="1125" t="s">
        <v>6374</v>
      </c>
      <c r="E3022" s="1125" t="s">
        <v>6375</v>
      </c>
      <c r="F3022" s="1123" t="s">
        <v>6376</v>
      </c>
    </row>
    <row r="3023" spans="1:6" ht="51" customHeight="1">
      <c r="A3023" s="884" t="s">
        <v>6499</v>
      </c>
      <c r="B3023" s="1096" t="s">
        <v>6500</v>
      </c>
      <c r="C3023" s="1097">
        <v>450000</v>
      </c>
      <c r="D3023" s="1096" t="s">
        <v>4224</v>
      </c>
      <c r="E3023" s="1096" t="s">
        <v>4016</v>
      </c>
      <c r="F3023" s="1030"/>
    </row>
    <row r="3024" spans="1:6" ht="51" customHeight="1">
      <c r="A3024" s="1027"/>
      <c r="B3024" s="1054"/>
      <c r="C3024" s="1055"/>
      <c r="D3024" s="1136"/>
      <c r="E3024" s="1136"/>
      <c r="F3024" s="1035"/>
    </row>
    <row r="3025" spans="1:6" ht="51" customHeight="1">
      <c r="A3025" s="1040" t="s">
        <v>6368</v>
      </c>
      <c r="B3025" s="1041"/>
      <c r="C3025" s="1042">
        <f>SUM(C3023:C3024)</f>
        <v>450000</v>
      </c>
      <c r="D3025" s="1043"/>
      <c r="E3025" s="1043"/>
      <c r="F3025" s="1042"/>
    </row>
    <row r="3026" spans="1:6" ht="51" customHeight="1">
      <c r="A3026"/>
      <c r="B3026"/>
      <c r="C3026"/>
      <c r="D3026"/>
      <c r="E3026"/>
      <c r="F3026"/>
    </row>
    <row r="3027" spans="1:6" ht="51" customHeight="1">
      <c r="A3027" s="998"/>
      <c r="B3027" s="998"/>
      <c r="C3027" s="998"/>
      <c r="D3027" s="1740" t="s">
        <v>6501</v>
      </c>
      <c r="E3027" s="1740"/>
      <c r="F3027" s="1740"/>
    </row>
    <row r="3028" spans="1:6" ht="51" customHeight="1">
      <c r="A3028" s="1027" t="s">
        <v>6371</v>
      </c>
      <c r="B3028" s="1028" t="s">
        <v>6372</v>
      </c>
      <c r="C3028" s="1029" t="s">
        <v>6373</v>
      </c>
      <c r="D3028" s="1029" t="s">
        <v>6374</v>
      </c>
      <c r="E3028" s="1029" t="s">
        <v>6375</v>
      </c>
      <c r="F3028" s="1027" t="s">
        <v>6376</v>
      </c>
    </row>
    <row r="3029" spans="1:6" ht="51" customHeight="1">
      <c r="A3029" s="884" t="s">
        <v>6502</v>
      </c>
      <c r="B3029" s="1096" t="s">
        <v>6503</v>
      </c>
      <c r="C3029" s="1118">
        <v>450000</v>
      </c>
      <c r="D3029" s="1096" t="s">
        <v>4224</v>
      </c>
      <c r="E3029" s="1096" t="s">
        <v>4016</v>
      </c>
      <c r="F3029" s="1030"/>
    </row>
    <row r="3030" spans="1:6" ht="51" customHeight="1">
      <c r="A3030" s="1027"/>
      <c r="B3030" s="1036"/>
      <c r="C3030" s="1037"/>
      <c r="D3030" s="1038"/>
      <c r="E3030" s="1038"/>
      <c r="F3030" s="1039"/>
    </row>
    <row r="3031" spans="1:6" ht="51" customHeight="1">
      <c r="A3031" s="1040" t="s">
        <v>6368</v>
      </c>
      <c r="B3031" s="1041"/>
      <c r="C3031" s="1042">
        <f>SUM(C3029:C3030)</f>
        <v>450000</v>
      </c>
      <c r="D3031" s="1043"/>
      <c r="E3031" s="1043"/>
      <c r="F3031" s="1042"/>
    </row>
    <row r="3032" spans="1:6" ht="51" customHeight="1">
      <c r="A3032"/>
      <c r="B3032"/>
      <c r="C3032"/>
      <c r="D3032"/>
      <c r="E3032"/>
      <c r="F3032"/>
    </row>
    <row r="3033" spans="1:6" ht="51" customHeight="1">
      <c r="A3033" s="998"/>
      <c r="B3033" s="998"/>
      <c r="C3033" s="998"/>
      <c r="D3033" s="1740" t="s">
        <v>6504</v>
      </c>
      <c r="E3033" s="1740"/>
      <c r="F3033" s="1740"/>
    </row>
    <row r="3034" spans="1:6" ht="51" customHeight="1">
      <c r="A3034" s="1027" t="s">
        <v>6371</v>
      </c>
      <c r="B3034" s="1028" t="s">
        <v>6372</v>
      </c>
      <c r="C3034" s="1029" t="s">
        <v>6373</v>
      </c>
      <c r="D3034" s="1029" t="s">
        <v>6374</v>
      </c>
      <c r="E3034" s="1029" t="s">
        <v>6375</v>
      </c>
      <c r="F3034" s="1027" t="s">
        <v>6376</v>
      </c>
    </row>
    <row r="3035" spans="1:6" ht="51" customHeight="1">
      <c r="A3035" s="1052"/>
      <c r="B3035" s="1036"/>
      <c r="C3035" s="1037"/>
      <c r="D3035" s="1038"/>
      <c r="E3035" s="1038"/>
      <c r="F3035" s="1039"/>
    </row>
    <row r="3036" spans="1:6" ht="51" customHeight="1">
      <c r="A3036" s="1040" t="s">
        <v>6368</v>
      </c>
      <c r="B3036" s="1041"/>
      <c r="C3036" s="1042">
        <f>SUM(C3035:C3035)</f>
        <v>0</v>
      </c>
      <c r="D3036" s="1043"/>
      <c r="E3036" s="1043"/>
      <c r="F3036" s="1042"/>
    </row>
    <row r="3037" spans="1:6" ht="51" customHeight="1">
      <c r="A3037"/>
      <c r="B3037"/>
      <c r="C3037"/>
      <c r="D3037"/>
      <c r="E3037"/>
      <c r="F3037"/>
    </row>
    <row r="3038" spans="1:6" ht="51" customHeight="1">
      <c r="A3038"/>
      <c r="B3038"/>
      <c r="C3038"/>
      <c r="D3038"/>
      <c r="E3038"/>
      <c r="F3038"/>
    </row>
    <row r="3039" spans="1:6" ht="51" customHeight="1">
      <c r="A3039" s="998"/>
      <c r="B3039" s="998"/>
      <c r="C3039" s="998"/>
      <c r="D3039" s="1740" t="s">
        <v>6391</v>
      </c>
      <c r="E3039" s="1740"/>
      <c r="F3039" s="1740"/>
    </row>
    <row r="3040" spans="1:6" ht="51" customHeight="1">
      <c r="A3040" s="1027" t="s">
        <v>6371</v>
      </c>
      <c r="B3040" s="1028" t="s">
        <v>6372</v>
      </c>
      <c r="C3040" s="1029" t="s">
        <v>6373</v>
      </c>
      <c r="D3040" s="1029" t="s">
        <v>6374</v>
      </c>
      <c r="E3040" s="1029" t="s">
        <v>6375</v>
      </c>
      <c r="F3040" s="1027" t="s">
        <v>6376</v>
      </c>
    </row>
    <row r="3041" spans="1:6" ht="51" customHeight="1">
      <c r="A3041" s="1027"/>
      <c r="B3041" s="1036"/>
      <c r="C3041" s="1037"/>
      <c r="D3041" s="1038"/>
      <c r="E3041" s="1038"/>
      <c r="F3041" s="1039"/>
    </row>
    <row r="3042" spans="1:6" ht="51" customHeight="1">
      <c r="A3042" s="1040" t="s">
        <v>6368</v>
      </c>
      <c r="B3042" s="1041"/>
      <c r="C3042" s="1042">
        <f>SUM(C3041:C3041)</f>
        <v>0</v>
      </c>
      <c r="D3042" s="1043"/>
      <c r="E3042" s="1043"/>
      <c r="F3042" s="1042"/>
    </row>
    <row r="3043" spans="1:6" ht="51" customHeight="1">
      <c r="A3043" s="980"/>
      <c r="B3043" s="980"/>
      <c r="C3043" s="980"/>
      <c r="D3043" s="980"/>
      <c r="E3043" s="980"/>
      <c r="F3043" s="980"/>
    </row>
    <row r="3044" spans="1:6" ht="51" customHeight="1">
      <c r="A3044" s="998"/>
      <c r="B3044" s="998"/>
      <c r="C3044" s="998"/>
      <c r="D3044" s="1740" t="s">
        <v>6392</v>
      </c>
      <c r="E3044" s="1740"/>
      <c r="F3044" s="1740"/>
    </row>
    <row r="3045" spans="1:6" ht="51" customHeight="1">
      <c r="A3045" s="1027" t="s">
        <v>6371</v>
      </c>
      <c r="B3045" s="1028" t="s">
        <v>6372</v>
      </c>
      <c r="C3045" s="1029" t="s">
        <v>6393</v>
      </c>
      <c r="D3045" s="1029" t="s">
        <v>6374</v>
      </c>
      <c r="E3045" s="1029" t="s">
        <v>6375</v>
      </c>
      <c r="F3045" s="1027" t="s">
        <v>6376</v>
      </c>
    </row>
    <row r="3046" spans="1:6" ht="51" customHeight="1">
      <c r="A3046" s="884" t="s">
        <v>6505</v>
      </c>
      <c r="B3046" s="1096" t="s">
        <v>6506</v>
      </c>
      <c r="C3046" s="1097">
        <v>425000</v>
      </c>
      <c r="D3046" s="1096" t="s">
        <v>4224</v>
      </c>
      <c r="E3046" s="1096" t="s">
        <v>4016</v>
      </c>
      <c r="F3046" s="1030"/>
    </row>
    <row r="3047" spans="1:6" ht="51" customHeight="1">
      <c r="A3047" s="1137"/>
      <c r="B3047" s="1137"/>
      <c r="C3047" s="1138"/>
      <c r="D3047" s="1137"/>
      <c r="E3047" s="1137"/>
      <c r="F3047" s="1035"/>
    </row>
    <row r="3048" spans="1:6" ht="51" customHeight="1">
      <c r="A3048" s="1040" t="s">
        <v>6368</v>
      </c>
      <c r="B3048" s="1041"/>
      <c r="C3048" s="1042">
        <f>SUM(C3046:C3047)</f>
        <v>425000</v>
      </c>
      <c r="D3048" s="1043"/>
      <c r="E3048" s="1043"/>
      <c r="F3048" s="1042"/>
    </row>
    <row r="3049" spans="1:6" ht="51" customHeight="1">
      <c r="A3049"/>
      <c r="B3049"/>
      <c r="C3049"/>
      <c r="D3049"/>
      <c r="E3049"/>
      <c r="F3049"/>
    </row>
    <row r="3050" spans="1:6" ht="51" customHeight="1">
      <c r="A3050" s="998"/>
      <c r="B3050" s="998"/>
      <c r="C3050" s="998"/>
      <c r="D3050" s="1740" t="s">
        <v>6507</v>
      </c>
      <c r="E3050" s="1740"/>
      <c r="F3050" s="1740"/>
    </row>
    <row r="3051" spans="1:6" ht="51" customHeight="1">
      <c r="A3051" s="1027" t="s">
        <v>6371</v>
      </c>
      <c r="B3051" s="1028" t="s">
        <v>6372</v>
      </c>
      <c r="C3051" s="1029" t="s">
        <v>6373</v>
      </c>
      <c r="D3051" s="1029" t="s">
        <v>6374</v>
      </c>
      <c r="E3051" s="1029" t="s">
        <v>6375</v>
      </c>
      <c r="F3051" s="1027" t="s">
        <v>6376</v>
      </c>
    </row>
    <row r="3052" spans="1:6" ht="51" customHeight="1">
      <c r="A3052" s="884" t="s">
        <v>6508</v>
      </c>
      <c r="B3052" s="1098" t="s">
        <v>6509</v>
      </c>
      <c r="C3052" s="1097">
        <v>300000</v>
      </c>
      <c r="D3052" s="1096" t="s">
        <v>4224</v>
      </c>
      <c r="E3052" s="1096" t="s">
        <v>4016</v>
      </c>
      <c r="F3052" s="1139" t="s">
        <v>6510</v>
      </c>
    </row>
    <row r="3053" spans="1:6" ht="51" customHeight="1">
      <c r="A3053" s="1027"/>
      <c r="B3053" s="1036"/>
      <c r="C3053" s="1037"/>
      <c r="D3053" s="1038"/>
      <c r="E3053" s="1038"/>
      <c r="F3053" s="1039"/>
    </row>
    <row r="3054" spans="1:6" ht="51" customHeight="1">
      <c r="A3054" s="1040" t="s">
        <v>6368</v>
      </c>
      <c r="B3054" s="1041"/>
      <c r="C3054" s="1042">
        <f>SUM(C3052:C3053)</f>
        <v>300000</v>
      </c>
      <c r="D3054" s="1043"/>
      <c r="E3054" s="1043"/>
      <c r="F3054" s="1042"/>
    </row>
    <row r="3055" spans="1:6" ht="51" customHeight="1">
      <c r="A3055"/>
      <c r="B3055"/>
      <c r="C3055"/>
      <c r="D3055"/>
      <c r="E3055"/>
      <c r="F3055"/>
    </row>
    <row r="3056" spans="1:6" ht="51" customHeight="1">
      <c r="A3056"/>
      <c r="B3056"/>
      <c r="C3056"/>
      <c r="D3056"/>
      <c r="E3056"/>
      <c r="F3056"/>
    </row>
    <row r="3057" spans="1:6" ht="51" customHeight="1" thickBot="1">
      <c r="A3057" s="1121"/>
      <c r="B3057" s="1122"/>
      <c r="C3057" s="1122"/>
      <c r="D3057" s="1745" t="s">
        <v>6511</v>
      </c>
      <c r="E3057" s="1745"/>
      <c r="F3057" s="1746"/>
    </row>
    <row r="3058" spans="1:6" ht="51" customHeight="1">
      <c r="A3058" s="1123" t="s">
        <v>6371</v>
      </c>
      <c r="B3058" s="1124" t="s">
        <v>6372</v>
      </c>
      <c r="C3058" s="1125" t="s">
        <v>6373</v>
      </c>
      <c r="D3058" s="1125" t="s">
        <v>6374</v>
      </c>
      <c r="E3058" s="1125" t="s">
        <v>6375</v>
      </c>
      <c r="F3058" s="1123" t="s">
        <v>6376</v>
      </c>
    </row>
    <row r="3059" spans="1:6" ht="51" customHeight="1">
      <c r="A3059" s="1027"/>
      <c r="B3059" s="1036"/>
      <c r="C3059" s="1037"/>
      <c r="D3059" s="1038"/>
      <c r="E3059" s="1038"/>
      <c r="F3059" s="1035"/>
    </row>
    <row r="3060" spans="1:6" ht="51" customHeight="1">
      <c r="A3060" s="1027"/>
      <c r="B3060" s="1036"/>
      <c r="C3060" s="1037"/>
      <c r="D3060" s="1038"/>
      <c r="E3060" s="1038"/>
      <c r="F3060" s="1039"/>
    </row>
    <row r="3061" spans="1:6" ht="51" customHeight="1">
      <c r="A3061" s="1040" t="s">
        <v>6368</v>
      </c>
      <c r="B3061" s="1041"/>
      <c r="C3061" s="1042">
        <f>SUM(C3059:C3060)</f>
        <v>0</v>
      </c>
      <c r="D3061" s="1043"/>
      <c r="E3061" s="1043"/>
      <c r="F3061" s="1042"/>
    </row>
    <row r="3063" spans="1:6" ht="18.75">
      <c r="A3063" s="1739" t="s">
        <v>6344</v>
      </c>
      <c r="B3063" s="1739"/>
      <c r="C3063" s="1739"/>
      <c r="D3063" s="1739"/>
      <c r="E3063" s="1739"/>
      <c r="F3063" s="1739"/>
    </row>
    <row r="3064" spans="1:6" ht="18.75">
      <c r="A3064" s="1739" t="s">
        <v>5936</v>
      </c>
      <c r="B3064" s="1739"/>
      <c r="C3064" s="1739"/>
      <c r="D3064" s="1739"/>
      <c r="E3064" s="1739"/>
      <c r="F3064" s="1739"/>
    </row>
    <row r="3065" spans="1:6" ht="18.75">
      <c r="A3065" s="1739" t="s">
        <v>6345</v>
      </c>
      <c r="B3065" s="1739"/>
      <c r="C3065" s="1739"/>
      <c r="D3065" s="1739"/>
      <c r="E3065" s="1739"/>
      <c r="F3065" s="1739"/>
    </row>
    <row r="3066" spans="1:6" ht="18.75">
      <c r="A3066" s="1739" t="s">
        <v>6512</v>
      </c>
      <c r="B3066" s="1739"/>
      <c r="C3066" s="1739"/>
      <c r="D3066" s="1739"/>
      <c r="E3066" s="1739"/>
      <c r="F3066" s="1739"/>
    </row>
    <row r="3067" spans="1:6" ht="18.75">
      <c r="A3067" s="1739" t="s">
        <v>6513</v>
      </c>
      <c r="B3067" s="1739"/>
      <c r="C3067" s="1739"/>
      <c r="D3067" s="1739"/>
      <c r="E3067" s="1739"/>
      <c r="F3067" s="1739"/>
    </row>
    <row r="3068" spans="1:6" ht="51" customHeight="1">
      <c r="A3068" s="998"/>
      <c r="B3068" s="998"/>
      <c r="C3068" s="998"/>
      <c r="D3068" s="1740" t="s">
        <v>6398</v>
      </c>
      <c r="E3068" s="1740"/>
      <c r="F3068" s="1740"/>
    </row>
    <row r="3069" spans="1:6" ht="51" customHeight="1">
      <c r="A3069" s="1119" t="s">
        <v>1</v>
      </c>
      <c r="B3069" s="1120" t="s">
        <v>2</v>
      </c>
      <c r="C3069" s="1119" t="s">
        <v>3</v>
      </c>
      <c r="D3069" s="1119" t="s">
        <v>4</v>
      </c>
      <c r="E3069" s="1119" t="s">
        <v>5</v>
      </c>
      <c r="F3069" s="1119" t="s">
        <v>6422</v>
      </c>
    </row>
    <row r="3070" spans="1:6" ht="51" customHeight="1">
      <c r="A3070" s="884" t="s">
        <v>6514</v>
      </c>
      <c r="B3070" s="1096" t="s">
        <v>6515</v>
      </c>
      <c r="C3070" s="1118">
        <v>400000</v>
      </c>
      <c r="D3070" s="1096" t="s">
        <v>4224</v>
      </c>
      <c r="E3070" s="1096" t="s">
        <v>4016</v>
      </c>
      <c r="F3070" s="1140"/>
    </row>
    <row r="3071" spans="1:6" ht="51" customHeight="1">
      <c r="A3071" s="1141" t="s">
        <v>6516</v>
      </c>
      <c r="B3071" s="1142"/>
      <c r="C3071" s="1143">
        <f>SUM(C3070:C3070)</f>
        <v>400000</v>
      </c>
      <c r="D3071" s="1144"/>
      <c r="E3071" s="1144"/>
      <c r="F3071" s="1143"/>
    </row>
    <row r="3072" spans="1:6" ht="51" customHeight="1">
      <c r="A3072" s="998"/>
      <c r="B3072" s="998"/>
      <c r="C3072" s="998"/>
      <c r="D3072" s="1740" t="s">
        <v>6517</v>
      </c>
      <c r="E3072" s="1740"/>
      <c r="F3072" s="1740"/>
    </row>
    <row r="3073" spans="1:6" ht="51" customHeight="1">
      <c r="A3073" s="1119" t="s">
        <v>1</v>
      </c>
      <c r="B3073" s="1120" t="s">
        <v>2</v>
      </c>
      <c r="C3073" s="1119" t="s">
        <v>3</v>
      </c>
      <c r="D3073" s="1119" t="s">
        <v>4</v>
      </c>
      <c r="E3073" s="1119" t="s">
        <v>5</v>
      </c>
      <c r="F3073" s="1119" t="s">
        <v>6422</v>
      </c>
    </row>
    <row r="3074" spans="1:6" ht="51" customHeight="1">
      <c r="A3074" s="884" t="s">
        <v>6518</v>
      </c>
      <c r="B3074" s="1096" t="s">
        <v>6519</v>
      </c>
      <c r="C3074" s="1097">
        <v>400000</v>
      </c>
      <c r="D3074" s="1096" t="s">
        <v>4224</v>
      </c>
      <c r="E3074" s="1096" t="s">
        <v>4016</v>
      </c>
      <c r="F3074" s="1145"/>
    </row>
    <row r="3075" spans="1:6" ht="51" customHeight="1">
      <c r="A3075" s="1040" t="s">
        <v>6516</v>
      </c>
      <c r="B3075" s="1041"/>
      <c r="C3075" s="1042">
        <f>SUM(C3074:C3074)</f>
        <v>400000</v>
      </c>
      <c r="D3075" s="1043"/>
      <c r="E3075" s="1043"/>
      <c r="F3075" s="1042"/>
    </row>
    <row r="3076" spans="1:6" ht="51" customHeight="1">
      <c r="A3076" s="998"/>
      <c r="B3076" s="998"/>
      <c r="C3076" s="998"/>
      <c r="D3076" s="1740" t="s">
        <v>6520</v>
      </c>
      <c r="E3076" s="1740"/>
      <c r="F3076" s="1740"/>
    </row>
    <row r="3077" spans="1:6" ht="51" customHeight="1">
      <c r="A3077" s="1119" t="s">
        <v>1</v>
      </c>
      <c r="B3077" s="1120" t="s">
        <v>2</v>
      </c>
      <c r="C3077" s="1119" t="s">
        <v>3</v>
      </c>
      <c r="D3077" s="1119" t="s">
        <v>4</v>
      </c>
      <c r="E3077" s="1119" t="s">
        <v>5</v>
      </c>
      <c r="F3077" s="1119" t="s">
        <v>6422</v>
      </c>
    </row>
    <row r="3078" spans="1:6" ht="51" customHeight="1">
      <c r="A3078" s="884" t="s">
        <v>6521</v>
      </c>
      <c r="B3078" s="1096" t="s">
        <v>6522</v>
      </c>
      <c r="C3078" s="1097">
        <v>300000</v>
      </c>
      <c r="D3078" s="1096" t="s">
        <v>4224</v>
      </c>
      <c r="E3078" s="1096" t="s">
        <v>4016</v>
      </c>
      <c r="F3078" s="1030"/>
    </row>
    <row r="3079" spans="1:6" ht="51" customHeight="1">
      <c r="A3079" s="1040" t="s">
        <v>6516</v>
      </c>
      <c r="B3079" s="1041"/>
      <c r="C3079" s="1042">
        <f>SUM(C3078:C3078)</f>
        <v>300000</v>
      </c>
      <c r="D3079" s="1043"/>
      <c r="E3079" s="1043"/>
      <c r="F3079" s="1042"/>
    </row>
    <row r="3080" spans="1:6" ht="51" customHeight="1">
      <c r="A3080"/>
      <c r="B3080"/>
      <c r="C3080"/>
      <c r="D3080"/>
      <c r="E3080"/>
      <c r="F3080"/>
    </row>
    <row r="3081" spans="1:6" ht="51" customHeight="1">
      <c r="A3081" s="998"/>
      <c r="B3081" s="998"/>
      <c r="C3081" s="998"/>
      <c r="D3081" s="1740" t="s">
        <v>6523</v>
      </c>
      <c r="E3081" s="1740"/>
      <c r="F3081" s="1740"/>
    </row>
    <row r="3082" spans="1:6" ht="51" customHeight="1">
      <c r="A3082" s="1119" t="s">
        <v>1</v>
      </c>
      <c r="B3082" s="1120" t="s">
        <v>2</v>
      </c>
      <c r="C3082" s="1119" t="s">
        <v>3</v>
      </c>
      <c r="D3082" s="1119" t="s">
        <v>4</v>
      </c>
      <c r="E3082" s="1119" t="s">
        <v>5</v>
      </c>
      <c r="F3082" s="1119" t="s">
        <v>6422</v>
      </c>
    </row>
    <row r="3083" spans="1:6" ht="51" customHeight="1">
      <c r="A3083" s="884" t="s">
        <v>6524</v>
      </c>
      <c r="B3083" s="1096" t="s">
        <v>6525</v>
      </c>
      <c r="C3083" s="1097">
        <v>300000</v>
      </c>
      <c r="D3083" s="1096" t="s">
        <v>4224</v>
      </c>
      <c r="E3083" s="1096" t="s">
        <v>4016</v>
      </c>
      <c r="F3083" s="1131"/>
    </row>
    <row r="3084" spans="1:6" ht="51" customHeight="1">
      <c r="A3084" s="1040" t="s">
        <v>6516</v>
      </c>
      <c r="B3084" s="1041"/>
      <c r="C3084" s="1042">
        <f>SUM(C3083:C3083)</f>
        <v>300000</v>
      </c>
      <c r="D3084" s="1043"/>
      <c r="E3084" s="1043"/>
      <c r="F3084" s="1042"/>
    </row>
    <row r="3085" spans="1:6" ht="51" customHeight="1">
      <c r="A3085"/>
      <c r="B3085"/>
      <c r="C3085"/>
      <c r="D3085"/>
      <c r="E3085"/>
      <c r="F3085"/>
    </row>
    <row r="3086" spans="1:6" ht="51" customHeight="1">
      <c r="A3086" s="998"/>
      <c r="B3086" s="998"/>
      <c r="C3086" s="998"/>
      <c r="D3086" s="1740" t="s">
        <v>6403</v>
      </c>
      <c r="E3086" s="1740"/>
      <c r="F3086" s="1740"/>
    </row>
    <row r="3087" spans="1:6" ht="51" customHeight="1">
      <c r="A3087" s="1119" t="s">
        <v>1</v>
      </c>
      <c r="B3087" s="1120" t="s">
        <v>2</v>
      </c>
      <c r="C3087" s="1119" t="s">
        <v>3</v>
      </c>
      <c r="D3087" s="1119" t="s">
        <v>4</v>
      </c>
      <c r="E3087" s="1119" t="s">
        <v>5</v>
      </c>
      <c r="F3087" s="1119" t="s">
        <v>6422</v>
      </c>
    </row>
    <row r="3088" spans="1:6" ht="51" customHeight="1">
      <c r="A3088" s="884" t="s">
        <v>6526</v>
      </c>
      <c r="B3088" s="1096" t="s">
        <v>6527</v>
      </c>
      <c r="C3088" s="1118">
        <v>350000</v>
      </c>
      <c r="D3088" s="1096" t="s">
        <v>4224</v>
      </c>
      <c r="E3088" s="1096" t="s">
        <v>4016</v>
      </c>
      <c r="F3088" s="1140"/>
    </row>
    <row r="3089" spans="1:6" ht="51" customHeight="1">
      <c r="A3089" s="1040" t="s">
        <v>6516</v>
      </c>
      <c r="B3089" s="1041"/>
      <c r="C3089" s="1042">
        <f>SUM(C3088:C3088)</f>
        <v>350000</v>
      </c>
      <c r="D3089" s="1043"/>
      <c r="E3089" s="1043"/>
      <c r="F3089" s="1042"/>
    </row>
    <row r="3090" spans="1:6" ht="51" customHeight="1">
      <c r="A3090"/>
      <c r="B3090"/>
      <c r="C3090"/>
      <c r="D3090"/>
      <c r="E3090"/>
      <c r="F3090"/>
    </row>
    <row r="3091" spans="1:6" ht="51" customHeight="1">
      <c r="A3091" s="998"/>
      <c r="B3091" s="998"/>
      <c r="C3091" s="998"/>
      <c r="D3091" s="1740" t="s">
        <v>6528</v>
      </c>
      <c r="E3091" s="1740"/>
      <c r="F3091" s="1740"/>
    </row>
    <row r="3092" spans="1:6" ht="51" customHeight="1">
      <c r="A3092" s="1119" t="s">
        <v>1</v>
      </c>
      <c r="B3092" s="1120" t="s">
        <v>2</v>
      </c>
      <c r="C3092" s="1119" t="s">
        <v>3</v>
      </c>
      <c r="D3092" s="1119" t="s">
        <v>4</v>
      </c>
      <c r="E3092" s="1119" t="s">
        <v>5</v>
      </c>
      <c r="F3092" s="1119" t="s">
        <v>6422</v>
      </c>
    </row>
    <row r="3093" spans="1:6" ht="51" customHeight="1">
      <c r="A3093" s="884" t="s">
        <v>6529</v>
      </c>
      <c r="B3093" s="1096" t="s">
        <v>6530</v>
      </c>
      <c r="C3093" s="1118">
        <v>300000</v>
      </c>
      <c r="D3093" s="1096" t="s">
        <v>4224</v>
      </c>
      <c r="E3093" s="1096" t="s">
        <v>4016</v>
      </c>
      <c r="F3093" s="1140"/>
    </row>
    <row r="3094" spans="1:6" ht="51" customHeight="1">
      <c r="A3094" s="1141" t="s">
        <v>6516</v>
      </c>
      <c r="B3094" s="1142"/>
      <c r="C3094" s="1143">
        <f>SUM(C3093:C3093)</f>
        <v>300000</v>
      </c>
      <c r="D3094" s="1144"/>
      <c r="E3094" s="1144"/>
      <c r="F3094" s="1143"/>
    </row>
    <row r="3095" spans="1:6" ht="51" customHeight="1">
      <c r="A3095" s="1146"/>
      <c r="B3095" s="1147"/>
      <c r="C3095" s="1148"/>
      <c r="D3095" s="1149"/>
      <c r="E3095" s="1149"/>
      <c r="F3095" s="1148"/>
    </row>
    <row r="3096" spans="1:6" ht="51" customHeight="1">
      <c r="A3096" s="998"/>
      <c r="B3096" s="998"/>
      <c r="C3096" s="998"/>
      <c r="D3096" s="1740" t="s">
        <v>6531</v>
      </c>
      <c r="E3096" s="1740"/>
      <c r="F3096" s="1740"/>
    </row>
    <row r="3097" spans="1:6" ht="51" customHeight="1">
      <c r="A3097" s="1119" t="s">
        <v>1</v>
      </c>
      <c r="B3097" s="1120" t="s">
        <v>2</v>
      </c>
      <c r="C3097" s="1119" t="s">
        <v>3</v>
      </c>
      <c r="D3097" s="1119" t="s">
        <v>4</v>
      </c>
      <c r="E3097" s="1119" t="s">
        <v>5</v>
      </c>
      <c r="F3097" s="1119" t="s">
        <v>6422</v>
      </c>
    </row>
    <row r="3098" spans="1:6" ht="51" customHeight="1">
      <c r="A3098" s="884" t="s">
        <v>6532</v>
      </c>
      <c r="B3098" s="1096" t="s">
        <v>6533</v>
      </c>
      <c r="C3098" s="1097">
        <v>250000</v>
      </c>
      <c r="D3098" s="1096" t="s">
        <v>4224</v>
      </c>
      <c r="E3098" s="1096" t="s">
        <v>4016</v>
      </c>
      <c r="F3098" s="1030"/>
    </row>
    <row r="3099" spans="1:6" ht="51" customHeight="1">
      <c r="A3099" s="1040" t="s">
        <v>6516</v>
      </c>
      <c r="B3099" s="1041"/>
      <c r="C3099" s="1042">
        <f>SUM(C3098:C3098)</f>
        <v>250000</v>
      </c>
      <c r="D3099" s="1043"/>
      <c r="E3099" s="1043"/>
      <c r="F3099" s="1042"/>
    </row>
    <row r="3100" spans="1:6" ht="51" customHeight="1">
      <c r="A3100"/>
      <c r="B3100"/>
      <c r="C3100"/>
      <c r="D3100"/>
      <c r="E3100"/>
      <c r="F3100"/>
    </row>
    <row r="3101" spans="1:6" ht="51" customHeight="1">
      <c r="A3101" s="998"/>
      <c r="B3101" s="998"/>
      <c r="C3101" s="998"/>
      <c r="D3101" s="1740" t="s">
        <v>6406</v>
      </c>
      <c r="E3101" s="1740"/>
      <c r="F3101" s="1740"/>
    </row>
    <row r="3102" spans="1:6" ht="51" customHeight="1">
      <c r="A3102" s="1119" t="s">
        <v>1</v>
      </c>
      <c r="B3102" s="1120" t="s">
        <v>2</v>
      </c>
      <c r="C3102" s="1119" t="s">
        <v>3</v>
      </c>
      <c r="D3102" s="1119" t="s">
        <v>4</v>
      </c>
      <c r="E3102" s="1119" t="s">
        <v>5</v>
      </c>
      <c r="F3102" s="1119" t="s">
        <v>6422</v>
      </c>
    </row>
    <row r="3103" spans="1:6" ht="51" customHeight="1">
      <c r="A3103" s="884" t="s">
        <v>6534</v>
      </c>
      <c r="B3103" s="1096" t="s">
        <v>6535</v>
      </c>
      <c r="C3103" s="1097">
        <v>300000</v>
      </c>
      <c r="D3103" s="1096" t="s">
        <v>4224</v>
      </c>
      <c r="E3103" s="1096" t="s">
        <v>4016</v>
      </c>
      <c r="F3103" s="1030"/>
    </row>
    <row r="3104" spans="1:6" ht="51" customHeight="1">
      <c r="A3104" s="1040" t="s">
        <v>6516</v>
      </c>
      <c r="B3104" s="1041"/>
      <c r="C3104" s="1042">
        <f>SUM(C3103:C3103)</f>
        <v>300000</v>
      </c>
      <c r="D3104" s="1043"/>
      <c r="E3104" s="1043"/>
      <c r="F3104" s="1042"/>
    </row>
    <row r="3105" spans="1:6" ht="51" customHeight="1">
      <c r="A3105"/>
      <c r="B3105"/>
      <c r="C3105"/>
      <c r="D3105"/>
      <c r="E3105"/>
      <c r="F3105"/>
    </row>
    <row r="3106" spans="1:6" ht="51" customHeight="1">
      <c r="A3106" s="998"/>
      <c r="B3106" s="998"/>
      <c r="C3106" s="998"/>
      <c r="D3106" s="1740" t="s">
        <v>6536</v>
      </c>
      <c r="E3106" s="1740"/>
      <c r="F3106" s="1740"/>
    </row>
    <row r="3107" spans="1:6" ht="51" customHeight="1">
      <c r="A3107" s="1119" t="s">
        <v>1</v>
      </c>
      <c r="B3107" s="1120" t="s">
        <v>2</v>
      </c>
      <c r="C3107" s="1119" t="s">
        <v>3</v>
      </c>
      <c r="D3107" s="1119" t="s">
        <v>4</v>
      </c>
      <c r="E3107" s="1119" t="s">
        <v>5</v>
      </c>
      <c r="F3107" s="1119" t="s">
        <v>6422</v>
      </c>
    </row>
    <row r="3108" spans="1:6" ht="51" customHeight="1">
      <c r="A3108" s="884" t="s">
        <v>6537</v>
      </c>
      <c r="B3108" s="1098" t="s">
        <v>6538</v>
      </c>
      <c r="C3108" s="1118">
        <v>200000</v>
      </c>
      <c r="D3108" s="1096" t="s">
        <v>4224</v>
      </c>
      <c r="E3108" s="1096" t="s">
        <v>4016</v>
      </c>
      <c r="F3108" s="1139" t="s">
        <v>6539</v>
      </c>
    </row>
    <row r="3109" spans="1:6" ht="51" customHeight="1">
      <c r="A3109" s="1040" t="s">
        <v>6516</v>
      </c>
      <c r="B3109" s="1041"/>
      <c r="C3109" s="1042">
        <f>SUM(C3108:C3108)</f>
        <v>200000</v>
      </c>
      <c r="D3109" s="1043"/>
      <c r="E3109" s="1043"/>
      <c r="F3109" s="1042"/>
    </row>
    <row r="3110" spans="1:6" ht="51" customHeight="1">
      <c r="A3110"/>
      <c r="B3110"/>
      <c r="C3110"/>
      <c r="D3110"/>
      <c r="E3110"/>
      <c r="F3110"/>
    </row>
    <row r="3111" spans="1:6" ht="51" customHeight="1">
      <c r="A3111" s="998"/>
      <c r="B3111" s="998"/>
      <c r="C3111" s="998"/>
      <c r="D3111" s="1740" t="s">
        <v>6540</v>
      </c>
      <c r="E3111" s="1740"/>
      <c r="F3111" s="1740"/>
    </row>
    <row r="3112" spans="1:6" ht="51" customHeight="1">
      <c r="A3112" s="1119" t="s">
        <v>1</v>
      </c>
      <c r="B3112" s="1120" t="s">
        <v>2</v>
      </c>
      <c r="C3112" s="1119" t="s">
        <v>6399</v>
      </c>
      <c r="D3112" s="1119" t="s">
        <v>4</v>
      </c>
      <c r="E3112" s="1119" t="s">
        <v>5</v>
      </c>
      <c r="F3112" s="1119" t="s">
        <v>6422</v>
      </c>
    </row>
    <row r="3113" spans="1:6" ht="51" customHeight="1">
      <c r="A3113" s="884" t="s">
        <v>6541</v>
      </c>
      <c r="B3113" s="1096" t="s">
        <v>6542</v>
      </c>
      <c r="C3113" s="1118">
        <v>200000</v>
      </c>
      <c r="D3113" s="1096" t="s">
        <v>4224</v>
      </c>
      <c r="E3113" s="1096" t="s">
        <v>4016</v>
      </c>
      <c r="F3113" s="1140"/>
    </row>
    <row r="3114" spans="1:6" ht="51" customHeight="1">
      <c r="A3114" s="1027"/>
      <c r="B3114" s="1054"/>
      <c r="C3114" s="1055"/>
      <c r="D3114" s="1136"/>
      <c r="E3114" s="1136"/>
      <c r="F3114" s="1035"/>
    </row>
    <row r="3115" spans="1:6" ht="51" customHeight="1">
      <c r="A3115" s="1040" t="s">
        <v>6516</v>
      </c>
      <c r="B3115" s="1041"/>
      <c r="C3115" s="1042">
        <f>SUM(C3113:C3114)</f>
        <v>200000</v>
      </c>
      <c r="D3115" s="1043"/>
      <c r="E3115" s="1043"/>
      <c r="F3115" s="1042"/>
    </row>
    <row r="3116" spans="1:6" ht="51" customHeight="1">
      <c r="A3116"/>
      <c r="B3116"/>
      <c r="C3116"/>
      <c r="D3116"/>
      <c r="E3116"/>
      <c r="F3116"/>
    </row>
    <row r="3117" spans="1:6" ht="51" customHeight="1">
      <c r="A3117"/>
      <c r="B3117"/>
      <c r="C3117"/>
      <c r="D3117"/>
      <c r="E3117"/>
      <c r="F3117"/>
    </row>
    <row r="3118" spans="1:6" ht="51" customHeight="1">
      <c r="A3118" s="998"/>
      <c r="B3118" s="998"/>
      <c r="C3118" s="998"/>
      <c r="D3118" s="1740" t="s">
        <v>6543</v>
      </c>
      <c r="E3118" s="1740"/>
      <c r="F3118" s="1740"/>
    </row>
    <row r="3119" spans="1:6" ht="51" customHeight="1">
      <c r="A3119" s="1119" t="s">
        <v>1</v>
      </c>
      <c r="B3119" s="1120" t="s">
        <v>2</v>
      </c>
      <c r="C3119" s="1119" t="s">
        <v>6399</v>
      </c>
      <c r="D3119" s="1119" t="s">
        <v>4</v>
      </c>
      <c r="E3119" s="1119" t="s">
        <v>5</v>
      </c>
      <c r="F3119" s="1119" t="s">
        <v>6422</v>
      </c>
    </row>
    <row r="3120" spans="1:6" ht="51" customHeight="1">
      <c r="A3120" s="884" t="s">
        <v>6544</v>
      </c>
      <c r="B3120" s="1096" t="s">
        <v>6545</v>
      </c>
      <c r="C3120" s="1097">
        <v>300000</v>
      </c>
      <c r="D3120" s="1096" t="s">
        <v>4224</v>
      </c>
      <c r="E3120" s="1096" t="s">
        <v>4016</v>
      </c>
      <c r="F3120" s="1030"/>
    </row>
    <row r="3121" spans="1:6" ht="51" customHeight="1">
      <c r="A3121" s="1027"/>
      <c r="B3121" s="1036"/>
      <c r="C3121" s="1037"/>
      <c r="D3121" s="1038"/>
      <c r="E3121" s="1038"/>
      <c r="F3121" s="1039"/>
    </row>
    <row r="3122" spans="1:6" ht="51" customHeight="1">
      <c r="A3122" s="1040" t="s">
        <v>6516</v>
      </c>
      <c r="B3122" s="1041"/>
      <c r="C3122" s="1042">
        <f>SUM(C3120:C3121)</f>
        <v>300000</v>
      </c>
      <c r="D3122" s="1043"/>
      <c r="E3122" s="1043"/>
      <c r="F3122" s="1042"/>
    </row>
    <row r="3123" spans="1:6" ht="51" customHeight="1">
      <c r="A3123"/>
      <c r="B3123"/>
      <c r="C3123"/>
      <c r="D3123"/>
      <c r="E3123"/>
      <c r="F3123"/>
    </row>
    <row r="3124" spans="1:6" ht="18.75">
      <c r="A3124" s="1747" t="s">
        <v>6384</v>
      </c>
      <c r="B3124" s="1747"/>
      <c r="C3124" s="1747"/>
      <c r="D3124" s="1747"/>
      <c r="E3124" s="1747"/>
      <c r="F3124" s="1747"/>
    </row>
    <row r="3125" spans="1:6" ht="18.75">
      <c r="A3125" s="1747" t="s">
        <v>5936</v>
      </c>
      <c r="B3125" s="1747"/>
      <c r="C3125" s="1747"/>
      <c r="D3125" s="1747"/>
      <c r="E3125" s="1747"/>
      <c r="F3125" s="1747"/>
    </row>
    <row r="3126" spans="1:6" ht="18.75">
      <c r="A3126" s="1747" t="s">
        <v>6345</v>
      </c>
      <c r="B3126" s="1747"/>
      <c r="C3126" s="1747"/>
      <c r="D3126" s="1747"/>
      <c r="E3126" s="1747"/>
      <c r="F3126" s="1747"/>
    </row>
    <row r="3127" spans="1:6" ht="18.75">
      <c r="A3127" s="1747" t="s">
        <v>6546</v>
      </c>
      <c r="B3127" s="1747"/>
      <c r="C3127" s="1747"/>
      <c r="D3127" s="1747"/>
      <c r="E3127" s="1747"/>
      <c r="F3127" s="1747"/>
    </row>
    <row r="3128" spans="1:6" ht="18.75">
      <c r="A3128" s="1747" t="s">
        <v>6397</v>
      </c>
      <c r="B3128" s="1747"/>
      <c r="C3128" s="1747"/>
      <c r="D3128" s="1747"/>
      <c r="E3128" s="1747"/>
      <c r="F3128" s="1747"/>
    </row>
    <row r="3129" spans="1:6" ht="51" customHeight="1" thickBot="1">
      <c r="A3129" s="1150"/>
      <c r="B3129" s="1150"/>
      <c r="C3129" s="1150"/>
      <c r="D3129" s="1748" t="s">
        <v>6547</v>
      </c>
      <c r="E3129" s="1748"/>
      <c r="F3129" s="1748"/>
    </row>
    <row r="3130" spans="1:6" ht="51" customHeight="1" thickBot="1">
      <c r="A3130" s="1151" t="s">
        <v>1</v>
      </c>
      <c r="B3130" s="1152" t="s">
        <v>2</v>
      </c>
      <c r="C3130" s="1153" t="s">
        <v>6399</v>
      </c>
      <c r="D3130" s="1153" t="s">
        <v>4</v>
      </c>
      <c r="E3130" s="1153" t="s">
        <v>5</v>
      </c>
      <c r="F3130" s="1154" t="s">
        <v>6350</v>
      </c>
    </row>
    <row r="3131" spans="1:6" ht="51" customHeight="1">
      <c r="A3131" s="1155" t="s">
        <v>6548</v>
      </c>
      <c r="B3131" s="1155" t="s">
        <v>6549</v>
      </c>
      <c r="C3131" s="1156">
        <v>6000000</v>
      </c>
      <c r="D3131" s="1155" t="s">
        <v>904</v>
      </c>
      <c r="E3131" s="1155" t="s">
        <v>6550</v>
      </c>
      <c r="F3131" s="1157" t="s">
        <v>6551</v>
      </c>
    </row>
    <row r="3132" spans="1:6" ht="51" customHeight="1" thickBot="1">
      <c r="A3132" s="1158" t="s">
        <v>6354</v>
      </c>
      <c r="B3132" s="1159"/>
      <c r="C3132" s="1016">
        <f>SUM(C3131:C3131)</f>
        <v>6000000</v>
      </c>
      <c r="D3132" s="1112"/>
      <c r="E3132" s="1160"/>
      <c r="F3132" s="1018"/>
    </row>
    <row r="3133" spans="1:6" ht="51" customHeight="1">
      <c r="A3133" s="980"/>
      <c r="B3133" s="980"/>
      <c r="C3133" s="980"/>
      <c r="D3133" s="980"/>
      <c r="E3133" s="980"/>
      <c r="F3133" s="980"/>
    </row>
    <row r="3134" spans="1:6" ht="18.75">
      <c r="A3134" s="1747" t="s">
        <v>6344</v>
      </c>
      <c r="B3134" s="1747"/>
      <c r="C3134" s="1747"/>
      <c r="D3134" s="1747"/>
      <c r="E3134" s="1747"/>
      <c r="F3134" s="1747"/>
    </row>
    <row r="3135" spans="1:6" ht="18.75">
      <c r="A3135" s="1747" t="s">
        <v>5936</v>
      </c>
      <c r="B3135" s="1747"/>
      <c r="C3135" s="1747"/>
      <c r="D3135" s="1747"/>
      <c r="E3135" s="1747"/>
      <c r="F3135" s="1747"/>
    </row>
    <row r="3136" spans="1:6" ht="18.75">
      <c r="A3136" s="1747" t="s">
        <v>6345</v>
      </c>
      <c r="B3136" s="1747"/>
      <c r="C3136" s="1747"/>
      <c r="D3136" s="1747"/>
      <c r="E3136" s="1747"/>
      <c r="F3136" s="1747"/>
    </row>
    <row r="3137" spans="1:6" ht="18.75">
      <c r="A3137" s="1747" t="s">
        <v>6546</v>
      </c>
      <c r="B3137" s="1747"/>
      <c r="C3137" s="1747"/>
      <c r="D3137" s="1747"/>
      <c r="E3137" s="1747"/>
      <c r="F3137" s="1747"/>
    </row>
    <row r="3138" spans="1:6" ht="18.75">
      <c r="A3138" s="1747" t="s">
        <v>6347</v>
      </c>
      <c r="B3138" s="1747"/>
      <c r="C3138" s="1747"/>
      <c r="D3138" s="1747"/>
      <c r="E3138" s="1747"/>
      <c r="F3138" s="1747"/>
    </row>
    <row r="3139" spans="1:6" ht="15.75" thickBot="1">
      <c r="A3139" s="1150"/>
      <c r="B3139" s="1150"/>
      <c r="C3139" s="1150"/>
      <c r="D3139" s="1748" t="s">
        <v>6552</v>
      </c>
      <c r="E3139" s="1748"/>
      <c r="F3139" s="1748"/>
    </row>
    <row r="3140" spans="1:6" ht="51" customHeight="1" thickBot="1">
      <c r="A3140" s="1165" t="s">
        <v>1</v>
      </c>
      <c r="B3140" s="1166" t="s">
        <v>2</v>
      </c>
      <c r="C3140" s="1167" t="s">
        <v>6399</v>
      </c>
      <c r="D3140" s="1167" t="s">
        <v>4</v>
      </c>
      <c r="E3140" s="1167" t="s">
        <v>5</v>
      </c>
      <c r="F3140" s="1154" t="s">
        <v>6350</v>
      </c>
    </row>
    <row r="3141" spans="1:6" ht="51" customHeight="1">
      <c r="A3141" s="1168" t="s">
        <v>6553</v>
      </c>
      <c r="B3141" s="906" t="s">
        <v>6554</v>
      </c>
      <c r="C3141" s="1169">
        <v>2300000</v>
      </c>
      <c r="D3141" s="1059" t="s">
        <v>6396</v>
      </c>
      <c r="E3141" s="1170" t="s">
        <v>6555</v>
      </c>
      <c r="F3141" s="1171"/>
    </row>
    <row r="3142" spans="1:6" ht="51" customHeight="1" thickBot="1">
      <c r="A3142" s="1172" t="s">
        <v>6354</v>
      </c>
      <c r="B3142" s="1173"/>
      <c r="C3142" s="1174">
        <f>SUM(C3141:C3141)</f>
        <v>2300000</v>
      </c>
      <c r="D3142" s="1174"/>
      <c r="E3142" s="1175"/>
      <c r="F3142" s="1176"/>
    </row>
    <row r="3143" spans="1:6" ht="51" customHeight="1">
      <c r="A3143" s="1161"/>
      <c r="B3143" s="1162"/>
      <c r="C3143" s="1177"/>
      <c r="D3143" s="1163"/>
      <c r="E3143" s="1164"/>
      <c r="F3143" s="1163"/>
    </row>
    <row r="3144" spans="1:6" ht="51" customHeight="1" thickBot="1">
      <c r="A3144" s="1150" t="s">
        <v>6556</v>
      </c>
      <c r="B3144" s="1150"/>
      <c r="C3144" s="1150"/>
      <c r="D3144" s="1748" t="s">
        <v>6557</v>
      </c>
      <c r="E3144" s="1748"/>
      <c r="F3144" s="1748"/>
    </row>
    <row r="3145" spans="1:6" ht="32.25" thickBot="1">
      <c r="A3145" s="1165" t="s">
        <v>1</v>
      </c>
      <c r="B3145" s="1166" t="s">
        <v>2</v>
      </c>
      <c r="C3145" s="1167" t="s">
        <v>3</v>
      </c>
      <c r="D3145" s="1167" t="s">
        <v>4</v>
      </c>
      <c r="E3145" s="1167" t="s">
        <v>5</v>
      </c>
      <c r="F3145" s="1154" t="s">
        <v>6350</v>
      </c>
    </row>
    <row r="3146" spans="1:6" ht="51" customHeight="1">
      <c r="A3146" s="1168" t="s">
        <v>6558</v>
      </c>
      <c r="B3146" s="1178" t="s">
        <v>6559</v>
      </c>
      <c r="C3146" s="1179">
        <v>10000000</v>
      </c>
      <c r="D3146" s="1168" t="s">
        <v>4224</v>
      </c>
      <c r="E3146" s="1180" t="s">
        <v>6560</v>
      </c>
      <c r="F3146" s="1181" t="s">
        <v>6561</v>
      </c>
    </row>
    <row r="3147" spans="1:6" ht="51" customHeight="1" thickBot="1">
      <c r="A3147" s="1172" t="s">
        <v>6354</v>
      </c>
      <c r="B3147" s="1182"/>
      <c r="C3147" s="1183">
        <f>SUM(C3146:C3146)</f>
        <v>10000000</v>
      </c>
      <c r="D3147" s="1183"/>
      <c r="E3147" s="1184"/>
      <c r="F3147" s="1185"/>
    </row>
    <row r="3149" spans="1:6" ht="18.75">
      <c r="A3149" s="1747" t="s">
        <v>6384</v>
      </c>
      <c r="B3149" s="1747"/>
      <c r="C3149" s="1747"/>
      <c r="D3149" s="1747"/>
      <c r="E3149" s="1747"/>
      <c r="F3149" s="1747"/>
    </row>
    <row r="3150" spans="1:6" ht="18.75">
      <c r="A3150" s="1747" t="s">
        <v>5936</v>
      </c>
      <c r="B3150" s="1747"/>
      <c r="C3150" s="1747"/>
      <c r="D3150" s="1747"/>
      <c r="E3150" s="1747"/>
      <c r="F3150" s="1747"/>
    </row>
    <row r="3151" spans="1:6" ht="18.75">
      <c r="A3151" s="1747" t="s">
        <v>6345</v>
      </c>
      <c r="B3151" s="1747"/>
      <c r="C3151" s="1747"/>
      <c r="D3151" s="1747"/>
      <c r="E3151" s="1747"/>
      <c r="F3151" s="1747"/>
    </row>
    <row r="3152" spans="1:6" ht="18.75">
      <c r="A3152" s="1747" t="s">
        <v>6546</v>
      </c>
      <c r="B3152" s="1747"/>
      <c r="C3152" s="1747"/>
      <c r="D3152" s="1747"/>
      <c r="E3152" s="1747"/>
      <c r="F3152" s="1747"/>
    </row>
    <row r="3153" spans="1:6" ht="18.75">
      <c r="A3153" s="1747" t="s">
        <v>6385</v>
      </c>
      <c r="B3153" s="1747"/>
      <c r="C3153" s="1747"/>
      <c r="D3153" s="1747"/>
      <c r="E3153" s="1747"/>
      <c r="F3153" s="1747"/>
    </row>
    <row r="3154" spans="1:6" ht="15">
      <c r="A3154"/>
      <c r="B3154"/>
      <c r="C3154"/>
      <c r="D3154" s="1748" t="s">
        <v>6562</v>
      </c>
      <c r="E3154" s="1748"/>
      <c r="F3154" s="1748"/>
    </row>
    <row r="3155" spans="1:6" ht="51" customHeight="1">
      <c r="A3155" s="1186" t="s">
        <v>6371</v>
      </c>
      <c r="B3155" s="1187" t="s">
        <v>6372</v>
      </c>
      <c r="C3155" s="1188" t="s">
        <v>6393</v>
      </c>
      <c r="D3155" s="1188" t="s">
        <v>6374</v>
      </c>
      <c r="E3155" s="1188" t="s">
        <v>6375</v>
      </c>
      <c r="F3155" s="1186" t="s">
        <v>6376</v>
      </c>
    </row>
    <row r="3156" spans="1:6" ht="51" customHeight="1">
      <c r="A3156" s="1189" t="s">
        <v>6563</v>
      </c>
      <c r="B3156" s="1190" t="s">
        <v>6564</v>
      </c>
      <c r="C3156" s="1191">
        <v>700000</v>
      </c>
      <c r="D3156" s="1186" t="s">
        <v>5267</v>
      </c>
      <c r="E3156" s="1186" t="s">
        <v>6555</v>
      </c>
      <c r="F3156" s="1059"/>
    </row>
    <row r="3157" spans="1:6" ht="51" customHeight="1" thickBot="1">
      <c r="A3157" s="1158" t="s">
        <v>6354</v>
      </c>
      <c r="B3157" s="1192"/>
      <c r="C3157" s="1193">
        <f>SUM(C3156:C3156)</f>
        <v>700000</v>
      </c>
      <c r="D3157" s="1192"/>
      <c r="E3157" s="1192"/>
      <c r="F3157" s="1192"/>
    </row>
    <row r="3158" spans="1:6" ht="20.25" customHeight="1">
      <c r="A3158" s="980"/>
      <c r="B3158" s="980"/>
      <c r="C3158" s="980"/>
      <c r="D3158" s="980"/>
      <c r="E3158" s="980"/>
      <c r="F3158" s="980"/>
    </row>
    <row r="3159" spans="1:6" ht="20.25" customHeight="1">
      <c r="A3159"/>
      <c r="B3159"/>
      <c r="C3159"/>
      <c r="D3159" s="1748" t="s">
        <v>6565</v>
      </c>
      <c r="E3159" s="1748"/>
      <c r="F3159" s="1748"/>
    </row>
    <row r="3160" spans="1:6" ht="51" customHeight="1">
      <c r="A3160" s="1186" t="s">
        <v>6371</v>
      </c>
      <c r="B3160" s="1187" t="s">
        <v>6372</v>
      </c>
      <c r="C3160" s="1188" t="s">
        <v>6393</v>
      </c>
      <c r="D3160" s="1188" t="s">
        <v>6374</v>
      </c>
      <c r="E3160" s="1188" t="s">
        <v>6375</v>
      </c>
      <c r="F3160" s="1186" t="s">
        <v>6376</v>
      </c>
    </row>
    <row r="3161" spans="1:6" ht="51" customHeight="1">
      <c r="A3161" s="1189" t="s">
        <v>6566</v>
      </c>
      <c r="B3161" s="906" t="s">
        <v>6567</v>
      </c>
      <c r="C3161" s="1169">
        <v>1000000</v>
      </c>
      <c r="D3161" s="1186" t="s">
        <v>5267</v>
      </c>
      <c r="E3161" s="1186" t="s">
        <v>6568</v>
      </c>
      <c r="F3161" s="1059"/>
    </row>
    <row r="3162" spans="1:6" ht="51" customHeight="1" thickBot="1">
      <c r="A3162" s="1158" t="s">
        <v>6354</v>
      </c>
      <c r="B3162" s="1192"/>
      <c r="C3162" s="1194">
        <f>SUM(C3161:C3161)</f>
        <v>1000000</v>
      </c>
      <c r="D3162" s="1192"/>
      <c r="E3162" s="1192"/>
      <c r="F3162" s="1192"/>
    </row>
    <row r="3164" spans="1:6" ht="18.75">
      <c r="A3164" s="1747" t="s">
        <v>6384</v>
      </c>
      <c r="B3164" s="1747"/>
      <c r="C3164" s="1747"/>
      <c r="D3164" s="1747"/>
      <c r="E3164" s="1747"/>
      <c r="F3164" s="1747"/>
    </row>
    <row r="3165" spans="1:6" ht="18.75">
      <c r="A3165" s="1747" t="s">
        <v>5936</v>
      </c>
      <c r="B3165" s="1747"/>
      <c r="C3165" s="1747"/>
      <c r="D3165" s="1747"/>
      <c r="E3165" s="1747"/>
      <c r="F3165" s="1747"/>
    </row>
    <row r="3166" spans="1:6" ht="18.75">
      <c r="A3166" s="1747" t="s">
        <v>6345</v>
      </c>
      <c r="B3166" s="1747"/>
      <c r="C3166" s="1747"/>
      <c r="D3166" s="1747"/>
      <c r="E3166" s="1747"/>
      <c r="F3166" s="1747"/>
    </row>
    <row r="3167" spans="1:6" ht="18.75">
      <c r="A3167" s="1747" t="s">
        <v>6546</v>
      </c>
      <c r="B3167" s="1747"/>
      <c r="C3167" s="1747"/>
      <c r="D3167" s="1747"/>
      <c r="E3167" s="1747"/>
      <c r="F3167" s="1747"/>
    </row>
    <row r="3168" spans="1:6" ht="18.75">
      <c r="A3168" s="1749" t="s">
        <v>6569</v>
      </c>
      <c r="B3168" s="1749"/>
      <c r="C3168" s="1749"/>
      <c r="D3168" s="1749"/>
      <c r="E3168" s="1749"/>
      <c r="F3168" s="1749"/>
    </row>
    <row r="3169" spans="1:11" ht="15">
      <c r="A3169" s="1150" t="s">
        <v>6556</v>
      </c>
      <c r="B3169" s="1150"/>
      <c r="C3169" s="1150"/>
      <c r="D3169" s="1748" t="s">
        <v>6570</v>
      </c>
      <c r="E3169" s="1748"/>
      <c r="F3169" s="1748"/>
    </row>
    <row r="3170" spans="1:11" ht="51" customHeight="1" thickBot="1">
      <c r="A3170" s="1186" t="s">
        <v>6371</v>
      </c>
      <c r="B3170" s="1187" t="s">
        <v>6372</v>
      </c>
      <c r="C3170" s="1188" t="s">
        <v>6393</v>
      </c>
      <c r="D3170" s="1188" t="s">
        <v>6374</v>
      </c>
      <c r="E3170" s="1188" t="s">
        <v>6375</v>
      </c>
      <c r="F3170" s="1186" t="s">
        <v>6376</v>
      </c>
    </row>
    <row r="3171" spans="1:11" ht="51" customHeight="1" thickBot="1">
      <c r="A3171" s="1195" t="s">
        <v>6571</v>
      </c>
      <c r="B3171" s="1196" t="s">
        <v>6572</v>
      </c>
      <c r="C3171" s="1197">
        <v>4000000</v>
      </c>
      <c r="D3171" s="1196" t="s">
        <v>904</v>
      </c>
      <c r="E3171" s="1196" t="s">
        <v>6550</v>
      </c>
      <c r="F3171" s="1198"/>
    </row>
    <row r="3172" spans="1:11" ht="15.75">
      <c r="A3172" s="1192"/>
      <c r="B3172" s="1192"/>
      <c r="C3172" s="1199">
        <f>SUM(C3171:C3171)</f>
        <v>4000000</v>
      </c>
      <c r="D3172" s="1192"/>
      <c r="E3172" s="1192"/>
      <c r="F3172" s="1192"/>
    </row>
    <row r="3173" spans="1:11" s="677" customFormat="1" ht="15.75">
      <c r="A3173" s="1237"/>
      <c r="B3173" s="1237"/>
      <c r="C3173" s="1238"/>
      <c r="D3173" s="1237"/>
      <c r="E3173" s="1237"/>
      <c r="F3173" s="1237"/>
      <c r="G3173" s="680"/>
      <c r="H3173" s="681"/>
      <c r="I3173" s="681"/>
      <c r="J3173" s="679"/>
      <c r="K3173" s="679"/>
    </row>
    <row r="3174" spans="1:11" s="677" customFormat="1" ht="15.75">
      <c r="A3174" s="1237"/>
      <c r="B3174" s="1237"/>
      <c r="C3174" s="1238"/>
      <c r="D3174" s="1237"/>
      <c r="E3174" s="1237"/>
      <c r="F3174" s="1237"/>
      <c r="G3174" s="680"/>
      <c r="H3174" s="681"/>
      <c r="I3174" s="681"/>
      <c r="J3174" s="679"/>
      <c r="K3174" s="679"/>
    </row>
    <row r="3175" spans="1:11" s="677" customFormat="1" ht="18.75">
      <c r="A3175" s="1739" t="s">
        <v>6344</v>
      </c>
      <c r="B3175" s="1739"/>
      <c r="C3175" s="1739"/>
      <c r="D3175" s="1739"/>
      <c r="E3175" s="1739"/>
      <c r="F3175" s="1739"/>
      <c r="G3175" s="680"/>
      <c r="H3175" s="681"/>
      <c r="I3175" s="681"/>
      <c r="J3175" s="679"/>
      <c r="K3175" s="679"/>
    </row>
    <row r="3176" spans="1:11" s="677" customFormat="1" ht="18.75">
      <c r="A3176" s="1739" t="s">
        <v>5936</v>
      </c>
      <c r="B3176" s="1739"/>
      <c r="C3176" s="1739"/>
      <c r="D3176" s="1739"/>
      <c r="E3176" s="1739"/>
      <c r="F3176" s="1739"/>
      <c r="G3176" s="680"/>
      <c r="H3176" s="681"/>
      <c r="I3176" s="681"/>
      <c r="J3176" s="679"/>
      <c r="K3176" s="679"/>
    </row>
    <row r="3177" spans="1:11" s="677" customFormat="1" ht="18.75">
      <c r="A3177" s="1739" t="s">
        <v>6345</v>
      </c>
      <c r="B3177" s="1739"/>
      <c r="C3177" s="1739"/>
      <c r="D3177" s="1739"/>
      <c r="E3177" s="1739"/>
      <c r="F3177" s="1739"/>
      <c r="G3177" s="680"/>
      <c r="H3177" s="681"/>
      <c r="I3177" s="681"/>
      <c r="J3177" s="679"/>
      <c r="K3177" s="679"/>
    </row>
    <row r="3178" spans="1:11" s="677" customFormat="1" ht="18.75">
      <c r="A3178" s="1739" t="s">
        <v>6346</v>
      </c>
      <c r="B3178" s="1739"/>
      <c r="C3178" s="1739"/>
      <c r="D3178" s="1739"/>
      <c r="E3178" s="1739"/>
      <c r="F3178" s="1739"/>
      <c r="G3178" s="680"/>
      <c r="H3178" s="681"/>
      <c r="I3178" s="681"/>
      <c r="J3178" s="679"/>
      <c r="K3178" s="679"/>
    </row>
    <row r="3179" spans="1:11" s="677" customFormat="1" ht="18.75">
      <c r="A3179" s="1739" t="s">
        <v>6347</v>
      </c>
      <c r="B3179" s="1739"/>
      <c r="C3179" s="1739"/>
      <c r="D3179" s="1739"/>
      <c r="E3179" s="1739"/>
      <c r="F3179" s="1739"/>
      <c r="G3179" s="680"/>
      <c r="H3179" s="681"/>
      <c r="I3179" s="681"/>
      <c r="J3179" s="679"/>
      <c r="K3179" s="679"/>
    </row>
    <row r="3180" spans="1:11" s="677" customFormat="1" ht="15">
      <c r="A3180"/>
      <c r="B3180"/>
      <c r="C3180"/>
      <c r="D3180"/>
      <c r="E3180"/>
      <c r="F3180"/>
      <c r="G3180" s="680"/>
      <c r="H3180" s="681"/>
      <c r="I3180" s="681"/>
      <c r="J3180" s="679"/>
      <c r="K3180" s="679"/>
    </row>
    <row r="3181" spans="1:11" s="677" customFormat="1" ht="15.75" thickBot="1">
      <c r="A3181" s="998"/>
      <c r="B3181" s="998"/>
      <c r="C3181" s="998"/>
      <c r="D3181" s="1740" t="s">
        <v>6355</v>
      </c>
      <c r="E3181" s="1740"/>
      <c r="F3181" s="1740"/>
      <c r="G3181" s="680"/>
      <c r="H3181" s="681"/>
      <c r="I3181" s="681"/>
      <c r="J3181" s="679"/>
      <c r="K3181" s="679"/>
    </row>
    <row r="3182" spans="1:11" s="677" customFormat="1" ht="32.25" thickBot="1">
      <c r="A3182" s="981" t="s">
        <v>1</v>
      </c>
      <c r="B3182" s="982" t="s">
        <v>2</v>
      </c>
      <c r="C3182" s="983" t="s">
        <v>6349</v>
      </c>
      <c r="D3182" s="983" t="s">
        <v>4</v>
      </c>
      <c r="E3182" s="983" t="s">
        <v>5</v>
      </c>
      <c r="F3182" s="984" t="s">
        <v>6350</v>
      </c>
      <c r="G3182" s="680"/>
      <c r="H3182" s="681"/>
      <c r="I3182" s="681"/>
      <c r="J3182" s="679"/>
      <c r="K3182" s="679"/>
    </row>
    <row r="3183" spans="1:11" s="677" customFormat="1" ht="126.75" thickBot="1">
      <c r="A3183" s="1240" t="s">
        <v>6629</v>
      </c>
      <c r="B3183" s="1000" t="s">
        <v>6630</v>
      </c>
      <c r="C3183" s="1001">
        <v>500000</v>
      </c>
      <c r="D3183" s="1002" t="s">
        <v>5267</v>
      </c>
      <c r="E3183" s="1002" t="s">
        <v>5267</v>
      </c>
      <c r="F3183" s="988"/>
      <c r="G3183" s="680"/>
      <c r="H3183" s="681"/>
      <c r="I3183" s="681"/>
      <c r="J3183" s="679"/>
      <c r="K3183" s="679"/>
    </row>
    <row r="3184" spans="1:11" s="677" customFormat="1" ht="32.25" thickBot="1">
      <c r="A3184" s="993" t="s">
        <v>6354</v>
      </c>
      <c r="B3184" s="994"/>
      <c r="C3184" s="995">
        <f>SUM(C3183:C3183)</f>
        <v>500000</v>
      </c>
      <c r="D3184" s="996"/>
      <c r="E3184" s="996"/>
      <c r="F3184" s="997"/>
      <c r="G3184" s="680"/>
      <c r="H3184" s="681"/>
      <c r="I3184" s="681"/>
      <c r="J3184" s="679"/>
      <c r="K3184" s="679"/>
    </row>
    <row r="3185" spans="1:11" s="677" customFormat="1" ht="15">
      <c r="A3185" s="980"/>
      <c r="B3185" s="980"/>
      <c r="C3185" s="980"/>
      <c r="D3185" s="980"/>
      <c r="E3185" s="980"/>
      <c r="F3185" s="980"/>
      <c r="G3185" s="680"/>
      <c r="H3185" s="681"/>
      <c r="I3185" s="681"/>
      <c r="J3185" s="679"/>
      <c r="K3185" s="679"/>
    </row>
    <row r="3186" spans="1:11" s="677" customFormat="1" ht="15">
      <c r="A3186" s="980"/>
      <c r="B3186" s="980"/>
      <c r="C3186" s="980"/>
      <c r="D3186" s="980"/>
      <c r="E3186" s="980"/>
      <c r="F3186" s="980"/>
      <c r="G3186" s="680"/>
      <c r="H3186" s="681"/>
      <c r="I3186" s="681"/>
      <c r="J3186" s="679"/>
      <c r="K3186" s="679"/>
    </row>
    <row r="3187" spans="1:11" s="677" customFormat="1" ht="15.75" thickBot="1">
      <c r="A3187" s="980"/>
      <c r="B3187" s="980"/>
      <c r="C3187" s="980"/>
      <c r="D3187" s="1740" t="s">
        <v>6362</v>
      </c>
      <c r="E3187" s="1740"/>
      <c r="F3187" s="1740"/>
      <c r="G3187" s="680"/>
      <c r="H3187" s="681"/>
      <c r="I3187" s="681"/>
      <c r="J3187" s="679"/>
      <c r="K3187" s="679"/>
    </row>
    <row r="3188" spans="1:11" s="677" customFormat="1" ht="32.25" thickBot="1">
      <c r="A3188" s="981" t="s">
        <v>1</v>
      </c>
      <c r="B3188" s="982" t="s">
        <v>2</v>
      </c>
      <c r="C3188" s="983" t="s">
        <v>6349</v>
      </c>
      <c r="D3188" s="983" t="s">
        <v>4</v>
      </c>
      <c r="E3188" s="983" t="s">
        <v>5</v>
      </c>
      <c r="F3188" s="984" t="s">
        <v>6350</v>
      </c>
      <c r="G3188" s="680"/>
      <c r="H3188" s="681"/>
      <c r="I3188" s="681"/>
      <c r="J3188" s="679"/>
      <c r="K3188" s="679"/>
    </row>
    <row r="3189" spans="1:11" s="677" customFormat="1" ht="158.25" thickBot="1">
      <c r="A3189" s="1240" t="s">
        <v>6631</v>
      </c>
      <c r="B3189" s="1000" t="s">
        <v>6632</v>
      </c>
      <c r="C3189" s="1001">
        <v>500000</v>
      </c>
      <c r="D3189" s="1002" t="s">
        <v>5267</v>
      </c>
      <c r="E3189" s="1002" t="s">
        <v>5267</v>
      </c>
      <c r="F3189" s="988"/>
      <c r="G3189" s="680"/>
      <c r="H3189" s="681"/>
      <c r="I3189" s="681"/>
      <c r="J3189" s="679"/>
      <c r="K3189" s="679"/>
    </row>
    <row r="3190" spans="1:11" s="677" customFormat="1" ht="15.75">
      <c r="A3190" s="1004"/>
      <c r="B3190" s="1005"/>
      <c r="C3190" s="1006"/>
      <c r="D3190" s="1007"/>
      <c r="E3190" s="1007"/>
      <c r="F3190" s="1008"/>
      <c r="G3190" s="680"/>
      <c r="H3190" s="681"/>
      <c r="I3190" s="681"/>
      <c r="J3190" s="679"/>
      <c r="K3190" s="679"/>
    </row>
    <row r="3191" spans="1:11" s="677" customFormat="1" ht="32.25" thickBot="1">
      <c r="A3191" s="993" t="s">
        <v>6354</v>
      </c>
      <c r="B3191" s="994"/>
      <c r="C3191" s="995">
        <f>SUM(C3189:C3190)</f>
        <v>500000</v>
      </c>
      <c r="D3191" s="996"/>
      <c r="E3191" s="996"/>
      <c r="F3191" s="997"/>
      <c r="G3191" s="680"/>
      <c r="H3191" s="681"/>
      <c r="I3191" s="681"/>
      <c r="J3191" s="679"/>
      <c r="K3191" s="679"/>
    </row>
    <row r="3192" spans="1:11" s="677" customFormat="1" ht="15">
      <c r="A3192" s="980"/>
      <c r="B3192" s="980"/>
      <c r="C3192" s="980"/>
      <c r="D3192" s="980"/>
      <c r="E3192" s="980"/>
      <c r="F3192" s="980"/>
      <c r="G3192" s="680"/>
      <c r="H3192" s="681"/>
      <c r="I3192" s="681"/>
      <c r="J3192" s="679"/>
      <c r="K3192" s="679"/>
    </row>
    <row r="3193" spans="1:11" s="677" customFormat="1" ht="15">
      <c r="A3193" s="998"/>
      <c r="B3193" s="998"/>
      <c r="C3193" s="998"/>
      <c r="D3193" s="1740" t="s">
        <v>6370</v>
      </c>
      <c r="E3193" s="1740"/>
      <c r="F3193" s="1740"/>
      <c r="G3193" s="680"/>
      <c r="H3193" s="681"/>
      <c r="I3193" s="681"/>
      <c r="J3193" s="679"/>
      <c r="K3193" s="679"/>
    </row>
    <row r="3194" spans="1:11" s="677" customFormat="1" ht="30">
      <c r="A3194" s="1027" t="s">
        <v>6371</v>
      </c>
      <c r="B3194" s="1028" t="s">
        <v>6372</v>
      </c>
      <c r="C3194" s="1029" t="s">
        <v>6373</v>
      </c>
      <c r="D3194" s="1029" t="s">
        <v>6374</v>
      </c>
      <c r="E3194" s="1029" t="s">
        <v>6375</v>
      </c>
      <c r="F3194" s="1027" t="s">
        <v>6376</v>
      </c>
      <c r="G3194" s="680"/>
      <c r="H3194" s="681"/>
      <c r="I3194" s="681"/>
      <c r="J3194" s="679"/>
      <c r="K3194" s="679"/>
    </row>
    <row r="3195" spans="1:11" s="677" customFormat="1" ht="111" thickBot="1">
      <c r="A3195" s="972" t="s">
        <v>6633</v>
      </c>
      <c r="B3195" s="1051" t="s">
        <v>6634</v>
      </c>
      <c r="C3195" s="1053">
        <v>1300000</v>
      </c>
      <c r="D3195" s="1051" t="s">
        <v>5267</v>
      </c>
      <c r="E3195" s="1051" t="s">
        <v>5267</v>
      </c>
      <c r="F3195" s="1030"/>
      <c r="G3195" s="680"/>
      <c r="H3195" s="681"/>
      <c r="I3195" s="681"/>
      <c r="J3195" s="679"/>
      <c r="K3195" s="679"/>
    </row>
    <row r="3196" spans="1:11" s="677" customFormat="1" ht="108.75" thickBot="1">
      <c r="A3196" s="1240" t="s">
        <v>6635</v>
      </c>
      <c r="B3196" s="1241" t="s">
        <v>6636</v>
      </c>
      <c r="C3196" s="1242">
        <v>87500</v>
      </c>
      <c r="D3196" s="1241" t="s">
        <v>5267</v>
      </c>
      <c r="E3196" s="1241" t="s">
        <v>5267</v>
      </c>
      <c r="F3196" s="1035"/>
      <c r="G3196" s="680"/>
      <c r="H3196" s="681"/>
      <c r="I3196" s="681"/>
      <c r="J3196" s="679"/>
      <c r="K3196" s="679"/>
    </row>
    <row r="3197" spans="1:11" s="677" customFormat="1" ht="15">
      <c r="A3197" s="1040" t="s">
        <v>6368</v>
      </c>
      <c r="B3197" s="1041"/>
      <c r="C3197" s="1042">
        <f>SUM(C3195:C3196)</f>
        <v>1387500</v>
      </c>
      <c r="D3197" s="1043"/>
      <c r="E3197" s="1043"/>
      <c r="F3197" s="1042"/>
      <c r="G3197" s="680"/>
      <c r="H3197" s="681"/>
      <c r="I3197" s="681"/>
      <c r="J3197" s="679"/>
      <c r="K3197" s="679"/>
    </row>
    <row r="3198" spans="1:11" s="677" customFormat="1" ht="15">
      <c r="A3198" s="980"/>
      <c r="B3198" s="980"/>
      <c r="C3198" s="980"/>
      <c r="D3198" s="980"/>
      <c r="E3198" s="980"/>
      <c r="F3198" s="980"/>
      <c r="G3198" s="680"/>
      <c r="H3198" s="681"/>
      <c r="I3198" s="681"/>
      <c r="J3198" s="679"/>
      <c r="K3198" s="679"/>
    </row>
    <row r="3199" spans="1:11" s="677" customFormat="1" ht="15.75">
      <c r="A3199" s="1237"/>
      <c r="B3199" s="1237"/>
      <c r="C3199" s="1238"/>
      <c r="D3199" s="1237"/>
      <c r="E3199" s="1237"/>
      <c r="F3199" s="1237"/>
      <c r="G3199" s="680"/>
      <c r="H3199" s="681"/>
      <c r="I3199" s="681"/>
      <c r="J3199" s="679"/>
      <c r="K3199" s="679"/>
    </row>
    <row r="3200" spans="1:11" s="677" customFormat="1" ht="18.75">
      <c r="A3200" s="1739" t="s">
        <v>6384</v>
      </c>
      <c r="B3200" s="1739"/>
      <c r="C3200" s="1739"/>
      <c r="D3200" s="1739"/>
      <c r="E3200" s="1739"/>
      <c r="F3200" s="1739"/>
      <c r="G3200" s="680"/>
      <c r="H3200" s="681"/>
      <c r="I3200" s="681"/>
      <c r="J3200" s="679"/>
      <c r="K3200" s="679"/>
    </row>
    <row r="3201" spans="1:11" s="677" customFormat="1" ht="18.75">
      <c r="A3201" s="1739" t="s">
        <v>5936</v>
      </c>
      <c r="B3201" s="1739"/>
      <c r="C3201" s="1739"/>
      <c r="D3201" s="1739"/>
      <c r="E3201" s="1739"/>
      <c r="F3201" s="1739"/>
      <c r="G3201" s="680"/>
      <c r="H3201" s="681"/>
      <c r="I3201" s="681"/>
      <c r="J3201" s="679"/>
      <c r="K3201" s="679"/>
    </row>
    <row r="3202" spans="1:11" s="677" customFormat="1" ht="18.75">
      <c r="A3202" s="1739" t="s">
        <v>6345</v>
      </c>
      <c r="B3202" s="1739"/>
      <c r="C3202" s="1739"/>
      <c r="D3202" s="1739"/>
      <c r="E3202" s="1739"/>
      <c r="F3202" s="1739"/>
      <c r="G3202" s="680"/>
      <c r="H3202" s="681"/>
      <c r="I3202" s="681"/>
      <c r="J3202" s="679"/>
      <c r="K3202" s="679"/>
    </row>
    <row r="3203" spans="1:11" s="677" customFormat="1" ht="18.75">
      <c r="A3203" s="1739" t="s">
        <v>6346</v>
      </c>
      <c r="B3203" s="1739"/>
      <c r="C3203" s="1739"/>
      <c r="D3203" s="1739"/>
      <c r="E3203" s="1739"/>
      <c r="F3203" s="1739"/>
      <c r="G3203" s="680"/>
      <c r="H3203" s="681"/>
      <c r="I3203" s="681"/>
      <c r="J3203" s="679"/>
      <c r="K3203" s="679"/>
    </row>
    <row r="3204" spans="1:11" s="677" customFormat="1" ht="18.75">
      <c r="A3204" s="1739" t="s">
        <v>6385</v>
      </c>
      <c r="B3204" s="1739"/>
      <c r="C3204" s="1739"/>
      <c r="D3204" s="1739"/>
      <c r="E3204" s="1739"/>
      <c r="F3204" s="1739"/>
      <c r="G3204" s="680"/>
      <c r="H3204" s="681"/>
      <c r="I3204" s="681"/>
      <c r="J3204" s="679"/>
      <c r="K3204" s="679"/>
    </row>
    <row r="3205" spans="1:11" s="677" customFormat="1" ht="15">
      <c r="A3205" s="998"/>
      <c r="B3205" s="998"/>
      <c r="C3205" s="998"/>
      <c r="D3205" s="1740" t="s">
        <v>6511</v>
      </c>
      <c r="E3205" s="1740"/>
      <c r="F3205" s="1740"/>
      <c r="G3205" s="680"/>
      <c r="H3205" s="681"/>
      <c r="I3205" s="681"/>
      <c r="J3205" s="679"/>
      <c r="K3205" s="679"/>
    </row>
    <row r="3206" spans="1:11" s="677" customFormat="1" ht="30">
      <c r="A3206" s="1027" t="s">
        <v>6371</v>
      </c>
      <c r="B3206" s="1028" t="s">
        <v>6372</v>
      </c>
      <c r="C3206" s="1029" t="s">
        <v>6373</v>
      </c>
      <c r="D3206" s="1029" t="s">
        <v>6374</v>
      </c>
      <c r="E3206" s="1029" t="s">
        <v>6375</v>
      </c>
      <c r="F3206" s="1027" t="s">
        <v>6376</v>
      </c>
      <c r="G3206" s="680"/>
      <c r="H3206" s="681"/>
      <c r="I3206" s="681"/>
      <c r="J3206" s="679"/>
      <c r="K3206" s="679"/>
    </row>
    <row r="3207" spans="1:11" s="677" customFormat="1" ht="111" thickBot="1">
      <c r="A3207" s="972" t="s">
        <v>6637</v>
      </c>
      <c r="B3207" s="1051" t="s">
        <v>6638</v>
      </c>
      <c r="C3207" s="1053">
        <v>1100000</v>
      </c>
      <c r="D3207" s="1051" t="s">
        <v>5267</v>
      </c>
      <c r="E3207" s="1051" t="s">
        <v>5267</v>
      </c>
      <c r="F3207" s="1030"/>
      <c r="G3207" s="680"/>
      <c r="H3207" s="681"/>
      <c r="I3207" s="681"/>
      <c r="J3207" s="679"/>
      <c r="K3207" s="679"/>
    </row>
    <row r="3208" spans="1:11" s="677" customFormat="1" ht="108.75" thickBot="1">
      <c r="A3208" s="1240" t="s">
        <v>6639</v>
      </c>
      <c r="B3208" s="1241" t="s">
        <v>6640</v>
      </c>
      <c r="C3208" s="1242">
        <v>87500</v>
      </c>
      <c r="D3208" s="1241" t="s">
        <v>5267</v>
      </c>
      <c r="E3208" s="1241" t="s">
        <v>5267</v>
      </c>
      <c r="F3208" s="1035"/>
      <c r="G3208" s="680"/>
      <c r="H3208" s="681"/>
      <c r="I3208" s="681"/>
      <c r="J3208" s="679"/>
      <c r="K3208" s="679"/>
    </row>
    <row r="3209" spans="1:11" s="677" customFormat="1" ht="15">
      <c r="A3209" s="1040" t="s">
        <v>6368</v>
      </c>
      <c r="B3209" s="1041"/>
      <c r="C3209" s="1042">
        <f>SUM(C3207:C3208)</f>
        <v>1187500</v>
      </c>
      <c r="D3209" s="1043"/>
      <c r="E3209" s="1043"/>
      <c r="F3209" s="1042"/>
      <c r="G3209" s="680"/>
      <c r="H3209" s="681"/>
      <c r="I3209" s="681"/>
      <c r="J3209" s="679"/>
      <c r="K3209" s="679"/>
    </row>
    <row r="3210" spans="1:11" s="677" customFormat="1" ht="15.75">
      <c r="A3210" s="1237"/>
      <c r="B3210" s="1237"/>
      <c r="C3210" s="1238"/>
      <c r="D3210" s="1237"/>
      <c r="E3210" s="1237"/>
      <c r="F3210" s="1237"/>
      <c r="G3210" s="680"/>
      <c r="H3210" s="681"/>
      <c r="I3210" s="681"/>
      <c r="J3210" s="679"/>
      <c r="K3210" s="679"/>
    </row>
    <row r="3211" spans="1:11" s="677" customFormat="1" ht="15.75">
      <c r="A3211" s="1237"/>
      <c r="B3211" s="1237"/>
      <c r="C3211" s="1238"/>
      <c r="D3211" s="1237"/>
      <c r="E3211" s="1237"/>
      <c r="F3211" s="1237"/>
      <c r="G3211" s="680"/>
      <c r="H3211" s="681"/>
      <c r="I3211" s="681"/>
      <c r="J3211" s="679"/>
      <c r="K3211" s="679"/>
    </row>
    <row r="3212" spans="1:11" s="677" customFormat="1" ht="15">
      <c r="A3212" s="998"/>
      <c r="B3212" s="998"/>
      <c r="C3212" s="998"/>
      <c r="D3212" s="1740" t="s">
        <v>6641</v>
      </c>
      <c r="E3212" s="1740"/>
      <c r="F3212" s="1740"/>
      <c r="G3212" s="680"/>
      <c r="H3212" s="681"/>
      <c r="I3212" s="681"/>
      <c r="J3212" s="679"/>
      <c r="K3212" s="679"/>
    </row>
    <row r="3213" spans="1:11" s="677" customFormat="1" ht="30">
      <c r="A3213" s="1027" t="s">
        <v>6371</v>
      </c>
      <c r="B3213" s="1028" t="s">
        <v>6372</v>
      </c>
      <c r="C3213" s="1029" t="s">
        <v>6373</v>
      </c>
      <c r="D3213" s="1029" t="s">
        <v>6374</v>
      </c>
      <c r="E3213" s="1029" t="s">
        <v>6375</v>
      </c>
      <c r="F3213" s="1027" t="s">
        <v>6376</v>
      </c>
      <c r="G3213" s="680"/>
      <c r="H3213" s="681"/>
      <c r="I3213" s="681"/>
      <c r="J3213" s="679"/>
      <c r="K3213" s="679"/>
    </row>
    <row r="3214" spans="1:11" s="677" customFormat="1" ht="111" thickBot="1">
      <c r="A3214" s="972" t="s">
        <v>6642</v>
      </c>
      <c r="B3214" s="1051" t="s">
        <v>6643</v>
      </c>
      <c r="C3214" s="1053">
        <v>1100000</v>
      </c>
      <c r="D3214" s="1051" t="s">
        <v>5267</v>
      </c>
      <c r="E3214" s="1051" t="s">
        <v>5267</v>
      </c>
      <c r="F3214" s="1030"/>
      <c r="G3214" s="680"/>
      <c r="H3214" s="681"/>
      <c r="I3214" s="681"/>
      <c r="J3214" s="679"/>
      <c r="K3214" s="679"/>
    </row>
    <row r="3215" spans="1:11" s="677" customFormat="1" ht="108.75" thickBot="1">
      <c r="A3215" s="1240" t="s">
        <v>6644</v>
      </c>
      <c r="B3215" s="1241" t="s">
        <v>6645</v>
      </c>
      <c r="C3215" s="1242">
        <v>87500</v>
      </c>
      <c r="D3215" s="1241" t="s">
        <v>5267</v>
      </c>
      <c r="E3215" s="1241" t="s">
        <v>5267</v>
      </c>
      <c r="F3215" s="1035"/>
      <c r="G3215" s="680"/>
      <c r="H3215" s="681"/>
      <c r="I3215" s="681"/>
      <c r="J3215" s="679"/>
      <c r="K3215" s="679"/>
    </row>
    <row r="3216" spans="1:11" s="677" customFormat="1" ht="15">
      <c r="A3216" s="1243"/>
      <c r="B3216" s="1243"/>
      <c r="C3216" s="1243"/>
      <c r="D3216" s="1243"/>
      <c r="E3216" s="1243"/>
      <c r="F3216" s="1243"/>
      <c r="G3216" s="680"/>
      <c r="H3216" s="681"/>
      <c r="I3216" s="681"/>
      <c r="J3216" s="679"/>
      <c r="K3216" s="679"/>
    </row>
    <row r="3217" spans="1:11" s="677" customFormat="1" ht="15.75">
      <c r="A3217" s="1237"/>
      <c r="B3217" s="1237"/>
      <c r="C3217" s="1238"/>
      <c r="D3217" s="1237"/>
      <c r="E3217" s="1237"/>
      <c r="F3217" s="1237"/>
      <c r="G3217" s="680"/>
      <c r="H3217" s="681"/>
      <c r="I3217" s="681"/>
      <c r="J3217" s="679"/>
      <c r="K3217" s="679"/>
    </row>
    <row r="3218" spans="1:11" s="677" customFormat="1" ht="15.75">
      <c r="A3218" s="1237"/>
      <c r="B3218" s="1237"/>
      <c r="C3218" s="1238"/>
      <c r="D3218" s="1237"/>
      <c r="E3218" s="1237"/>
      <c r="F3218" s="1237"/>
      <c r="G3218" s="680"/>
      <c r="H3218" s="681"/>
      <c r="I3218" s="681"/>
      <c r="J3218" s="679"/>
      <c r="K3218" s="679"/>
    </row>
    <row r="3219" spans="1:11" s="677" customFormat="1" ht="18.75">
      <c r="A3219" s="1739" t="s">
        <v>6384</v>
      </c>
      <c r="B3219" s="1739"/>
      <c r="C3219" s="1739"/>
      <c r="D3219" s="1739"/>
      <c r="E3219" s="1739"/>
      <c r="F3219" s="1739"/>
      <c r="G3219" s="680"/>
      <c r="H3219" s="681"/>
      <c r="I3219" s="681"/>
      <c r="J3219" s="679"/>
      <c r="K3219" s="679"/>
    </row>
    <row r="3220" spans="1:11" s="677" customFormat="1" ht="18.75">
      <c r="A3220" s="1739" t="s">
        <v>5936</v>
      </c>
      <c r="B3220" s="1739"/>
      <c r="C3220" s="1739"/>
      <c r="D3220" s="1739"/>
      <c r="E3220" s="1739"/>
      <c r="F3220" s="1739"/>
      <c r="G3220" s="680"/>
      <c r="H3220" s="681"/>
      <c r="I3220" s="681"/>
      <c r="J3220" s="679"/>
      <c r="K3220" s="679"/>
    </row>
    <row r="3221" spans="1:11" s="677" customFormat="1" ht="18.75">
      <c r="A3221" s="1739" t="s">
        <v>6345</v>
      </c>
      <c r="B3221" s="1739"/>
      <c r="C3221" s="1739"/>
      <c r="D3221" s="1739"/>
      <c r="E3221" s="1739"/>
      <c r="F3221" s="1739"/>
      <c r="G3221" s="680"/>
      <c r="H3221" s="681"/>
      <c r="I3221" s="681"/>
      <c r="J3221" s="679"/>
      <c r="K3221" s="679"/>
    </row>
    <row r="3222" spans="1:11" s="677" customFormat="1" ht="18.75">
      <c r="A3222" s="1739" t="s">
        <v>6346</v>
      </c>
      <c r="B3222" s="1739"/>
      <c r="C3222" s="1739"/>
      <c r="D3222" s="1739"/>
      <c r="E3222" s="1739"/>
      <c r="F3222" s="1739"/>
      <c r="G3222" s="680"/>
      <c r="H3222" s="681"/>
      <c r="I3222" s="681"/>
      <c r="J3222" s="679"/>
      <c r="K3222" s="679"/>
    </row>
    <row r="3223" spans="1:11" s="677" customFormat="1" ht="19.5" thickBot="1">
      <c r="A3223" s="979" t="s">
        <v>6409</v>
      </c>
      <c r="B3223" s="979"/>
      <c r="C3223" s="979"/>
      <c r="D3223" s="979"/>
      <c r="E3223" s="979"/>
      <c r="F3223" s="979"/>
      <c r="G3223" s="680"/>
      <c r="H3223" s="681"/>
      <c r="I3223" s="681"/>
      <c r="J3223" s="679"/>
      <c r="K3223" s="679"/>
    </row>
    <row r="3224" spans="1:11" s="677" customFormat="1" ht="32.25" thickBot="1">
      <c r="A3224" s="981" t="s">
        <v>1</v>
      </c>
      <c r="B3224" s="982" t="s">
        <v>2</v>
      </c>
      <c r="C3224" s="983" t="s">
        <v>3</v>
      </c>
      <c r="D3224" s="983" t="s">
        <v>4</v>
      </c>
      <c r="E3224" s="983" t="s">
        <v>5</v>
      </c>
      <c r="F3224" s="984" t="s">
        <v>6350</v>
      </c>
      <c r="G3224" s="680"/>
      <c r="H3224" s="681"/>
      <c r="I3224" s="681"/>
      <c r="J3224" s="679"/>
      <c r="K3224" s="679"/>
    </row>
    <row r="3225" spans="1:11" s="677" customFormat="1" ht="135.75" thickBot="1">
      <c r="A3225" s="1240" t="s">
        <v>6646</v>
      </c>
      <c r="B3225" s="1241" t="s">
        <v>6647</v>
      </c>
      <c r="C3225" s="1242">
        <v>1600000</v>
      </c>
      <c r="D3225" s="1241" t="s">
        <v>5267</v>
      </c>
      <c r="E3225" s="1241" t="s">
        <v>5267</v>
      </c>
      <c r="F3225" s="1049"/>
      <c r="G3225" s="680"/>
      <c r="H3225" s="681"/>
      <c r="I3225" s="681"/>
      <c r="J3225" s="679"/>
      <c r="K3225" s="679"/>
    </row>
    <row r="3226" spans="1:11" s="677" customFormat="1" ht="108.75" thickBot="1">
      <c r="A3226" s="1240" t="s">
        <v>6648</v>
      </c>
      <c r="B3226" s="1241" t="s">
        <v>6649</v>
      </c>
      <c r="C3226" s="1242">
        <v>87500</v>
      </c>
      <c r="D3226" s="1241" t="s">
        <v>5267</v>
      </c>
      <c r="E3226" s="1241" t="s">
        <v>5267</v>
      </c>
      <c r="F3226" s="1071"/>
      <c r="G3226" s="680"/>
      <c r="H3226" s="681"/>
      <c r="I3226" s="681"/>
      <c r="J3226" s="679"/>
      <c r="K3226" s="679"/>
    </row>
    <row r="3227" spans="1:11" s="677" customFormat="1" ht="122.25" thickBot="1">
      <c r="A3227" s="1240" t="s">
        <v>6650</v>
      </c>
      <c r="B3227" s="1244" t="s">
        <v>6651</v>
      </c>
      <c r="C3227" s="1245">
        <v>1000000</v>
      </c>
      <c r="D3227" s="1241" t="s">
        <v>5267</v>
      </c>
      <c r="E3227" s="1241" t="s">
        <v>5267</v>
      </c>
      <c r="F3227" s="1065"/>
      <c r="G3227" s="680"/>
      <c r="H3227" s="681"/>
      <c r="I3227" s="681"/>
      <c r="J3227" s="679"/>
      <c r="K3227" s="679"/>
    </row>
    <row r="3228" spans="1:11" s="677" customFormat="1" ht="31.5">
      <c r="A3228" s="1075" t="s">
        <v>6354</v>
      </c>
      <c r="B3228" s="1076"/>
      <c r="C3228" s="1077">
        <f>SUM(C3225:C3227)</f>
        <v>2687500</v>
      </c>
      <c r="D3228" s="1078"/>
      <c r="E3228" s="1078"/>
      <c r="F3228" s="1079"/>
      <c r="G3228" s="680"/>
      <c r="H3228" s="681"/>
      <c r="I3228" s="681"/>
      <c r="J3228" s="679"/>
      <c r="K3228" s="679"/>
    </row>
    <row r="3229" spans="1:11" s="677" customFormat="1" ht="15.75">
      <c r="A3229" s="1237"/>
      <c r="B3229" s="1237"/>
      <c r="C3229" s="1238"/>
      <c r="D3229" s="1237"/>
      <c r="E3229" s="1237"/>
      <c r="F3229" s="1237"/>
      <c r="G3229" s="680"/>
      <c r="H3229" s="681"/>
      <c r="I3229" s="681"/>
      <c r="J3229" s="679"/>
      <c r="K3229" s="679"/>
    </row>
    <row r="3230" spans="1:11" s="677" customFormat="1" ht="15.75">
      <c r="A3230" s="1237"/>
      <c r="B3230" s="1237"/>
      <c r="C3230" s="1238"/>
      <c r="D3230" s="1237"/>
      <c r="E3230" s="1237"/>
      <c r="F3230" s="1237"/>
      <c r="G3230" s="680"/>
      <c r="H3230" s="681"/>
      <c r="I3230" s="681"/>
      <c r="J3230" s="679"/>
      <c r="K3230" s="679"/>
    </row>
    <row r="3231" spans="1:11" s="677" customFormat="1" ht="18.75">
      <c r="A3231" s="1752" t="s">
        <v>6344</v>
      </c>
      <c r="B3231" s="1752"/>
      <c r="C3231" s="1752"/>
      <c r="D3231" s="1752"/>
      <c r="E3231" s="1752"/>
      <c r="F3231" s="1752"/>
      <c r="G3231" s="680"/>
      <c r="H3231" s="681"/>
      <c r="I3231" s="681"/>
      <c r="J3231" s="679"/>
      <c r="K3231" s="679"/>
    </row>
    <row r="3232" spans="1:11" s="677" customFormat="1" ht="18.75">
      <c r="A3232" s="1752" t="s">
        <v>6652</v>
      </c>
      <c r="B3232" s="1752"/>
      <c r="C3232" s="1752"/>
      <c r="D3232" s="1752"/>
      <c r="E3232" s="1752"/>
      <c r="F3232" s="1752"/>
      <c r="G3232" s="680"/>
      <c r="H3232" s="681"/>
      <c r="I3232" s="681"/>
      <c r="J3232" s="679"/>
      <c r="K3232" s="679"/>
    </row>
    <row r="3233" spans="1:11" s="677" customFormat="1" ht="15">
      <c r="A3233" s="1740" t="s">
        <v>6653</v>
      </c>
      <c r="B3233" s="1740"/>
      <c r="C3233" s="1740"/>
      <c r="D3233" s="1740"/>
      <c r="E3233" s="1740"/>
      <c r="F3233" s="1740"/>
      <c r="G3233" s="680"/>
      <c r="H3233" s="681"/>
      <c r="I3233" s="681"/>
      <c r="J3233" s="679"/>
      <c r="K3233" s="679"/>
    </row>
    <row r="3234" spans="1:11" s="677" customFormat="1" ht="15">
      <c r="A3234" s="1740" t="s">
        <v>6654</v>
      </c>
      <c r="B3234" s="1740"/>
      <c r="C3234" s="1740"/>
      <c r="D3234" s="1740"/>
      <c r="E3234" s="1740"/>
      <c r="F3234" s="1740"/>
      <c r="G3234" s="680"/>
      <c r="H3234" s="681"/>
      <c r="I3234" s="681"/>
      <c r="J3234" s="679"/>
      <c r="K3234" s="679"/>
    </row>
    <row r="3235" spans="1:11" s="677" customFormat="1" ht="15.75">
      <c r="A3235" s="1246"/>
      <c r="B3235" s="1246"/>
      <c r="C3235" s="1247"/>
      <c r="D3235" s="1246"/>
      <c r="E3235" s="1246"/>
      <c r="F3235" s="1056"/>
      <c r="G3235" s="680"/>
      <c r="H3235" s="681"/>
      <c r="I3235" s="681"/>
      <c r="J3235" s="679"/>
      <c r="K3235" s="679"/>
    </row>
    <row r="3236" spans="1:11" s="677" customFormat="1" ht="15.75">
      <c r="A3236" s="1248"/>
      <c r="B3236" s="1246"/>
      <c r="C3236" s="1247"/>
      <c r="D3236" s="1740" t="s">
        <v>6655</v>
      </c>
      <c r="E3236" s="1740"/>
      <c r="F3236" s="1740"/>
      <c r="G3236" s="680"/>
      <c r="H3236" s="681"/>
      <c r="I3236" s="681"/>
      <c r="J3236" s="679"/>
      <c r="K3236" s="679"/>
    </row>
    <row r="3237" spans="1:11" s="677" customFormat="1" ht="31.5">
      <c r="A3237" s="1249" t="s">
        <v>1</v>
      </c>
      <c r="B3237" s="1250" t="s">
        <v>2</v>
      </c>
      <c r="C3237" s="1251" t="s">
        <v>6399</v>
      </c>
      <c r="D3237" s="1249" t="s">
        <v>4</v>
      </c>
      <c r="E3237" s="1249" t="s">
        <v>5</v>
      </c>
      <c r="F3237" s="1249" t="s">
        <v>6350</v>
      </c>
      <c r="G3237" s="680"/>
      <c r="H3237" s="681"/>
      <c r="I3237" s="681"/>
      <c r="J3237" s="679"/>
      <c r="K3237" s="679"/>
    </row>
    <row r="3238" spans="1:11" s="677" customFormat="1" ht="120">
      <c r="A3238" s="972" t="s">
        <v>6656</v>
      </c>
      <c r="B3238" s="961" t="s">
        <v>6657</v>
      </c>
      <c r="C3238" s="1252">
        <v>200000</v>
      </c>
      <c r="D3238" s="174" t="s">
        <v>4224</v>
      </c>
      <c r="E3238" s="610" t="s">
        <v>6658</v>
      </c>
      <c r="F3238" s="1249"/>
      <c r="G3238" s="680"/>
      <c r="H3238" s="681"/>
      <c r="I3238" s="681"/>
      <c r="J3238" s="679"/>
      <c r="K3238" s="679"/>
    </row>
    <row r="3239" spans="1:11" s="677" customFormat="1" ht="195">
      <c r="A3239" s="972" t="s">
        <v>6659</v>
      </c>
      <c r="B3239" s="1253" t="s">
        <v>6660</v>
      </c>
      <c r="C3239" s="1254">
        <v>250000</v>
      </c>
      <c r="D3239" s="174" t="s">
        <v>4224</v>
      </c>
      <c r="E3239" s="610" t="s">
        <v>6658</v>
      </c>
      <c r="F3239" s="1249"/>
      <c r="G3239" s="680"/>
      <c r="H3239" s="681"/>
      <c r="I3239" s="681"/>
      <c r="J3239" s="679"/>
      <c r="K3239" s="679"/>
    </row>
    <row r="3240" spans="1:11" s="677" customFormat="1" ht="150">
      <c r="A3240" s="972" t="s">
        <v>6661</v>
      </c>
      <c r="B3240" s="961" t="s">
        <v>6662</v>
      </c>
      <c r="C3240" s="1252">
        <v>500000</v>
      </c>
      <c r="D3240" s="174" t="s">
        <v>4224</v>
      </c>
      <c r="E3240" s="610" t="s">
        <v>6658</v>
      </c>
      <c r="F3240" s="1035"/>
      <c r="G3240" s="680"/>
      <c r="H3240" s="681"/>
      <c r="I3240" s="681"/>
      <c r="J3240" s="679"/>
      <c r="K3240" s="679"/>
    </row>
    <row r="3241" spans="1:11" s="677" customFormat="1" ht="105">
      <c r="A3241" s="972" t="s">
        <v>6663</v>
      </c>
      <c r="B3241" s="1255" t="s">
        <v>6664</v>
      </c>
      <c r="C3241" s="1252">
        <v>400000</v>
      </c>
      <c r="D3241" s="174" t="s">
        <v>4224</v>
      </c>
      <c r="E3241" s="1256" t="s">
        <v>4224</v>
      </c>
      <c r="F3241" s="1257" t="s">
        <v>6665</v>
      </c>
      <c r="G3241" s="680"/>
      <c r="H3241" s="681"/>
      <c r="I3241" s="681"/>
      <c r="J3241" s="679"/>
      <c r="K3241" s="679"/>
    </row>
    <row r="3242" spans="1:11" s="677" customFormat="1" ht="135">
      <c r="A3242" s="972" t="s">
        <v>6666</v>
      </c>
      <c r="B3242" s="961" t="s">
        <v>6667</v>
      </c>
      <c r="C3242" s="1252">
        <v>1650000</v>
      </c>
      <c r="D3242" s="174" t="s">
        <v>4224</v>
      </c>
      <c r="E3242" s="174" t="s">
        <v>4224</v>
      </c>
      <c r="F3242" s="1035"/>
      <c r="G3242" s="680"/>
      <c r="H3242" s="681"/>
      <c r="I3242" s="681"/>
      <c r="J3242" s="679"/>
      <c r="K3242" s="679"/>
    </row>
    <row r="3243" spans="1:11" s="677" customFormat="1" ht="18.75">
      <c r="A3243" s="1249"/>
      <c r="B3243" s="1249"/>
      <c r="C3243" s="1048"/>
      <c r="D3243" s="1049"/>
      <c r="E3243" s="1049"/>
      <c r="F3243" s="1039"/>
      <c r="G3243" s="680"/>
      <c r="H3243" s="681"/>
      <c r="I3243" s="681"/>
      <c r="J3243" s="679"/>
      <c r="K3243" s="679"/>
    </row>
    <row r="3244" spans="1:11" s="677" customFormat="1" ht="15.75">
      <c r="A3244" s="1075"/>
      <c r="B3244" s="1075"/>
      <c r="C3244" s="1077">
        <f>SUM(C3238:C3242)</f>
        <v>3000000</v>
      </c>
      <c r="D3244" s="1078"/>
      <c r="E3244" s="1078"/>
      <c r="F3244" s="1042"/>
      <c r="G3244" s="680"/>
      <c r="H3244" s="681"/>
      <c r="I3244" s="681"/>
      <c r="J3244" s="679"/>
      <c r="K3244" s="679"/>
    </row>
    <row r="3245" spans="1:11" s="677" customFormat="1" ht="15.75">
      <c r="A3245" s="1237"/>
      <c r="B3245" s="1237"/>
      <c r="C3245" s="1238"/>
      <c r="D3245" s="1237"/>
      <c r="E3245" s="1237"/>
      <c r="F3245" s="1237"/>
      <c r="G3245" s="680"/>
      <c r="H3245" s="681"/>
      <c r="I3245" s="681"/>
      <c r="J3245" s="679"/>
      <c r="K3245" s="679"/>
    </row>
    <row r="3246" spans="1:11" s="677" customFormat="1" ht="15.75">
      <c r="A3246" s="1237"/>
      <c r="B3246" s="1237"/>
      <c r="C3246" s="1238"/>
      <c r="D3246" s="1237"/>
      <c r="E3246" s="1237"/>
      <c r="F3246" s="1237"/>
      <c r="G3246" s="680"/>
      <c r="H3246" s="681"/>
      <c r="I3246" s="681"/>
      <c r="J3246" s="679"/>
      <c r="K3246" s="679"/>
    </row>
    <row r="3247" spans="1:11" s="677" customFormat="1" ht="18.75">
      <c r="A3247" s="1760" t="s">
        <v>6384</v>
      </c>
      <c r="B3247" s="1761"/>
      <c r="C3247" s="1761"/>
      <c r="D3247" s="1761"/>
      <c r="E3247" s="1761"/>
      <c r="F3247" s="1762"/>
      <c r="G3247" s="680"/>
      <c r="H3247" s="681"/>
      <c r="I3247" s="681"/>
      <c r="J3247" s="679"/>
      <c r="K3247" s="679"/>
    </row>
    <row r="3248" spans="1:11" s="677" customFormat="1" ht="18.75">
      <c r="A3248" s="1760" t="s">
        <v>6668</v>
      </c>
      <c r="B3248" s="1761"/>
      <c r="C3248" s="1761"/>
      <c r="D3248" s="1761"/>
      <c r="E3248" s="1761"/>
      <c r="F3248" s="1762"/>
      <c r="G3248" s="680"/>
      <c r="H3248" s="681"/>
      <c r="I3248" s="681"/>
      <c r="J3248" s="679"/>
      <c r="K3248" s="679"/>
    </row>
    <row r="3249" spans="1:11" s="677" customFormat="1" ht="15">
      <c r="A3249" s="1763" t="s">
        <v>6668</v>
      </c>
      <c r="B3249" s="1764"/>
      <c r="C3249" s="1764"/>
      <c r="D3249" s="1764"/>
      <c r="E3249" s="1764"/>
      <c r="F3249" s="1765"/>
      <c r="G3249" s="680"/>
      <c r="H3249" s="681"/>
      <c r="I3249" s="681"/>
      <c r="J3249" s="679"/>
      <c r="K3249" s="679"/>
    </row>
    <row r="3250" spans="1:11" s="677" customFormat="1" ht="15">
      <c r="A3250"/>
      <c r="B3250"/>
      <c r="C3250"/>
      <c r="D3250"/>
      <c r="E3250"/>
      <c r="F3250"/>
      <c r="G3250" s="680"/>
      <c r="H3250" s="681"/>
      <c r="I3250" s="681"/>
      <c r="J3250" s="679"/>
      <c r="K3250" s="679"/>
    </row>
    <row r="3251" spans="1:11" s="677" customFormat="1" ht="15.75" thickBot="1">
      <c r="A3251" s="1258"/>
      <c r="B3251" s="1259"/>
      <c r="C3251" s="1259"/>
      <c r="D3251" s="1766" t="s">
        <v>6429</v>
      </c>
      <c r="E3251" s="1766"/>
      <c r="F3251" s="1767"/>
      <c r="G3251" s="680"/>
      <c r="H3251" s="681"/>
      <c r="I3251" s="681"/>
      <c r="J3251" s="679"/>
      <c r="K3251" s="679"/>
    </row>
    <row r="3252" spans="1:11" s="677" customFormat="1" ht="30.75" thickBot="1">
      <c r="A3252" s="1260" t="s">
        <v>6371</v>
      </c>
      <c r="B3252" s="1261" t="s">
        <v>6372</v>
      </c>
      <c r="C3252" s="1262" t="s">
        <v>6373</v>
      </c>
      <c r="D3252" s="1262" t="s">
        <v>6374</v>
      </c>
      <c r="E3252" s="1262" t="s">
        <v>6375</v>
      </c>
      <c r="F3252" s="1260" t="s">
        <v>6376</v>
      </c>
      <c r="G3252" s="680"/>
      <c r="H3252" s="681"/>
      <c r="I3252" s="681"/>
      <c r="J3252" s="679"/>
      <c r="K3252" s="679"/>
    </row>
    <row r="3253" spans="1:11" s="677" customFormat="1" ht="135.75" thickBot="1">
      <c r="A3253" s="1263" t="s">
        <v>6669</v>
      </c>
      <c r="B3253" s="1264" t="s">
        <v>6670</v>
      </c>
      <c r="C3253" s="1265"/>
      <c r="D3253" s="1266" t="s">
        <v>6353</v>
      </c>
      <c r="E3253" s="1266" t="s">
        <v>6671</v>
      </c>
      <c r="F3253" s="1267" t="s">
        <v>6672</v>
      </c>
      <c r="G3253" s="680"/>
      <c r="H3253" s="681"/>
      <c r="I3253" s="681"/>
      <c r="J3253" s="679"/>
      <c r="K3253" s="679"/>
    </row>
    <row r="3254" spans="1:11" s="677" customFormat="1" ht="105">
      <c r="A3254" s="1268" t="s">
        <v>6673</v>
      </c>
      <c r="B3254" s="1269" t="s">
        <v>6674</v>
      </c>
      <c r="C3254" s="1270">
        <v>1000000</v>
      </c>
      <c r="D3254" s="1271" t="s">
        <v>6353</v>
      </c>
      <c r="E3254" s="1271" t="s">
        <v>6671</v>
      </c>
      <c r="F3254" s="1272"/>
      <c r="G3254" s="680"/>
      <c r="H3254" s="681"/>
      <c r="I3254" s="681"/>
      <c r="J3254" s="679"/>
      <c r="K3254" s="679"/>
    </row>
    <row r="3255" spans="1:11" s="677" customFormat="1" ht="18.75">
      <c r="A3255" s="1273"/>
      <c r="B3255" s="1274"/>
      <c r="C3255" s="1275"/>
      <c r="D3255" s="1276"/>
      <c r="E3255" s="1276"/>
      <c r="F3255" s="1277"/>
      <c r="G3255" s="680"/>
      <c r="H3255" s="681"/>
      <c r="I3255" s="681"/>
      <c r="J3255" s="679"/>
      <c r="K3255" s="679"/>
    </row>
    <row r="3256" spans="1:11" s="677" customFormat="1" ht="15">
      <c r="A3256" s="1273"/>
      <c r="B3256" s="1274"/>
      <c r="C3256" s="1275"/>
      <c r="D3256" s="1276"/>
      <c r="E3256" s="1276"/>
      <c r="F3256" s="1275"/>
      <c r="G3256" s="680"/>
      <c r="H3256" s="681"/>
      <c r="I3256" s="681"/>
      <c r="J3256" s="679"/>
      <c r="K3256" s="679"/>
    </row>
    <row r="3257" spans="1:11" s="677" customFormat="1" ht="15">
      <c r="A3257" s="968"/>
      <c r="B3257" s="968"/>
      <c r="C3257" s="968"/>
      <c r="D3257" s="968"/>
      <c r="E3257" s="968"/>
      <c r="F3257" s="968"/>
      <c r="G3257" s="680"/>
      <c r="H3257" s="681"/>
      <c r="I3257" s="681"/>
      <c r="J3257" s="679"/>
      <c r="K3257" s="679"/>
    </row>
    <row r="3258" spans="1:11" s="677" customFormat="1" ht="15">
      <c r="A3258" s="1192"/>
      <c r="B3258" s="1192"/>
      <c r="C3258" s="1194">
        <f>SUM(C3253:C3257)</f>
        <v>1000000</v>
      </c>
      <c r="D3258" s="1192"/>
      <c r="E3258" s="1192"/>
      <c r="F3258" s="1192"/>
      <c r="G3258" s="680"/>
      <c r="H3258" s="681"/>
      <c r="I3258" s="681"/>
      <c r="J3258" s="679"/>
      <c r="K3258" s="679"/>
    </row>
    <row r="3259" spans="1:11" s="677" customFormat="1" ht="15">
      <c r="A3259"/>
      <c r="B3259"/>
      <c r="C3259"/>
      <c r="D3259"/>
      <c r="E3259"/>
      <c r="F3259"/>
      <c r="G3259" s="680"/>
      <c r="H3259" s="681"/>
      <c r="I3259" s="681"/>
      <c r="J3259" s="679"/>
      <c r="K3259" s="679"/>
    </row>
    <row r="3260" spans="1:11" s="677" customFormat="1" ht="15">
      <c r="A3260"/>
      <c r="B3260"/>
      <c r="C3260"/>
      <c r="D3260"/>
      <c r="E3260"/>
      <c r="F3260"/>
      <c r="G3260" s="680"/>
      <c r="H3260" s="681"/>
      <c r="I3260" s="681"/>
      <c r="J3260" s="679"/>
      <c r="K3260" s="679"/>
    </row>
    <row r="3261" spans="1:11" s="677" customFormat="1" ht="15.75" thickBot="1">
      <c r="A3261" s="1258"/>
      <c r="B3261" s="1259"/>
      <c r="C3261" s="1259"/>
      <c r="D3261" s="1766" t="s">
        <v>6465</v>
      </c>
      <c r="E3261" s="1766"/>
      <c r="F3261" s="1767"/>
      <c r="G3261" s="680"/>
      <c r="H3261" s="681"/>
      <c r="I3261" s="681"/>
      <c r="J3261" s="679"/>
      <c r="K3261" s="679"/>
    </row>
    <row r="3262" spans="1:11" s="677" customFormat="1" ht="30">
      <c r="A3262" s="1260" t="s">
        <v>6371</v>
      </c>
      <c r="B3262" s="1261" t="s">
        <v>6372</v>
      </c>
      <c r="C3262" s="1262" t="s">
        <v>6373</v>
      </c>
      <c r="D3262" s="1262" t="s">
        <v>6374</v>
      </c>
      <c r="E3262" s="1262" t="s">
        <v>6375</v>
      </c>
      <c r="F3262" s="1260" t="s">
        <v>6376</v>
      </c>
      <c r="G3262" s="680"/>
      <c r="H3262" s="681"/>
      <c r="I3262" s="681"/>
      <c r="J3262" s="679"/>
      <c r="K3262" s="679"/>
    </row>
    <row r="3263" spans="1:11" s="677" customFormat="1" ht="94.5">
      <c r="A3263" s="1273" t="s">
        <v>6675</v>
      </c>
      <c r="B3263" s="1278" t="s">
        <v>6676</v>
      </c>
      <c r="C3263" s="1279">
        <v>2000000</v>
      </c>
      <c r="D3263" s="1278" t="s">
        <v>5267</v>
      </c>
      <c r="E3263" s="1278" t="s">
        <v>6671</v>
      </c>
      <c r="F3263" s="1280"/>
      <c r="G3263" s="680"/>
      <c r="H3263" s="681"/>
      <c r="I3263" s="681"/>
      <c r="J3263" s="679"/>
      <c r="K3263" s="679"/>
    </row>
    <row r="3264" spans="1:11" s="677" customFormat="1" ht="15">
      <c r="A3264" s="1273"/>
      <c r="B3264" s="1274"/>
      <c r="C3264" s="1275">
        <f>SUM(C3263:C3263)</f>
        <v>2000000</v>
      </c>
      <c r="D3264" s="1276"/>
      <c r="E3264" s="1276"/>
      <c r="F3264" s="1275"/>
      <c r="G3264" s="680"/>
      <c r="H3264" s="681"/>
      <c r="I3264" s="681"/>
      <c r="J3264" s="679"/>
      <c r="K3264" s="679"/>
    </row>
    <row r="3265" spans="1:11" s="677" customFormat="1" ht="15.75">
      <c r="A3265" s="1237"/>
      <c r="B3265" s="1237"/>
      <c r="C3265" s="1238"/>
      <c r="D3265" s="1237"/>
      <c r="E3265" s="1237"/>
      <c r="F3265" s="1237"/>
      <c r="G3265" s="680"/>
      <c r="H3265" s="681"/>
      <c r="I3265" s="681"/>
      <c r="J3265" s="679"/>
      <c r="K3265" s="679"/>
    </row>
    <row r="3266" spans="1:11" s="677" customFormat="1" ht="15.75">
      <c r="A3266" s="1237"/>
      <c r="B3266" s="1237"/>
      <c r="C3266" s="1238"/>
      <c r="D3266" s="1237"/>
      <c r="E3266" s="1237"/>
      <c r="F3266" s="1237"/>
      <c r="G3266" s="680"/>
      <c r="H3266" s="681"/>
      <c r="I3266" s="681"/>
      <c r="J3266" s="679"/>
      <c r="K3266" s="679"/>
    </row>
    <row r="3267" spans="1:11" s="677" customFormat="1" ht="18.75">
      <c r="A3267" s="1753" t="s">
        <v>6677</v>
      </c>
      <c r="B3267" s="1754"/>
      <c r="C3267" s="1754"/>
      <c r="D3267" s="1754"/>
      <c r="E3267" s="1754"/>
      <c r="F3267" s="1755"/>
      <c r="G3267" s="680"/>
      <c r="H3267" s="681"/>
      <c r="I3267" s="681"/>
      <c r="J3267" s="679"/>
      <c r="K3267" s="679"/>
    </row>
    <row r="3268" spans="1:11" s="677" customFormat="1" ht="18.75">
      <c r="A3268" s="1753" t="s">
        <v>6678</v>
      </c>
      <c r="B3268" s="1754"/>
      <c r="C3268" s="1754"/>
      <c r="D3268" s="1754"/>
      <c r="E3268" s="1754"/>
      <c r="F3268" s="1755"/>
      <c r="G3268" s="680"/>
      <c r="H3268" s="681"/>
      <c r="I3268" s="681"/>
      <c r="J3268" s="679"/>
      <c r="K3268" s="679"/>
    </row>
    <row r="3269" spans="1:11" s="677" customFormat="1" ht="15">
      <c r="A3269" s="1756" t="s">
        <v>6574</v>
      </c>
      <c r="B3269" s="1757"/>
      <c r="C3269" s="1757"/>
      <c r="D3269" s="1757"/>
      <c r="E3269" s="1757"/>
      <c r="F3269" s="1758"/>
      <c r="G3269" s="680"/>
      <c r="H3269" s="681"/>
      <c r="I3269" s="681"/>
      <c r="J3269" s="679"/>
      <c r="K3269" s="679"/>
    </row>
    <row r="3270" spans="1:11" s="677" customFormat="1" ht="15">
      <c r="A3270" s="1759" t="s">
        <v>6679</v>
      </c>
      <c r="B3270" s="1759"/>
      <c r="C3270" s="1759"/>
      <c r="D3270" s="1759"/>
      <c r="E3270" s="1759"/>
      <c r="F3270" s="1759"/>
      <c r="G3270" s="680"/>
      <c r="H3270" s="681"/>
      <c r="I3270" s="681"/>
      <c r="J3270" s="679"/>
      <c r="K3270" s="679"/>
    </row>
    <row r="3271" spans="1:11" s="677" customFormat="1" ht="15">
      <c r="A3271" s="1281"/>
      <c r="B3271" s="1281"/>
      <c r="C3271" s="1281"/>
      <c r="D3271" s="1281"/>
      <c r="E3271" s="1281"/>
      <c r="F3271" s="1281"/>
      <c r="G3271" s="680"/>
      <c r="H3271" s="681"/>
      <c r="I3271" s="681"/>
      <c r="J3271" s="679"/>
      <c r="K3271" s="679"/>
    </row>
    <row r="3272" spans="1:11" s="677" customFormat="1" ht="30">
      <c r="A3272" s="1282" t="s">
        <v>6371</v>
      </c>
      <c r="B3272" s="1283" t="s">
        <v>6372</v>
      </c>
      <c r="C3272" s="1284" t="s">
        <v>6373</v>
      </c>
      <c r="D3272" s="1284" t="s">
        <v>6374</v>
      </c>
      <c r="E3272" s="1284" t="s">
        <v>6375</v>
      </c>
      <c r="F3272" s="1282" t="s">
        <v>6376</v>
      </c>
      <c r="G3272" s="680"/>
      <c r="H3272" s="681"/>
      <c r="I3272" s="681"/>
      <c r="J3272" s="679"/>
      <c r="K3272" s="679"/>
    </row>
    <row r="3273" spans="1:11" s="677" customFormat="1" ht="75.75" thickBot="1">
      <c r="A3273" s="1285" t="s">
        <v>6680</v>
      </c>
      <c r="B3273" s="1286" t="s">
        <v>6681</v>
      </c>
      <c r="C3273" s="1287">
        <v>1000000</v>
      </c>
      <c r="D3273" s="1288" t="s">
        <v>6353</v>
      </c>
      <c r="E3273" s="1288" t="s">
        <v>6671</v>
      </c>
      <c r="F3273" s="1289"/>
      <c r="G3273" s="680"/>
      <c r="H3273" s="681"/>
      <c r="I3273" s="681"/>
      <c r="J3273" s="679"/>
      <c r="K3273" s="679"/>
    </row>
    <row r="3274" spans="1:11" s="677" customFormat="1" ht="15.75">
      <c r="A3274" s="1290"/>
      <c r="B3274" s="1291"/>
      <c r="C3274" s="1292"/>
      <c r="D3274" s="1293"/>
      <c r="E3274" s="1293"/>
      <c r="F3274" s="1294"/>
      <c r="G3274" s="680"/>
      <c r="H3274" s="681"/>
      <c r="I3274" s="681"/>
      <c r="J3274" s="679"/>
      <c r="K3274" s="679"/>
    </row>
    <row r="3275" spans="1:11" s="677" customFormat="1" ht="15.75" customHeight="1">
      <c r="A3275" s="1295"/>
      <c r="B3275" s="1296"/>
      <c r="C3275" s="1297">
        <f>SUM(C3273:C3274)</f>
        <v>1000000</v>
      </c>
      <c r="D3275" s="1298"/>
      <c r="E3275" s="1298"/>
      <c r="F3275" s="1297"/>
      <c r="G3275" s="680"/>
      <c r="H3275" s="681"/>
      <c r="I3275" s="681"/>
      <c r="J3275" s="679"/>
      <c r="K3275" s="679"/>
    </row>
    <row r="3276" spans="1:11" s="677" customFormat="1" ht="15.75" customHeight="1">
      <c r="A3276" s="1239"/>
      <c r="B3276" s="1239"/>
      <c r="C3276" s="1239"/>
      <c r="D3276" s="1239"/>
      <c r="E3276" s="1239"/>
      <c r="F3276" s="1239"/>
      <c r="G3276" s="680"/>
      <c r="H3276" s="681"/>
      <c r="I3276" s="681"/>
      <c r="J3276" s="679"/>
      <c r="K3276" s="679"/>
    </row>
    <row r="3277" spans="1:11" s="677" customFormat="1" ht="15.75" customHeight="1">
      <c r="A3277" s="1239"/>
      <c r="B3277" s="1239"/>
      <c r="C3277" s="1239"/>
      <c r="D3277" s="1239"/>
      <c r="E3277" s="1239"/>
      <c r="F3277" s="1239"/>
      <c r="G3277" s="680"/>
      <c r="H3277" s="681"/>
      <c r="I3277" s="681"/>
      <c r="J3277" s="679"/>
      <c r="K3277" s="679"/>
    </row>
    <row r="3279" spans="1:11" ht="18.75">
      <c r="A3279" s="1750" t="s">
        <v>6573</v>
      </c>
      <c r="B3279" s="1750"/>
      <c r="C3279" s="1750"/>
      <c r="D3279" s="1750"/>
      <c r="E3279" s="1750"/>
      <c r="F3279" s="1750"/>
      <c r="G3279" s="1750"/>
      <c r="H3279" s="1750"/>
      <c r="I3279" s="1750"/>
    </row>
    <row r="3280" spans="1:11" ht="15">
      <c r="A3280" s="1751" t="s">
        <v>6574</v>
      </c>
      <c r="B3280" s="1751"/>
      <c r="C3280" s="1751"/>
      <c r="D3280" s="1751"/>
      <c r="E3280" s="1751"/>
      <c r="F3280" s="1751"/>
      <c r="G3280" s="1751"/>
      <c r="H3280" s="1751"/>
      <c r="I3280" s="1751"/>
    </row>
    <row r="3281" spans="1:9" ht="15.75" thickBot="1">
      <c r="A3281" s="1200"/>
      <c r="B3281" s="1200"/>
      <c r="C3281" s="1200"/>
      <c r="D3281" s="1200"/>
      <c r="E3281" s="1200"/>
      <c r="F3281" s="1200"/>
      <c r="G3281" s="1200"/>
      <c r="H3281" s="1200"/>
      <c r="I3281" s="1200"/>
    </row>
    <row r="3282" spans="1:9" ht="15" customHeight="1" thickBot="1">
      <c r="A3282" s="1768" t="s">
        <v>6575</v>
      </c>
      <c r="B3282" s="1769"/>
      <c r="C3282" s="1770"/>
      <c r="D3282" s="1769" t="s">
        <v>6576</v>
      </c>
      <c r="E3282" s="1769"/>
      <c r="F3282" s="1770"/>
      <c r="G3282" s="1768" t="s">
        <v>6577</v>
      </c>
      <c r="H3282" s="1769"/>
      <c r="I3282" s="1770"/>
    </row>
    <row r="3283" spans="1:9" ht="15" customHeight="1">
      <c r="A3283" s="1771" t="s">
        <v>6578</v>
      </c>
      <c r="B3283" s="1771" t="s">
        <v>6579</v>
      </c>
      <c r="C3283" s="1201" t="s">
        <v>6580</v>
      </c>
      <c r="D3283" s="1771" t="s">
        <v>6578</v>
      </c>
      <c r="E3283" s="1771" t="s">
        <v>6579</v>
      </c>
      <c r="F3283" s="1201" t="s">
        <v>6580</v>
      </c>
      <c r="G3283" s="1771" t="s">
        <v>6578</v>
      </c>
      <c r="H3283" s="1771" t="s">
        <v>6579</v>
      </c>
      <c r="I3283" s="1201" t="s">
        <v>6580</v>
      </c>
    </row>
    <row r="3284" spans="1:9" ht="15" customHeight="1" thickBot="1">
      <c r="A3284" s="1772"/>
      <c r="B3284" s="1773"/>
      <c r="C3284" s="1202" t="s">
        <v>6581</v>
      </c>
      <c r="D3284" s="1772"/>
      <c r="E3284" s="1773"/>
      <c r="F3284" s="1202" t="s">
        <v>6581</v>
      </c>
      <c r="G3284" s="1772"/>
      <c r="H3284" s="1773"/>
      <c r="I3284" s="1202" t="s">
        <v>6581</v>
      </c>
    </row>
    <row r="3285" spans="1:9" ht="15" customHeight="1">
      <c r="A3285" s="1203" t="s">
        <v>6582</v>
      </c>
      <c r="B3285" s="1204">
        <f>COUNT([5]ගම්පහ!C3179:C3183)</f>
        <v>0</v>
      </c>
      <c r="C3285" s="1205">
        <f>SUM([5]ගම්පහ!C3179:C3183)</f>
        <v>0</v>
      </c>
      <c r="D3285" s="1206" t="s">
        <v>6583</v>
      </c>
      <c r="E3285" s="1204" t="s">
        <v>6584</v>
      </c>
      <c r="F3285" s="1205" t="s">
        <v>6584</v>
      </c>
      <c r="G3285" s="1207" t="s">
        <v>6585</v>
      </c>
      <c r="H3285" s="1204"/>
      <c r="I3285" s="1205"/>
    </row>
    <row r="3286" spans="1:9" ht="15" customHeight="1">
      <c r="A3286" s="1208" t="s">
        <v>6586</v>
      </c>
      <c r="B3286" s="1204"/>
      <c r="C3286" s="1205"/>
      <c r="D3286" s="1209" t="s">
        <v>6587</v>
      </c>
      <c r="E3286" s="1204" t="s">
        <v>6584</v>
      </c>
      <c r="F3286" s="1205" t="s">
        <v>6584</v>
      </c>
      <c r="G3286" s="1210" t="s">
        <v>6588</v>
      </c>
      <c r="H3286" s="1204"/>
      <c r="I3286" s="1205"/>
    </row>
    <row r="3287" spans="1:9" ht="15" customHeight="1">
      <c r="A3287" s="1208" t="s">
        <v>6589</v>
      </c>
      <c r="B3287" s="1204"/>
      <c r="C3287" s="1205"/>
      <c r="D3287" s="1209" t="s">
        <v>6590</v>
      </c>
      <c r="E3287" s="1204">
        <f>COUNT([5]කොළඹ!C3201:C3205)</f>
        <v>0</v>
      </c>
      <c r="F3287" s="1205">
        <f>[5]කොළඹ!C3206</f>
        <v>0</v>
      </c>
      <c r="G3287" s="1210" t="s">
        <v>6591</v>
      </c>
      <c r="H3287" s="1204"/>
      <c r="I3287" s="1205"/>
    </row>
    <row r="3288" spans="1:9" ht="15" customHeight="1">
      <c r="A3288" s="1208" t="s">
        <v>6592</v>
      </c>
      <c r="B3288" s="1204"/>
      <c r="C3288" s="1205"/>
      <c r="D3288" s="1209" t="s">
        <v>6593</v>
      </c>
      <c r="E3288" s="1204" t="s">
        <v>6584</v>
      </c>
      <c r="F3288" s="1205" t="s">
        <v>6584</v>
      </c>
      <c r="G3288" s="1210" t="s">
        <v>6594</v>
      </c>
      <c r="H3288" s="1204"/>
      <c r="I3288" s="1205"/>
    </row>
    <row r="3289" spans="1:9" ht="15" customHeight="1">
      <c r="A3289" s="1208" t="s">
        <v>6595</v>
      </c>
      <c r="B3289" s="1204"/>
      <c r="C3289" s="1205"/>
      <c r="D3289" s="1209" t="s">
        <v>6596</v>
      </c>
      <c r="E3289" s="1204">
        <f>COUNT([5]කොළඹ!C3223:C3227)</f>
        <v>0</v>
      </c>
      <c r="F3289" s="1205">
        <f>[5]කොළඹ!C3228</f>
        <v>0</v>
      </c>
      <c r="G3289" s="1210" t="s">
        <v>6597</v>
      </c>
      <c r="H3289" s="1204"/>
      <c r="I3289" s="1205"/>
    </row>
    <row r="3290" spans="1:9" ht="15" customHeight="1">
      <c r="A3290" s="1208" t="s">
        <v>6598</v>
      </c>
      <c r="B3290" s="1204"/>
      <c r="C3290" s="1205"/>
      <c r="D3290" s="1209" t="s">
        <v>6599</v>
      </c>
      <c r="E3290" s="1204" t="s">
        <v>6584</v>
      </c>
      <c r="F3290" s="1205" t="s">
        <v>6584</v>
      </c>
      <c r="G3290" s="1210" t="s">
        <v>6600</v>
      </c>
      <c r="H3290" s="1204"/>
      <c r="I3290" s="1205"/>
    </row>
    <row r="3291" spans="1:9" ht="15" customHeight="1">
      <c r="A3291" s="1208" t="s">
        <v>6601</v>
      </c>
      <c r="B3291" s="1204"/>
      <c r="C3291" s="1205"/>
      <c r="D3291" s="1209" t="s">
        <v>6602</v>
      </c>
      <c r="E3291" s="1204" t="s">
        <v>6584</v>
      </c>
      <c r="F3291" s="1205" t="s">
        <v>6584</v>
      </c>
      <c r="G3291" s="1210" t="s">
        <v>6603</v>
      </c>
      <c r="H3291" s="1204"/>
      <c r="I3291" s="1205"/>
    </row>
    <row r="3292" spans="1:9" ht="15" customHeight="1">
      <c r="A3292" s="1208" t="s">
        <v>6604</v>
      </c>
      <c r="B3292" s="1204"/>
      <c r="C3292" s="1205"/>
      <c r="D3292" s="1209" t="s">
        <v>6605</v>
      </c>
      <c r="E3292" s="1204" t="s">
        <v>6584</v>
      </c>
      <c r="F3292" s="1205" t="s">
        <v>6584</v>
      </c>
      <c r="G3292" s="1210" t="s">
        <v>6606</v>
      </c>
      <c r="H3292" s="1204">
        <f>COUNT([5]කළුතර!C3259:C3263)</f>
        <v>0</v>
      </c>
      <c r="I3292" s="1205">
        <f>[5]කළුතර!C3264</f>
        <v>0</v>
      </c>
    </row>
    <row r="3293" spans="1:9" ht="15" customHeight="1">
      <c r="A3293" s="1208" t="s">
        <v>6607</v>
      </c>
      <c r="B3293" s="1204"/>
      <c r="C3293" s="1205"/>
      <c r="D3293" s="1209" t="s">
        <v>6608</v>
      </c>
      <c r="E3293" s="1204">
        <f>COUNT([5]කොළඹ!C3269:C3277)</f>
        <v>0</v>
      </c>
      <c r="F3293" s="1205">
        <f>SUM([5]කොළඹ!C3269:C3277)</f>
        <v>0</v>
      </c>
      <c r="G3293" s="1210" t="s">
        <v>6609</v>
      </c>
      <c r="H3293" s="1204">
        <f>COUNT([5]කළුතර!C3271:C3275)</f>
        <v>0</v>
      </c>
      <c r="I3293" s="1205">
        <f>[5]කළුතර!C3276</f>
        <v>0</v>
      </c>
    </row>
    <row r="3294" spans="1:9" ht="15" customHeight="1">
      <c r="A3294" s="1208" t="s">
        <v>6610</v>
      </c>
      <c r="B3294" s="1204"/>
      <c r="C3294" s="1205"/>
      <c r="D3294" s="1209" t="s">
        <v>6611</v>
      </c>
      <c r="E3294" s="1204" t="s">
        <v>6584</v>
      </c>
      <c r="F3294" s="1205" t="s">
        <v>6584</v>
      </c>
      <c r="G3294" s="1210" t="s">
        <v>6612</v>
      </c>
      <c r="H3294" s="1204">
        <f>COUNT([5]කළුතර!C3283:C3287)</f>
        <v>0</v>
      </c>
      <c r="I3294" s="1205">
        <f>[5]කළුතර!C3288</f>
        <v>0</v>
      </c>
    </row>
    <row r="3295" spans="1:9" ht="15" customHeight="1">
      <c r="A3295" s="1208" t="s">
        <v>6613</v>
      </c>
      <c r="B3295" s="1204"/>
      <c r="C3295" s="1205"/>
      <c r="D3295" s="1209" t="s">
        <v>6614</v>
      </c>
      <c r="E3295" s="1204" t="s">
        <v>6584</v>
      </c>
      <c r="F3295" s="1205" t="s">
        <v>6584</v>
      </c>
      <c r="G3295" s="1210" t="s">
        <v>6615</v>
      </c>
      <c r="H3295" s="1204"/>
      <c r="I3295" s="1205"/>
    </row>
    <row r="3296" spans="1:9" ht="15" customHeight="1">
      <c r="A3296" s="1208" t="s">
        <v>6616</v>
      </c>
      <c r="B3296" s="1204"/>
      <c r="C3296" s="1205"/>
      <c r="D3296" s="1209" t="s">
        <v>6617</v>
      </c>
      <c r="E3296" s="1204" t="s">
        <v>6584</v>
      </c>
      <c r="F3296" s="1205" t="s">
        <v>6584</v>
      </c>
      <c r="G3296" s="1210" t="s">
        <v>6618</v>
      </c>
      <c r="H3296" s="1204"/>
      <c r="I3296" s="1205"/>
    </row>
    <row r="3297" spans="1:9" ht="15" customHeight="1">
      <c r="A3297" s="1208" t="s">
        <v>6619</v>
      </c>
      <c r="B3297" s="1204"/>
      <c r="C3297" s="1205"/>
      <c r="D3297" s="1209" t="s">
        <v>6620</v>
      </c>
      <c r="E3297" s="1204" t="s">
        <v>6584</v>
      </c>
      <c r="F3297" s="1205" t="s">
        <v>6584</v>
      </c>
      <c r="G3297" s="1210" t="s">
        <v>6621</v>
      </c>
      <c r="H3297" s="1204"/>
      <c r="I3297" s="1205"/>
    </row>
    <row r="3298" spans="1:9" ht="15" customHeight="1">
      <c r="A3298" s="1208" t="s">
        <v>6622</v>
      </c>
      <c r="B3298" s="1204">
        <v>1</v>
      </c>
      <c r="C3298" s="1205">
        <f>[5]ගම්පහ!C3335</f>
        <v>0</v>
      </c>
      <c r="D3298" s="1209" t="s">
        <v>6623</v>
      </c>
      <c r="E3298" s="1204">
        <f>COUNT([5]කොළඹ!C3332:C3336)</f>
        <v>0</v>
      </c>
      <c r="F3298" s="1205">
        <f>[5]කොළඹ!C3337</f>
        <v>0</v>
      </c>
      <c r="G3298" s="1210" t="s">
        <v>6624</v>
      </c>
      <c r="H3298" s="1204"/>
      <c r="I3298" s="1205"/>
    </row>
    <row r="3299" spans="1:9" ht="15" customHeight="1" thickBot="1">
      <c r="A3299" s="1211"/>
      <c r="B3299" s="1212"/>
      <c r="C3299" s="1213"/>
      <c r="D3299" s="1214"/>
      <c r="E3299" s="1212"/>
      <c r="F3299" s="1215"/>
      <c r="G3299" s="1216" t="s">
        <v>6625</v>
      </c>
      <c r="H3299" s="1212">
        <v>1</v>
      </c>
      <c r="I3299" s="1217">
        <f>[5]කළුතර!C3350</f>
        <v>0</v>
      </c>
    </row>
    <row r="3300" spans="1:9" ht="15" customHeight="1" thickBot="1">
      <c r="A3300" s="1218" t="s">
        <v>6626</v>
      </c>
      <c r="B3300" s="1219">
        <f>SUM(B3285:B3298)</f>
        <v>1</v>
      </c>
      <c r="C3300" s="1220">
        <f>SUM(C3285:C3298)</f>
        <v>0</v>
      </c>
      <c r="D3300" s="1220"/>
      <c r="E3300" s="1220">
        <f t="shared" ref="E3300" si="0">SUM(E3285:E3298)</f>
        <v>0</v>
      </c>
      <c r="F3300" s="1220">
        <f>SUM(F3285:F3298)</f>
        <v>0</v>
      </c>
      <c r="G3300" s="1220"/>
      <c r="H3300" s="1220">
        <f>SUM(H3285:H3299)</f>
        <v>1</v>
      </c>
      <c r="I3300" s="1220">
        <f>SUM(I3285:I3299)</f>
        <v>0</v>
      </c>
    </row>
    <row r="3301" spans="1:9" ht="15" customHeight="1">
      <c r="A3301" s="1203" t="s">
        <v>6627</v>
      </c>
      <c r="B3301" s="1204">
        <f>COUNT([5]පොදු!C3175:C3179)</f>
        <v>0</v>
      </c>
      <c r="C3301" s="1221">
        <f>[5]පොදු!C3180</f>
        <v>0</v>
      </c>
      <c r="D3301" s="1222"/>
      <c r="E3301" s="1223"/>
      <c r="F3301" s="1224"/>
      <c r="G3301" s="1203"/>
      <c r="H3301" s="1225"/>
      <c r="I3301" s="1226"/>
    </row>
    <row r="3302" spans="1:9" ht="15" customHeight="1" thickBot="1">
      <c r="A3302" s="1211"/>
      <c r="B3302" s="1227"/>
      <c r="C3302" s="1228"/>
      <c r="D3302" s="1208"/>
      <c r="E3302" s="1229"/>
      <c r="F3302" s="1230"/>
      <c r="G3302" s="1208"/>
      <c r="H3302" s="1229"/>
      <c r="I3302" s="1230"/>
    </row>
    <row r="3303" spans="1:9" ht="15" customHeight="1" thickBot="1">
      <c r="A3303" s="1231" t="s">
        <v>6628</v>
      </c>
      <c r="B3303" s="1232">
        <f>B3300+E3300+H3300+B3301</f>
        <v>2</v>
      </c>
      <c r="C3303" s="1232">
        <f>C3300+F3300+I3300+C3301</f>
        <v>0</v>
      </c>
      <c r="D3303" s="1233"/>
      <c r="E3303" s="1234"/>
      <c r="F3303" s="1235"/>
      <c r="G3303" s="1236"/>
      <c r="H3303" s="1234"/>
      <c r="I3303" s="1235"/>
    </row>
    <row r="3305" spans="1:9" ht="51" customHeight="1">
      <c r="A3305" s="682"/>
      <c r="B3305" s="683"/>
      <c r="C3305" s="684"/>
      <c r="D3305" s="685"/>
      <c r="E3305" s="686"/>
      <c r="F3305" s="686"/>
      <c r="G3305" s="687"/>
      <c r="H3305" s="688"/>
      <c r="I3305" s="688"/>
    </row>
    <row r="3306" spans="1:9" ht="61.5">
      <c r="A3306" s="1736" t="s">
        <v>6721</v>
      </c>
      <c r="B3306" s="1736"/>
      <c r="C3306" s="1736"/>
      <c r="D3306" s="1736"/>
      <c r="E3306" s="1736"/>
      <c r="F3306" s="1736"/>
      <c r="G3306" s="1736"/>
      <c r="H3306" s="1736"/>
      <c r="I3306" s="1736"/>
    </row>
    <row r="3307" spans="1:9" ht="18.75">
      <c r="A3307" s="1739"/>
      <c r="B3307" s="1739"/>
      <c r="C3307" s="1739"/>
      <c r="D3307" s="1739"/>
      <c r="E3307" s="1739"/>
      <c r="F3307" s="1739"/>
    </row>
    <row r="3308" spans="1:9" ht="18.75">
      <c r="A3308" s="1739" t="s">
        <v>6682</v>
      </c>
      <c r="B3308" s="1739"/>
      <c r="C3308" s="1739"/>
      <c r="D3308" s="1739"/>
      <c r="E3308" s="1739"/>
      <c r="F3308" s="1739"/>
    </row>
    <row r="3309" spans="1:9" ht="15.75">
      <c r="A3309" s="1306"/>
      <c r="B3309" s="1307"/>
      <c r="C3309" s="1306"/>
      <c r="D3309" s="1306"/>
      <c r="E3309" s="1306"/>
      <c r="F3309" s="1306"/>
    </row>
    <row r="3310" spans="1:9" ht="16.5" thickBot="1">
      <c r="A3310" s="1308" t="s">
        <v>6683</v>
      </c>
      <c r="B3310" s="1309"/>
      <c r="C3310" s="1310"/>
      <c r="D3310" s="1309"/>
      <c r="E3310" s="1309"/>
      <c r="F3310" s="1311"/>
    </row>
    <row r="3311" spans="1:9" ht="51" customHeight="1">
      <c r="A3311" s="1299" t="s">
        <v>1</v>
      </c>
      <c r="B3311" s="1300" t="s">
        <v>2</v>
      </c>
      <c r="C3311" s="1301" t="s">
        <v>6349</v>
      </c>
      <c r="D3311" s="1301" t="s">
        <v>4</v>
      </c>
      <c r="E3311" s="1301" t="s">
        <v>5</v>
      </c>
      <c r="F3311" s="1302" t="s">
        <v>6350</v>
      </c>
    </row>
    <row r="3312" spans="1:9" ht="51" customHeight="1">
      <c r="A3312" s="1308" t="s">
        <v>6684</v>
      </c>
      <c r="B3312" s="1312" t="s">
        <v>6685</v>
      </c>
      <c r="C3312" s="1311">
        <v>80000</v>
      </c>
      <c r="D3312" s="1309" t="s">
        <v>6686</v>
      </c>
      <c r="E3312" s="1305" t="s">
        <v>904</v>
      </c>
      <c r="F3312" s="1311"/>
    </row>
    <row r="3313" spans="1:6" ht="15.75">
      <c r="A3313" s="1309"/>
      <c r="B3313" s="1304"/>
      <c r="C3313" s="1313"/>
      <c r="D3313" s="1309"/>
      <c r="E3313" s="1309"/>
      <c r="F3313" s="1311"/>
    </row>
    <row r="3314" spans="1:6" ht="15.75">
      <c r="A3314" s="1312"/>
      <c r="B3314" s="1312"/>
      <c r="C3314" s="1311"/>
      <c r="D3314" s="1305"/>
      <c r="E3314" s="1305"/>
      <c r="F3314" s="1311"/>
    </row>
    <row r="3315" spans="1:6" ht="51" customHeight="1" thickBot="1">
      <c r="A3315" s="1306" t="s">
        <v>6687</v>
      </c>
      <c r="B3315" s="1307"/>
      <c r="C3315" s="1306"/>
      <c r="D3315" s="1306"/>
      <c r="E3315" s="1306"/>
      <c r="F3315" s="1306"/>
    </row>
    <row r="3316" spans="1:6" ht="51" customHeight="1">
      <c r="A3316" s="1299" t="s">
        <v>1</v>
      </c>
      <c r="B3316" s="1300" t="s">
        <v>2</v>
      </c>
      <c r="C3316" s="1301" t="s">
        <v>6349</v>
      </c>
      <c r="D3316" s="1301" t="s">
        <v>4</v>
      </c>
      <c r="E3316" s="1301" t="s">
        <v>5</v>
      </c>
      <c r="F3316" s="1302" t="s">
        <v>6350</v>
      </c>
    </row>
    <row r="3317" spans="1:6" ht="51" customHeight="1">
      <c r="A3317" s="1314" t="s">
        <v>6688</v>
      </c>
      <c r="B3317" s="1314" t="s">
        <v>6689</v>
      </c>
      <c r="C3317" s="1314">
        <v>80000</v>
      </c>
      <c r="D3317" s="1314" t="s">
        <v>6686</v>
      </c>
      <c r="E3317" s="1314" t="s">
        <v>904</v>
      </c>
      <c r="F3317" s="1314"/>
    </row>
    <row r="3318" spans="1:6" ht="15.75">
      <c r="A3318" s="1303"/>
      <c r="B3318" s="1303"/>
      <c r="C3318" s="1303"/>
      <c r="D3318" s="1303"/>
      <c r="E3318" s="1303"/>
      <c r="F3318" s="1303"/>
    </row>
    <row r="3319" spans="1:6" ht="15.75">
      <c r="A3319" s="1314"/>
      <c r="B3319" s="1314"/>
      <c r="C3319" s="1314"/>
      <c r="D3319" s="1775"/>
      <c r="E3319" s="1775"/>
      <c r="F3319" s="1775"/>
    </row>
    <row r="3320" spans="1:6" ht="51" customHeight="1" thickBot="1">
      <c r="A3320" s="1312" t="s">
        <v>6690</v>
      </c>
      <c r="B3320" s="1315"/>
      <c r="C3320" s="1312"/>
      <c r="D3320" s="1312"/>
      <c r="E3320" s="1312"/>
      <c r="F3320" s="1312"/>
    </row>
    <row r="3321" spans="1:6" ht="51" customHeight="1">
      <c r="A3321" s="1299" t="s">
        <v>1</v>
      </c>
      <c r="B3321" s="1300" t="s">
        <v>2</v>
      </c>
      <c r="C3321" s="1301" t="s">
        <v>6349</v>
      </c>
      <c r="D3321" s="1301" t="s">
        <v>4</v>
      </c>
      <c r="E3321" s="1301" t="s">
        <v>5</v>
      </c>
      <c r="F3321" s="1302" t="s">
        <v>6350</v>
      </c>
    </row>
    <row r="3322" spans="1:6" ht="51" customHeight="1">
      <c r="A3322" s="1309" t="s">
        <v>6691</v>
      </c>
      <c r="B3322" s="1309" t="s">
        <v>6692</v>
      </c>
      <c r="C3322" s="1310">
        <v>80000</v>
      </c>
      <c r="D3322" s="1309" t="s">
        <v>6686</v>
      </c>
      <c r="E3322" s="1309" t="s">
        <v>904</v>
      </c>
      <c r="F3322" s="1305"/>
    </row>
    <row r="3323" spans="1:6" ht="15.75">
      <c r="A3323" s="1308"/>
      <c r="B3323" s="1309"/>
      <c r="C3323" s="1310"/>
      <c r="D3323" s="1309"/>
      <c r="E3323" s="1309"/>
      <c r="F3323" s="1311"/>
    </row>
    <row r="3324" spans="1:6" ht="15.75">
      <c r="A3324" s="1306"/>
      <c r="B3324" s="1307"/>
      <c r="C3324" s="1306"/>
      <c r="D3324" s="1306"/>
      <c r="E3324" s="1306"/>
      <c r="F3324" s="1306"/>
    </row>
    <row r="3325" spans="1:6" ht="51" customHeight="1" thickBot="1">
      <c r="A3325" s="1308" t="s">
        <v>6693</v>
      </c>
      <c r="B3325" s="1312"/>
      <c r="C3325" s="1311"/>
      <c r="D3325" s="1309"/>
      <c r="E3325" s="1305"/>
      <c r="F3325" s="1311"/>
    </row>
    <row r="3326" spans="1:6" ht="51" customHeight="1">
      <c r="A3326" s="1299" t="s">
        <v>1</v>
      </c>
      <c r="B3326" s="1300" t="s">
        <v>2</v>
      </c>
      <c r="C3326" s="1301" t="s">
        <v>6349</v>
      </c>
      <c r="D3326" s="1301" t="s">
        <v>4</v>
      </c>
      <c r="E3326" s="1301" t="s">
        <v>5</v>
      </c>
      <c r="F3326" s="1302" t="s">
        <v>6350</v>
      </c>
    </row>
    <row r="3327" spans="1:6" ht="51" customHeight="1">
      <c r="A3327" s="1312" t="s">
        <v>6694</v>
      </c>
      <c r="B3327" s="1312" t="s">
        <v>6695</v>
      </c>
      <c r="C3327" s="1316">
        <v>80000</v>
      </c>
      <c r="D3327" s="1305" t="s">
        <v>6686</v>
      </c>
      <c r="E3327" s="1305" t="s">
        <v>904</v>
      </c>
      <c r="F3327" s="1311"/>
    </row>
    <row r="3328" spans="1:6" ht="51" customHeight="1">
      <c r="A3328" s="1303" t="s">
        <v>6696</v>
      </c>
      <c r="B3328" s="1303" t="s">
        <v>6697</v>
      </c>
      <c r="C3328" s="1303">
        <v>199660.03</v>
      </c>
      <c r="D3328" s="1303" t="s">
        <v>904</v>
      </c>
      <c r="E3328" s="1303" t="s">
        <v>904</v>
      </c>
      <c r="F3328" s="1303"/>
    </row>
    <row r="3329" spans="1:6" ht="51" customHeight="1">
      <c r="A3329" s="1306" t="s">
        <v>6698</v>
      </c>
      <c r="B3329" s="1307" t="s">
        <v>6699</v>
      </c>
      <c r="C3329" s="1306">
        <v>199660.03</v>
      </c>
      <c r="D3329" s="1306" t="s">
        <v>904</v>
      </c>
      <c r="E3329" s="1306" t="s">
        <v>904</v>
      </c>
      <c r="F3329" s="1306"/>
    </row>
    <row r="3330" spans="1:6" ht="15.75">
      <c r="A3330" s="1303"/>
      <c r="B3330" s="1303"/>
      <c r="C3330" s="1303"/>
      <c r="D3330" s="1775"/>
      <c r="E3330" s="1775"/>
      <c r="F3330" s="1775"/>
    </row>
    <row r="3331" spans="1:6" ht="15.75">
      <c r="A3331" s="1312"/>
      <c r="B3331" s="1315"/>
      <c r="C3331" s="1312"/>
      <c r="D3331" s="1312"/>
      <c r="E3331" s="1312"/>
      <c r="F3331" s="1312"/>
    </row>
    <row r="3332" spans="1:6" ht="51" customHeight="1" thickBot="1">
      <c r="A3332" s="1309" t="s">
        <v>6700</v>
      </c>
      <c r="B3332" s="1309"/>
      <c r="C3332" s="1317"/>
      <c r="D3332" s="1309"/>
      <c r="E3332" s="1309"/>
      <c r="F3332" s="1305"/>
    </row>
    <row r="3333" spans="1:6" ht="51" customHeight="1">
      <c r="A3333" s="1299" t="s">
        <v>1</v>
      </c>
      <c r="B3333" s="1300" t="s">
        <v>2</v>
      </c>
      <c r="C3333" s="1301" t="s">
        <v>6349</v>
      </c>
      <c r="D3333" s="1301" t="s">
        <v>4</v>
      </c>
      <c r="E3333" s="1301" t="s">
        <v>5</v>
      </c>
      <c r="F3333" s="1302" t="s">
        <v>6350</v>
      </c>
    </row>
    <row r="3334" spans="1:6" ht="51" customHeight="1">
      <c r="A3334" s="1308" t="s">
        <v>6701</v>
      </c>
      <c r="B3334" s="1309" t="s">
        <v>6702</v>
      </c>
      <c r="C3334" s="1310">
        <v>500000</v>
      </c>
      <c r="D3334" s="1309" t="s">
        <v>904</v>
      </c>
      <c r="E3334" s="1309" t="s">
        <v>904</v>
      </c>
      <c r="F3334" s="1311"/>
    </row>
    <row r="3335" spans="1:6" ht="15.75">
      <c r="A3335" s="1309"/>
      <c r="B3335" s="1309"/>
      <c r="C3335" s="1317"/>
      <c r="D3335" s="1309"/>
      <c r="E3335" s="1309"/>
      <c r="F3335" s="1311"/>
    </row>
    <row r="3336" spans="1:6" ht="15.75">
      <c r="A3336" s="1308"/>
      <c r="B3336" s="1312"/>
      <c r="C3336" s="1311"/>
      <c r="D3336" s="1309"/>
      <c r="E3336" s="1305"/>
      <c r="F3336" s="1311"/>
    </row>
    <row r="3337" spans="1:6" ht="51" customHeight="1" thickBot="1">
      <c r="A3337" s="1309" t="s">
        <v>6703</v>
      </c>
      <c r="B3337" s="1304"/>
      <c r="C3337" s="1313"/>
      <c r="D3337" s="1309"/>
      <c r="E3337" s="1309"/>
      <c r="F3337" s="1311"/>
    </row>
    <row r="3338" spans="1:6" ht="51" customHeight="1">
      <c r="A3338" s="1299" t="s">
        <v>1</v>
      </c>
      <c r="B3338" s="1300" t="s">
        <v>2</v>
      </c>
      <c r="C3338" s="1301" t="s">
        <v>6349</v>
      </c>
      <c r="D3338" s="1301" t="s">
        <v>4</v>
      </c>
      <c r="E3338" s="1301" t="s">
        <v>5</v>
      </c>
      <c r="F3338" s="1302" t="s">
        <v>6350</v>
      </c>
    </row>
    <row r="3339" spans="1:6" ht="51" customHeight="1">
      <c r="A3339" s="1303" t="s">
        <v>6704</v>
      </c>
      <c r="B3339" s="1303" t="s">
        <v>6705</v>
      </c>
      <c r="C3339" s="1303">
        <v>500000</v>
      </c>
      <c r="D3339" s="1303" t="s">
        <v>904</v>
      </c>
      <c r="E3339" s="1303" t="s">
        <v>904</v>
      </c>
      <c r="F3339" s="1303"/>
    </row>
    <row r="3340" spans="1:6" ht="15.75">
      <c r="A3340" s="1303"/>
      <c r="B3340" s="1303"/>
      <c r="C3340" s="1303"/>
      <c r="D3340" s="1303"/>
      <c r="E3340" s="1303"/>
      <c r="F3340" s="1303"/>
    </row>
    <row r="3341" spans="1:6" ht="15.75">
      <c r="A3341" s="1306"/>
      <c r="B3341" s="1307"/>
      <c r="C3341" s="1306"/>
      <c r="D3341" s="1306"/>
      <c r="E3341" s="1306"/>
      <c r="F3341" s="1306"/>
    </row>
    <row r="3342" spans="1:6" ht="16.5" thickBot="1">
      <c r="A3342" s="1303" t="s">
        <v>6706</v>
      </c>
      <c r="B3342" s="1303"/>
      <c r="C3342" s="1303"/>
      <c r="D3342" s="1303"/>
      <c r="E3342" s="1303"/>
      <c r="F3342" s="1303"/>
    </row>
    <row r="3343" spans="1:6" ht="51" customHeight="1">
      <c r="A3343" s="1299" t="s">
        <v>1</v>
      </c>
      <c r="B3343" s="1300" t="s">
        <v>2</v>
      </c>
      <c r="C3343" s="1301" t="s">
        <v>6349</v>
      </c>
      <c r="D3343" s="1301" t="s">
        <v>4</v>
      </c>
      <c r="E3343" s="1301" t="s">
        <v>5</v>
      </c>
      <c r="F3343" s="1302" t="s">
        <v>6350</v>
      </c>
    </row>
    <row r="3344" spans="1:6" ht="51" customHeight="1">
      <c r="A3344" s="1306" t="s">
        <v>6707</v>
      </c>
      <c r="B3344" s="1307" t="s">
        <v>6708</v>
      </c>
      <c r="C3344" s="1306">
        <v>80000</v>
      </c>
      <c r="D3344" s="1306" t="s">
        <v>6686</v>
      </c>
      <c r="E3344" s="1306" t="s">
        <v>904</v>
      </c>
      <c r="F3344" s="1306"/>
    </row>
    <row r="3345" spans="1:6" ht="15.75">
      <c r="A3345" s="1303"/>
      <c r="B3345" s="1303"/>
      <c r="C3345" s="1303"/>
      <c r="D3345" s="1303"/>
      <c r="E3345" s="1303"/>
      <c r="F3345" s="1303"/>
    </row>
    <row r="3346" spans="1:6" ht="15.75">
      <c r="A3346" s="1303"/>
      <c r="B3346" s="1303"/>
      <c r="C3346" s="1303"/>
      <c r="D3346" s="1303"/>
      <c r="E3346" s="1303"/>
      <c r="F3346" s="1303"/>
    </row>
    <row r="3347" spans="1:6" ht="16.5" thickBot="1">
      <c r="A3347" s="1303" t="s">
        <v>6709</v>
      </c>
      <c r="B3347" s="1303"/>
      <c r="C3347" s="1303"/>
      <c r="D3347" s="1303"/>
      <c r="E3347" s="1303"/>
      <c r="F3347" s="1303"/>
    </row>
    <row r="3348" spans="1:6" ht="51" customHeight="1">
      <c r="A3348" s="1299" t="s">
        <v>1</v>
      </c>
      <c r="B3348" s="1300" t="s">
        <v>2</v>
      </c>
      <c r="C3348" s="1301" t="s">
        <v>6349</v>
      </c>
      <c r="D3348" s="1301" t="s">
        <v>4</v>
      </c>
      <c r="E3348" s="1301" t="s">
        <v>5</v>
      </c>
      <c r="F3348" s="1302" t="s">
        <v>6350</v>
      </c>
    </row>
    <row r="3349" spans="1:6" ht="51" customHeight="1">
      <c r="A3349" s="1303" t="s">
        <v>6710</v>
      </c>
      <c r="B3349" s="1303" t="s">
        <v>6711</v>
      </c>
      <c r="C3349" s="1303">
        <v>160000</v>
      </c>
      <c r="D3349" s="1303" t="s">
        <v>6686</v>
      </c>
      <c r="E3349" s="1303" t="s">
        <v>904</v>
      </c>
      <c r="F3349" s="1303"/>
    </row>
    <row r="3350" spans="1:6" ht="15.75">
      <c r="A3350" s="1303"/>
      <c r="B3350" s="1303"/>
      <c r="C3350" s="1303"/>
      <c r="D3350" s="1303"/>
      <c r="E3350" s="1303"/>
      <c r="F3350" s="1303"/>
    </row>
    <row r="3351" spans="1:6" ht="15.75">
      <c r="A3351" s="1303"/>
      <c r="B3351" s="1303"/>
      <c r="C3351" s="1303"/>
      <c r="D3351" s="1303"/>
      <c r="E3351" s="1303"/>
      <c r="F3351" s="1303"/>
    </row>
    <row r="3352" spans="1:6" ht="16.5" thickBot="1">
      <c r="A3352" s="1303" t="s">
        <v>6712</v>
      </c>
      <c r="B3352" s="1303"/>
      <c r="C3352" s="1303"/>
      <c r="D3352" s="1303"/>
      <c r="E3352" s="1303"/>
      <c r="F3352" s="1303"/>
    </row>
    <row r="3353" spans="1:6" ht="51" customHeight="1">
      <c r="A3353" s="1299" t="s">
        <v>1</v>
      </c>
      <c r="B3353" s="1300" t="s">
        <v>2</v>
      </c>
      <c r="C3353" s="1301" t="s">
        <v>6349</v>
      </c>
      <c r="D3353" s="1301" t="s">
        <v>4</v>
      </c>
      <c r="E3353" s="1301" t="s">
        <v>5</v>
      </c>
      <c r="F3353" s="1302" t="s">
        <v>6350</v>
      </c>
    </row>
    <row r="3354" spans="1:6" ht="51" customHeight="1">
      <c r="A3354" s="1306" t="s">
        <v>6713</v>
      </c>
      <c r="B3354" s="1307" t="s">
        <v>6714</v>
      </c>
      <c r="C3354" s="1306">
        <v>160000</v>
      </c>
      <c r="D3354" s="1306" t="s">
        <v>6686</v>
      </c>
      <c r="E3354" s="1306" t="s">
        <v>904</v>
      </c>
      <c r="F3354" s="1306"/>
    </row>
    <row r="3355" spans="1:6" ht="15.75">
      <c r="A3355" s="1306"/>
      <c r="B3355" s="1307"/>
      <c r="C3355" s="1306"/>
      <c r="D3355" s="1306"/>
      <c r="E3355" s="1306"/>
      <c r="F3355" s="1306"/>
    </row>
    <row r="3356" spans="1:6" ht="15.75">
      <c r="A3356" s="1306"/>
      <c r="B3356" s="1307"/>
      <c r="C3356" s="1306"/>
      <c r="D3356" s="1306"/>
      <c r="E3356" s="1306"/>
      <c r="F3356" s="1306"/>
    </row>
    <row r="3357" spans="1:6" ht="16.5" thickBot="1">
      <c r="A3357" s="1303" t="s">
        <v>6715</v>
      </c>
      <c r="B3357" s="1303"/>
      <c r="C3357" s="1303"/>
      <c r="D3357" s="1303"/>
      <c r="E3357" s="1303"/>
      <c r="F3357" s="1303"/>
    </row>
    <row r="3358" spans="1:6" ht="51" customHeight="1">
      <c r="A3358" s="1299" t="s">
        <v>1</v>
      </c>
      <c r="B3358" s="1300" t="s">
        <v>2</v>
      </c>
      <c r="C3358" s="1301" t="s">
        <v>6349</v>
      </c>
      <c r="D3358" s="1301" t="s">
        <v>4</v>
      </c>
      <c r="E3358" s="1301" t="s">
        <v>5</v>
      </c>
      <c r="F3358" s="1302" t="s">
        <v>6350</v>
      </c>
    </row>
    <row r="3359" spans="1:6" ht="51" customHeight="1">
      <c r="A3359" s="1314" t="s">
        <v>6716</v>
      </c>
      <c r="B3359" s="1314" t="s">
        <v>6717</v>
      </c>
      <c r="C3359" s="1314">
        <v>160000</v>
      </c>
      <c r="D3359" s="1775" t="s">
        <v>6686</v>
      </c>
      <c r="E3359" s="1775"/>
      <c r="F3359" s="1775"/>
    </row>
    <row r="3360" spans="1:6" ht="15.75">
      <c r="A3360" s="1312"/>
      <c r="B3360" s="1315"/>
      <c r="C3360" s="1312"/>
      <c r="D3360" s="1312"/>
      <c r="E3360" s="1312"/>
      <c r="F3360" s="1312"/>
    </row>
    <row r="3361" spans="1:6" ht="15.75">
      <c r="A3361" s="1308"/>
      <c r="B3361" s="1309"/>
      <c r="C3361" s="1310"/>
      <c r="D3361" s="1309"/>
      <c r="E3361" s="1309"/>
      <c r="F3361" s="1305"/>
    </row>
    <row r="3362" spans="1:6" ht="16.5" thickBot="1">
      <c r="A3362" s="1318" t="s">
        <v>6718</v>
      </c>
      <c r="B3362" s="1319"/>
      <c r="C3362" s="1320"/>
      <c r="D3362" s="1319"/>
      <c r="E3362" s="1319"/>
      <c r="F3362" s="1321"/>
    </row>
    <row r="3363" spans="1:6" ht="51" customHeight="1">
      <c r="A3363" s="1299" t="s">
        <v>1</v>
      </c>
      <c r="B3363" s="1300" t="s">
        <v>2</v>
      </c>
      <c r="C3363" s="1301" t="s">
        <v>6349</v>
      </c>
      <c r="D3363" s="1301" t="s">
        <v>4</v>
      </c>
      <c r="E3363" s="1301" t="s">
        <v>5</v>
      </c>
      <c r="F3363" s="1302" t="s">
        <v>6350</v>
      </c>
    </row>
    <row r="3364" spans="1:6" ht="51" customHeight="1">
      <c r="A3364" s="1312" t="s">
        <v>6719</v>
      </c>
      <c r="B3364" s="1312" t="s">
        <v>6720</v>
      </c>
      <c r="C3364" s="1311">
        <v>4000000</v>
      </c>
      <c r="D3364" s="1305" t="s">
        <v>6686</v>
      </c>
      <c r="E3364" s="1305" t="s">
        <v>904</v>
      </c>
      <c r="F3364" s="1321"/>
    </row>
    <row r="3365" spans="1:6" ht="51" customHeight="1">
      <c r="A3365" s="1312"/>
      <c r="B3365" s="1312"/>
      <c r="C3365" s="1311"/>
      <c r="D3365" s="1305"/>
      <c r="E3365" s="1305"/>
      <c r="F3365" s="1321"/>
    </row>
    <row r="3366" spans="1:6" ht="51" customHeight="1">
      <c r="A3366" s="1776" t="s">
        <v>6722</v>
      </c>
      <c r="B3366" s="1776"/>
      <c r="C3366" s="1776"/>
      <c r="D3366" s="1776"/>
      <c r="E3366" s="1776"/>
      <c r="F3366" s="1776"/>
    </row>
    <row r="3367" spans="1:6" ht="15.75">
      <c r="A3367" s="1776"/>
      <c r="B3367" s="1776"/>
      <c r="C3367" s="1776"/>
      <c r="D3367" s="1776"/>
      <c r="E3367" s="1776"/>
      <c r="F3367" s="1776"/>
    </row>
    <row r="3368" spans="1:6" ht="51" customHeight="1" thickBot="1">
      <c r="A3368" s="1322" t="s">
        <v>6723</v>
      </c>
      <c r="B3368" s="1323"/>
      <c r="C3368" s="1324"/>
      <c r="D3368" s="1322"/>
      <c r="E3368" s="1322"/>
      <c r="F3368" s="1325"/>
    </row>
    <row r="3369" spans="1:6" ht="51" customHeight="1">
      <c r="A3369" s="1299" t="s">
        <v>1</v>
      </c>
      <c r="B3369" s="1300" t="s">
        <v>2</v>
      </c>
      <c r="C3369" s="1301" t="s">
        <v>6349</v>
      </c>
      <c r="D3369" s="1301" t="s">
        <v>4</v>
      </c>
      <c r="E3369" s="1301" t="s">
        <v>5</v>
      </c>
      <c r="F3369" s="1302" t="s">
        <v>6350</v>
      </c>
    </row>
    <row r="3370" spans="1:6" ht="51" customHeight="1">
      <c r="A3370" s="1306" t="s">
        <v>6724</v>
      </c>
      <c r="B3370" s="1326" t="s">
        <v>6725</v>
      </c>
      <c r="C3370" s="1327">
        <v>50000</v>
      </c>
      <c r="D3370" s="1328" t="s">
        <v>1066</v>
      </c>
      <c r="E3370" s="1328" t="s">
        <v>904</v>
      </c>
      <c r="F3370" s="1325"/>
    </row>
    <row r="3371" spans="1:6" ht="51" customHeight="1">
      <c r="A3371" s="1306" t="s">
        <v>6726</v>
      </c>
      <c r="B3371" s="1326" t="s">
        <v>6727</v>
      </c>
      <c r="C3371" s="1327">
        <v>50000</v>
      </c>
      <c r="D3371" s="1328" t="s">
        <v>1066</v>
      </c>
      <c r="E3371" s="1328" t="s">
        <v>904</v>
      </c>
      <c r="F3371" s="1325"/>
    </row>
    <row r="3372" spans="1:6" ht="51" customHeight="1">
      <c r="A3372" s="1329" t="s">
        <v>6728</v>
      </c>
      <c r="B3372" s="1330" t="s">
        <v>6729</v>
      </c>
      <c r="C3372" s="1331">
        <v>300000</v>
      </c>
      <c r="D3372" s="1332" t="s">
        <v>6730</v>
      </c>
      <c r="E3372" s="1332" t="s">
        <v>701</v>
      </c>
      <c r="F3372" s="1333"/>
    </row>
    <row r="3373" spans="1:6" ht="51" customHeight="1">
      <c r="A3373" s="1334"/>
      <c r="B3373" s="1334"/>
      <c r="C3373" s="1334"/>
      <c r="D3373" s="1334"/>
      <c r="E3373" s="1334"/>
      <c r="F3373" s="1334"/>
    </row>
    <row r="3374" spans="1:6" ht="51" customHeight="1">
      <c r="A3374" s="1334"/>
      <c r="B3374" s="1334"/>
      <c r="C3374" s="1334"/>
      <c r="D3374" s="1334"/>
      <c r="E3374" s="1334"/>
      <c r="F3374" s="1334"/>
    </row>
    <row r="3375" spans="1:6" ht="51" customHeight="1" thickBot="1">
      <c r="A3375" s="1334" t="s">
        <v>6731</v>
      </c>
      <c r="B3375" s="1334"/>
      <c r="C3375" s="1334"/>
      <c r="D3375" s="1334"/>
      <c r="E3375" s="1334"/>
      <c r="F3375" s="1334"/>
    </row>
    <row r="3376" spans="1:6" ht="51" customHeight="1">
      <c r="A3376" s="1299" t="s">
        <v>1</v>
      </c>
      <c r="B3376" s="1300" t="s">
        <v>2</v>
      </c>
      <c r="C3376" s="1301" t="s">
        <v>6349</v>
      </c>
      <c r="D3376" s="1301" t="s">
        <v>4</v>
      </c>
      <c r="E3376" s="1301" t="s">
        <v>5</v>
      </c>
      <c r="F3376" s="1302" t="s">
        <v>6350</v>
      </c>
    </row>
    <row r="3377" spans="1:6" ht="51" customHeight="1">
      <c r="A3377" s="1335" t="s">
        <v>6732</v>
      </c>
      <c r="B3377" s="1335" t="s">
        <v>6733</v>
      </c>
      <c r="C3377" s="1335">
        <v>100000</v>
      </c>
      <c r="D3377" s="1774" t="s">
        <v>1066</v>
      </c>
      <c r="E3377" s="1774"/>
      <c r="F3377" s="1774"/>
    </row>
    <row r="3378" spans="1:6" ht="51" customHeight="1">
      <c r="A3378" s="1306"/>
      <c r="B3378" s="1307"/>
      <c r="C3378" s="1306"/>
      <c r="D3378" s="1306"/>
      <c r="E3378" s="1306"/>
      <c r="F3378" s="1306"/>
    </row>
    <row r="3379" spans="1:6" ht="51" customHeight="1">
      <c r="A3379" s="1336"/>
      <c r="B3379" s="1323"/>
      <c r="C3379" s="1337"/>
      <c r="D3379" s="1336"/>
      <c r="E3379" s="1322"/>
      <c r="F3379" s="1338"/>
    </row>
    <row r="3380" spans="1:6" ht="51" customHeight="1" thickBot="1">
      <c r="A3380" s="1306" t="s">
        <v>6734</v>
      </c>
      <c r="B3380" s="1326"/>
      <c r="C3380" s="1327"/>
      <c r="D3380" s="1328"/>
      <c r="E3380" s="1328"/>
      <c r="F3380" s="1325"/>
    </row>
    <row r="3381" spans="1:6" ht="51" customHeight="1">
      <c r="A3381" s="1299" t="s">
        <v>1</v>
      </c>
      <c r="B3381" s="1300" t="s">
        <v>2</v>
      </c>
      <c r="C3381" s="1301" t="s">
        <v>6349</v>
      </c>
      <c r="D3381" s="1301" t="s">
        <v>4</v>
      </c>
      <c r="E3381" s="1301" t="s">
        <v>5</v>
      </c>
      <c r="F3381" s="1302" t="s">
        <v>6350</v>
      </c>
    </row>
    <row r="3382" spans="1:6" ht="51" customHeight="1">
      <c r="A3382" s="1306" t="s">
        <v>6735</v>
      </c>
      <c r="B3382" s="1326" t="s">
        <v>6736</v>
      </c>
      <c r="C3382" s="1327">
        <v>100000</v>
      </c>
      <c r="D3382" s="1328" t="s">
        <v>1066</v>
      </c>
      <c r="E3382" s="1328" t="s">
        <v>904</v>
      </c>
      <c r="F3382" s="1325"/>
    </row>
    <row r="3383" spans="1:6" ht="51" customHeight="1">
      <c r="A3383" s="1306" t="s">
        <v>6737</v>
      </c>
      <c r="B3383" s="1326" t="s">
        <v>6738</v>
      </c>
      <c r="C3383" s="1327">
        <v>100000</v>
      </c>
      <c r="D3383" s="1328" t="s">
        <v>1066</v>
      </c>
      <c r="E3383" s="1328" t="s">
        <v>904</v>
      </c>
      <c r="F3383" s="1325"/>
    </row>
    <row r="3384" spans="1:6" ht="51" customHeight="1">
      <c r="A3384" s="1306" t="s">
        <v>6739</v>
      </c>
      <c r="B3384" s="1326" t="s">
        <v>6740</v>
      </c>
      <c r="C3384" s="1327">
        <v>537370</v>
      </c>
      <c r="D3384" s="1328" t="s">
        <v>1066</v>
      </c>
      <c r="E3384" s="1328" t="s">
        <v>904</v>
      </c>
      <c r="F3384" s="1327"/>
    </row>
    <row r="3385" spans="1:6" ht="51" customHeight="1">
      <c r="A3385" s="1334"/>
      <c r="B3385" s="1334"/>
      <c r="C3385" s="1334"/>
      <c r="D3385" s="1334"/>
      <c r="E3385" s="1334"/>
      <c r="F3385" s="1334"/>
    </row>
    <row r="3386" spans="1:6" ht="51" customHeight="1">
      <c r="A3386" s="1334"/>
      <c r="B3386" s="1334"/>
      <c r="C3386" s="1334"/>
      <c r="D3386" s="1334"/>
      <c r="E3386" s="1334"/>
      <c r="F3386" s="1334"/>
    </row>
    <row r="3387" spans="1:6" ht="51" customHeight="1" thickBot="1">
      <c r="A3387" s="1334" t="s">
        <v>6683</v>
      </c>
      <c r="B3387" s="1334"/>
      <c r="C3387" s="1334"/>
      <c r="D3387" s="1334"/>
      <c r="E3387" s="1334"/>
      <c r="F3387" s="1334"/>
    </row>
    <row r="3388" spans="1:6" ht="51" customHeight="1">
      <c r="A3388" s="1299" t="s">
        <v>1</v>
      </c>
      <c r="B3388" s="1300" t="s">
        <v>2</v>
      </c>
      <c r="C3388" s="1301" t="s">
        <v>6349</v>
      </c>
      <c r="D3388" s="1301" t="s">
        <v>4</v>
      </c>
      <c r="E3388" s="1301" t="s">
        <v>5</v>
      </c>
      <c r="F3388" s="1302" t="s">
        <v>6350</v>
      </c>
    </row>
    <row r="3389" spans="1:6" ht="51" customHeight="1">
      <c r="A3389" s="1334" t="s">
        <v>6741</v>
      </c>
      <c r="B3389" s="1334" t="s">
        <v>6742</v>
      </c>
      <c r="C3389" s="1334">
        <v>100000</v>
      </c>
      <c r="D3389" s="1334" t="s">
        <v>1066</v>
      </c>
      <c r="E3389" s="1334" t="s">
        <v>904</v>
      </c>
      <c r="F3389" s="1334"/>
    </row>
    <row r="3390" spans="1:6" ht="51" customHeight="1">
      <c r="A3390" s="1335" t="s">
        <v>6743</v>
      </c>
      <c r="B3390" s="1335" t="s">
        <v>6744</v>
      </c>
      <c r="C3390" s="1335">
        <v>20000</v>
      </c>
      <c r="D3390" s="1774" t="s">
        <v>1066</v>
      </c>
      <c r="E3390" s="1774"/>
      <c r="F3390" s="1774"/>
    </row>
    <row r="3391" spans="1:6" ht="51" customHeight="1">
      <c r="A3391" s="1306"/>
      <c r="B3391" s="1307"/>
      <c r="C3391" s="1306"/>
      <c r="D3391" s="1306"/>
      <c r="E3391" s="1306"/>
      <c r="F3391" s="1306"/>
    </row>
    <row r="3392" spans="1:6" ht="51" customHeight="1">
      <c r="A3392" s="1322"/>
      <c r="B3392" s="1323"/>
      <c r="C3392" s="1339"/>
      <c r="D3392" s="1322"/>
      <c r="E3392" s="1322"/>
      <c r="F3392" s="1338"/>
    </row>
    <row r="3393" spans="1:6" ht="51" customHeight="1" thickBot="1">
      <c r="A3393" s="1306" t="s">
        <v>6745</v>
      </c>
      <c r="B3393" s="1326"/>
      <c r="C3393" s="1327"/>
      <c r="D3393" s="1328"/>
      <c r="E3393" s="1328"/>
      <c r="F3393" s="1325"/>
    </row>
    <row r="3394" spans="1:6" ht="51" customHeight="1">
      <c r="A3394" s="1299" t="s">
        <v>1</v>
      </c>
      <c r="B3394" s="1300" t="s">
        <v>2</v>
      </c>
      <c r="C3394" s="1301" t="s">
        <v>6349</v>
      </c>
      <c r="D3394" s="1301" t="s">
        <v>4</v>
      </c>
      <c r="E3394" s="1301" t="s">
        <v>5</v>
      </c>
      <c r="F3394" s="1302" t="s">
        <v>6350</v>
      </c>
    </row>
    <row r="3395" spans="1:6" ht="51" customHeight="1">
      <c r="A3395" s="1306" t="s">
        <v>6746</v>
      </c>
      <c r="B3395" s="1326" t="s">
        <v>6747</v>
      </c>
      <c r="C3395" s="1327">
        <v>25000</v>
      </c>
      <c r="D3395" s="1328" t="s">
        <v>1066</v>
      </c>
      <c r="E3395" s="1328" t="s">
        <v>904</v>
      </c>
      <c r="F3395" s="1325"/>
    </row>
    <row r="3396" spans="1:6" ht="51" customHeight="1">
      <c r="A3396" s="1306" t="s">
        <v>6748</v>
      </c>
      <c r="B3396" s="1326" t="s">
        <v>6749</v>
      </c>
      <c r="C3396" s="1327">
        <v>50000</v>
      </c>
      <c r="D3396" s="1328" t="s">
        <v>1066</v>
      </c>
      <c r="E3396" s="1328" t="s">
        <v>904</v>
      </c>
      <c r="F3396" s="1325"/>
    </row>
    <row r="3397" spans="1:6" ht="51" customHeight="1">
      <c r="A3397" s="1306" t="s">
        <v>6750</v>
      </c>
      <c r="B3397" s="1326" t="s">
        <v>6751</v>
      </c>
      <c r="C3397" s="1340">
        <v>310000</v>
      </c>
      <c r="D3397" s="1328" t="s">
        <v>1066</v>
      </c>
      <c r="E3397" s="1328" t="s">
        <v>904</v>
      </c>
      <c r="F3397" s="1327"/>
    </row>
    <row r="3398" spans="1:6" ht="51" customHeight="1">
      <c r="A3398" s="1334" t="s">
        <v>6752</v>
      </c>
      <c r="B3398" s="1334" t="s">
        <v>6753</v>
      </c>
      <c r="C3398" s="1334">
        <v>300000</v>
      </c>
      <c r="D3398" s="1334" t="s">
        <v>1066</v>
      </c>
      <c r="E3398" s="1334" t="s">
        <v>904</v>
      </c>
      <c r="F3398" s="1334"/>
    </row>
    <row r="3399" spans="1:6" ht="51" customHeight="1">
      <c r="A3399" s="1334"/>
      <c r="B3399" s="1334"/>
      <c r="C3399" s="1334"/>
      <c r="D3399" s="1334"/>
      <c r="E3399" s="1334"/>
      <c r="F3399" s="1334"/>
    </row>
    <row r="3400" spans="1:6" ht="51" customHeight="1">
      <c r="A3400" s="1334"/>
      <c r="B3400" s="1334"/>
      <c r="C3400" s="1334"/>
      <c r="D3400" s="1334"/>
      <c r="E3400" s="1334"/>
      <c r="F3400" s="1334"/>
    </row>
    <row r="3401" spans="1:6" ht="51" customHeight="1" thickBot="1">
      <c r="A3401" s="1334" t="s">
        <v>6754</v>
      </c>
      <c r="B3401" s="1334"/>
      <c r="C3401" s="1334"/>
      <c r="D3401" s="1334"/>
      <c r="E3401" s="1334"/>
      <c r="F3401" s="1334"/>
    </row>
    <row r="3402" spans="1:6" ht="51" customHeight="1">
      <c r="A3402" s="1299" t="s">
        <v>1</v>
      </c>
      <c r="B3402" s="1300" t="s">
        <v>2</v>
      </c>
      <c r="C3402" s="1301" t="s">
        <v>6349</v>
      </c>
      <c r="D3402" s="1301" t="s">
        <v>4</v>
      </c>
      <c r="E3402" s="1301" t="s">
        <v>5</v>
      </c>
      <c r="F3402" s="1302" t="s">
        <v>6350</v>
      </c>
    </row>
    <row r="3403" spans="1:6" ht="51" customHeight="1">
      <c r="A3403" s="1335" t="s">
        <v>6755</v>
      </c>
      <c r="B3403" s="1335" t="s">
        <v>6756</v>
      </c>
      <c r="C3403" s="1335">
        <v>100000</v>
      </c>
      <c r="D3403" s="1774" t="s">
        <v>1066</v>
      </c>
      <c r="E3403" s="1774"/>
      <c r="F3403" s="1774"/>
    </row>
    <row r="3404" spans="1:6" ht="51" customHeight="1">
      <c r="A3404" s="1306" t="s">
        <v>6757</v>
      </c>
      <c r="B3404" s="1307" t="s">
        <v>6758</v>
      </c>
      <c r="C3404" s="1306">
        <v>100000</v>
      </c>
      <c r="D3404" s="1306" t="s">
        <v>1066</v>
      </c>
      <c r="E3404" s="1306" t="s">
        <v>904</v>
      </c>
      <c r="F3404" s="1306"/>
    </row>
    <row r="3405" spans="1:6" ht="51" customHeight="1">
      <c r="A3405" s="1322" t="s">
        <v>6759</v>
      </c>
      <c r="B3405" s="1323" t="s">
        <v>6760</v>
      </c>
      <c r="C3405" s="1339">
        <v>50000</v>
      </c>
      <c r="D3405" s="1322" t="s">
        <v>1066</v>
      </c>
      <c r="E3405" s="1322" t="s">
        <v>904</v>
      </c>
      <c r="F3405" s="1341"/>
    </row>
    <row r="3406" spans="1:6" ht="51" customHeight="1">
      <c r="A3406" s="1306"/>
      <c r="B3406" s="1326"/>
      <c r="C3406" s="1327"/>
      <c r="D3406" s="1342"/>
      <c r="E3406" s="1342"/>
      <c r="F3406" s="1343"/>
    </row>
    <row r="3407" spans="1:6" ht="51" customHeight="1">
      <c r="A3407" s="1306"/>
      <c r="B3407" s="1326"/>
      <c r="C3407" s="1327"/>
      <c r="D3407" s="1328"/>
      <c r="E3407" s="1328"/>
      <c r="F3407" s="1343"/>
    </row>
    <row r="3408" spans="1:6" ht="51" customHeight="1" thickBot="1">
      <c r="A3408" s="1306" t="s">
        <v>6687</v>
      </c>
      <c r="B3408" s="1326"/>
      <c r="C3408" s="1327"/>
      <c r="D3408" s="1328"/>
      <c r="E3408" s="1328"/>
      <c r="F3408" s="1343"/>
    </row>
    <row r="3409" spans="1:6" ht="51" customHeight="1">
      <c r="A3409" s="1299" t="s">
        <v>1</v>
      </c>
      <c r="B3409" s="1300" t="s">
        <v>2</v>
      </c>
      <c r="C3409" s="1301" t="s">
        <v>6349</v>
      </c>
      <c r="D3409" s="1301" t="s">
        <v>4</v>
      </c>
      <c r="E3409" s="1301" t="s">
        <v>5</v>
      </c>
      <c r="F3409" s="1302" t="s">
        <v>6350</v>
      </c>
    </row>
    <row r="3410" spans="1:6" ht="51" customHeight="1">
      <c r="A3410" s="1334" t="s">
        <v>6761</v>
      </c>
      <c r="B3410" s="1334" t="s">
        <v>6762</v>
      </c>
      <c r="C3410" s="1334">
        <v>300000</v>
      </c>
      <c r="D3410" s="1334" t="s">
        <v>1066</v>
      </c>
      <c r="E3410" s="1334" t="s">
        <v>904</v>
      </c>
      <c r="F3410" s="1334"/>
    </row>
    <row r="3411" spans="1:6" ht="51" customHeight="1">
      <c r="A3411" s="1334" t="s">
        <v>6763</v>
      </c>
      <c r="B3411" s="1334" t="s">
        <v>6764</v>
      </c>
      <c r="C3411" s="1334">
        <v>100000</v>
      </c>
      <c r="D3411" s="1334" t="s">
        <v>1066</v>
      </c>
      <c r="E3411" s="1334" t="s">
        <v>904</v>
      </c>
      <c r="F3411" s="1334"/>
    </row>
    <row r="3412" spans="1:6" ht="51" customHeight="1">
      <c r="A3412" s="1334" t="s">
        <v>6765</v>
      </c>
      <c r="B3412" s="1334" t="s">
        <v>6766</v>
      </c>
      <c r="C3412" s="1334">
        <v>100000</v>
      </c>
      <c r="D3412" s="1334" t="s">
        <v>1066</v>
      </c>
      <c r="E3412" s="1334" t="s">
        <v>904</v>
      </c>
      <c r="F3412" s="1334"/>
    </row>
    <row r="3413" spans="1:6" ht="51" customHeight="1">
      <c r="A3413" s="1334" t="s">
        <v>6767</v>
      </c>
      <c r="B3413" s="1334" t="s">
        <v>6768</v>
      </c>
      <c r="C3413" s="1334">
        <v>70000</v>
      </c>
      <c r="D3413" s="1334" t="s">
        <v>1066</v>
      </c>
      <c r="E3413" s="1334" t="s">
        <v>904</v>
      </c>
      <c r="F3413" s="1334"/>
    </row>
    <row r="3414" spans="1:6" ht="51" customHeight="1">
      <c r="A3414" s="1334" t="s">
        <v>6769</v>
      </c>
      <c r="B3414" s="1334" t="s">
        <v>6770</v>
      </c>
      <c r="C3414" s="1334">
        <v>30000</v>
      </c>
      <c r="D3414" s="1334" t="s">
        <v>1066</v>
      </c>
      <c r="E3414" s="1334" t="s">
        <v>904</v>
      </c>
      <c r="F3414" s="1334"/>
    </row>
    <row r="3415" spans="1:6" ht="51" customHeight="1">
      <c r="A3415" s="1334" t="s">
        <v>6771</v>
      </c>
      <c r="B3415" s="1334" t="s">
        <v>6772</v>
      </c>
      <c r="C3415" s="1334">
        <v>50000</v>
      </c>
      <c r="D3415" s="1334" t="s">
        <v>1066</v>
      </c>
      <c r="E3415" s="1334" t="s">
        <v>904</v>
      </c>
      <c r="F3415" s="1334"/>
    </row>
    <row r="3416" spans="1:6" ht="51" customHeight="1">
      <c r="A3416" s="1334" t="s">
        <v>6773</v>
      </c>
      <c r="B3416" s="1334" t="s">
        <v>6774</v>
      </c>
      <c r="C3416" s="1334">
        <v>200000</v>
      </c>
      <c r="D3416" s="1334" t="s">
        <v>6730</v>
      </c>
      <c r="E3416" s="1334" t="s">
        <v>701</v>
      </c>
      <c r="F3416" s="1334"/>
    </row>
    <row r="3417" spans="1:6" ht="51" customHeight="1">
      <c r="A3417" s="1334" t="s">
        <v>6775</v>
      </c>
      <c r="B3417" s="1334" t="s">
        <v>6776</v>
      </c>
      <c r="C3417" s="1334">
        <v>50000</v>
      </c>
      <c r="D3417" s="1334" t="s">
        <v>6777</v>
      </c>
      <c r="E3417" s="1334" t="s">
        <v>701</v>
      </c>
      <c r="F3417" s="1334"/>
    </row>
    <row r="3418" spans="1:6" ht="51" customHeight="1">
      <c r="A3418" s="1334" t="s">
        <v>6778</v>
      </c>
      <c r="B3418" s="1334" t="s">
        <v>6779</v>
      </c>
      <c r="C3418" s="1334">
        <v>20000000</v>
      </c>
      <c r="D3418" s="1334" t="s">
        <v>6780</v>
      </c>
      <c r="E3418" s="1334" t="s">
        <v>904</v>
      </c>
      <c r="F3418" s="1334"/>
    </row>
    <row r="3419" spans="1:6" ht="51" customHeight="1">
      <c r="A3419" s="1334"/>
      <c r="B3419" s="1334"/>
      <c r="C3419" s="1334"/>
      <c r="D3419" s="1334"/>
      <c r="E3419" s="1334"/>
      <c r="F3419" s="1334"/>
    </row>
    <row r="3420" spans="1:6" ht="51" customHeight="1">
      <c r="A3420" s="1335"/>
      <c r="B3420" s="1335"/>
      <c r="C3420" s="1335"/>
      <c r="D3420" s="1774"/>
      <c r="E3420" s="1774"/>
      <c r="F3420" s="1774"/>
    </row>
    <row r="3421" spans="1:6" ht="51" customHeight="1" thickBot="1">
      <c r="A3421" s="1306" t="s">
        <v>6690</v>
      </c>
      <c r="B3421" s="1307"/>
      <c r="C3421" s="1306"/>
      <c r="D3421" s="1306"/>
      <c r="E3421" s="1306"/>
      <c r="F3421" s="1306"/>
    </row>
    <row r="3422" spans="1:6" ht="51" customHeight="1">
      <c r="A3422" s="1299" t="s">
        <v>1</v>
      </c>
      <c r="B3422" s="1300" t="s">
        <v>2</v>
      </c>
      <c r="C3422" s="1301" t="s">
        <v>6349</v>
      </c>
      <c r="D3422" s="1301" t="s">
        <v>4</v>
      </c>
      <c r="E3422" s="1301" t="s">
        <v>5</v>
      </c>
      <c r="F3422" s="1302" t="s">
        <v>6350</v>
      </c>
    </row>
    <row r="3423" spans="1:6" ht="51" customHeight="1">
      <c r="A3423" s="1336" t="s">
        <v>6781</v>
      </c>
      <c r="B3423" s="1323" t="s">
        <v>6782</v>
      </c>
      <c r="C3423" s="1337">
        <v>300000</v>
      </c>
      <c r="D3423" s="1322" t="s">
        <v>1066</v>
      </c>
      <c r="E3423" s="1322" t="s">
        <v>904</v>
      </c>
      <c r="F3423" s="1343"/>
    </row>
    <row r="3424" spans="1:6" ht="51" customHeight="1">
      <c r="A3424" s="1322" t="s">
        <v>6783</v>
      </c>
      <c r="B3424" s="1323" t="s">
        <v>6784</v>
      </c>
      <c r="C3424" s="1339">
        <v>200000</v>
      </c>
      <c r="D3424" s="1322" t="s">
        <v>1066</v>
      </c>
      <c r="E3424" s="1322" t="s">
        <v>904</v>
      </c>
      <c r="F3424" s="1343"/>
    </row>
    <row r="3425" spans="1:6" ht="51" customHeight="1">
      <c r="A3425" s="1306" t="s">
        <v>6785</v>
      </c>
      <c r="B3425" s="1326" t="s">
        <v>6786</v>
      </c>
      <c r="C3425" s="1340">
        <v>100000</v>
      </c>
      <c r="D3425" s="1328" t="s">
        <v>1066</v>
      </c>
      <c r="E3425" s="1328" t="s">
        <v>904</v>
      </c>
      <c r="F3425" s="1343"/>
    </row>
    <row r="3426" spans="1:6" ht="51" customHeight="1">
      <c r="A3426" s="1306" t="s">
        <v>6787</v>
      </c>
      <c r="B3426" s="1326" t="s">
        <v>6788</v>
      </c>
      <c r="C3426" s="1340">
        <v>50000</v>
      </c>
      <c r="D3426" s="1328" t="s">
        <v>1066</v>
      </c>
      <c r="E3426" s="1328" t="s">
        <v>904</v>
      </c>
      <c r="F3426" s="1343"/>
    </row>
    <row r="3427" spans="1:6" ht="51" customHeight="1">
      <c r="A3427" s="1306"/>
      <c r="B3427" s="1326"/>
      <c r="C3427" s="1340"/>
      <c r="D3427" s="1328"/>
      <c r="E3427" s="1328"/>
      <c r="F3427" s="1327"/>
    </row>
    <row r="3428" spans="1:6" ht="51" customHeight="1">
      <c r="A3428" s="1344"/>
      <c r="B3428" s="1344"/>
      <c r="C3428" s="1344"/>
      <c r="D3428" s="1344"/>
      <c r="E3428" s="1344"/>
      <c r="F3428" s="1344"/>
    </row>
    <row r="3429" spans="1:6" ht="51" customHeight="1" thickBot="1">
      <c r="A3429" s="1334" t="s">
        <v>6789</v>
      </c>
      <c r="B3429" s="1334"/>
      <c r="C3429" s="1334"/>
      <c r="D3429" s="1334"/>
      <c r="E3429" s="1334"/>
      <c r="F3429" s="1334"/>
    </row>
    <row r="3430" spans="1:6" ht="51" customHeight="1">
      <c r="A3430" s="1299" t="s">
        <v>1</v>
      </c>
      <c r="B3430" s="1300" t="s">
        <v>2</v>
      </c>
      <c r="C3430" s="1301" t="s">
        <v>6349</v>
      </c>
      <c r="D3430" s="1301" t="s">
        <v>4</v>
      </c>
      <c r="E3430" s="1301" t="s">
        <v>5</v>
      </c>
      <c r="F3430" s="1302" t="s">
        <v>6350</v>
      </c>
    </row>
    <row r="3431" spans="1:6" ht="51" customHeight="1">
      <c r="A3431" s="1334" t="s">
        <v>6790</v>
      </c>
      <c r="B3431" s="1334" t="s">
        <v>6791</v>
      </c>
      <c r="C3431" s="1334">
        <v>100000</v>
      </c>
      <c r="D3431" s="1334" t="s">
        <v>904</v>
      </c>
      <c r="E3431" s="1334" t="s">
        <v>904</v>
      </c>
      <c r="F3431" s="1334"/>
    </row>
    <row r="3432" spans="1:6" ht="51" customHeight="1">
      <c r="A3432" s="1335" t="s">
        <v>6792</v>
      </c>
      <c r="B3432" s="1335" t="s">
        <v>6793</v>
      </c>
      <c r="C3432" s="1335">
        <v>200000</v>
      </c>
      <c r="D3432" s="1774" t="s">
        <v>6730</v>
      </c>
      <c r="E3432" s="1774"/>
      <c r="F3432" s="1774"/>
    </row>
    <row r="3433" spans="1:6" ht="51" customHeight="1">
      <c r="A3433" s="1306" t="s">
        <v>6794</v>
      </c>
      <c r="B3433" s="1307" t="s">
        <v>6795</v>
      </c>
      <c r="C3433" s="1306">
        <v>300000</v>
      </c>
      <c r="D3433" s="1306" t="s">
        <v>904</v>
      </c>
      <c r="E3433" s="1306" t="s">
        <v>904</v>
      </c>
      <c r="F3433" s="1306"/>
    </row>
    <row r="3434" spans="1:6" ht="51" customHeight="1">
      <c r="A3434" s="1308" t="s">
        <v>6796</v>
      </c>
      <c r="B3434" s="1345" t="s">
        <v>6797</v>
      </c>
      <c r="C3434" s="1346">
        <v>50000</v>
      </c>
      <c r="D3434" s="1309" t="s">
        <v>904</v>
      </c>
      <c r="E3434" s="1309" t="s">
        <v>904</v>
      </c>
      <c r="F3434" s="1347"/>
    </row>
    <row r="3435" spans="1:6" ht="51" customHeight="1">
      <c r="A3435" s="1329" t="s">
        <v>6798</v>
      </c>
      <c r="B3435" s="1323" t="s">
        <v>6799</v>
      </c>
      <c r="C3435" s="1339">
        <v>50000</v>
      </c>
      <c r="D3435" s="1323" t="s">
        <v>904</v>
      </c>
      <c r="E3435" s="1323" t="s">
        <v>904</v>
      </c>
      <c r="F3435" s="1348"/>
    </row>
    <row r="3436" spans="1:6" ht="51" customHeight="1">
      <c r="A3436" s="1329"/>
      <c r="B3436" s="1330"/>
      <c r="C3436" s="1331"/>
      <c r="D3436" s="1332"/>
      <c r="E3436" s="1332"/>
      <c r="F3436" s="1348"/>
    </row>
    <row r="3437" spans="1:6" ht="51" customHeight="1">
      <c r="A3437" s="1329"/>
      <c r="B3437" s="1330"/>
      <c r="C3437" s="1331"/>
      <c r="D3437" s="1332"/>
      <c r="E3437" s="1332"/>
      <c r="F3437" s="1348"/>
    </row>
    <row r="3438" spans="1:6" ht="51" customHeight="1" thickBot="1">
      <c r="A3438" s="1329" t="s">
        <v>6800</v>
      </c>
      <c r="B3438" s="1330"/>
      <c r="C3438" s="1331"/>
      <c r="D3438" s="1332"/>
      <c r="E3438" s="1332"/>
      <c r="F3438" s="1333"/>
    </row>
    <row r="3439" spans="1:6" ht="51" customHeight="1">
      <c r="A3439" s="1299" t="s">
        <v>1</v>
      </c>
      <c r="B3439" s="1300" t="s">
        <v>2</v>
      </c>
      <c r="C3439" s="1301" t="s">
        <v>6349</v>
      </c>
      <c r="D3439" s="1301" t="s">
        <v>4</v>
      </c>
      <c r="E3439" s="1301" t="s">
        <v>5</v>
      </c>
      <c r="F3439" s="1302" t="s">
        <v>6350</v>
      </c>
    </row>
    <row r="3440" spans="1:6" ht="51" customHeight="1">
      <c r="A3440" s="1334" t="s">
        <v>6801</v>
      </c>
      <c r="B3440" s="1334" t="s">
        <v>6802</v>
      </c>
      <c r="C3440" s="1334">
        <v>100000</v>
      </c>
      <c r="D3440" s="1334" t="s">
        <v>1066</v>
      </c>
      <c r="E3440" s="1334" t="s">
        <v>904</v>
      </c>
      <c r="F3440" s="1334"/>
    </row>
    <row r="3441" spans="1:6" ht="51" customHeight="1">
      <c r="A3441" s="1334" t="s">
        <v>6803</v>
      </c>
      <c r="B3441" s="1334" t="s">
        <v>6804</v>
      </c>
      <c r="C3441" s="1334">
        <v>200000</v>
      </c>
      <c r="D3441" s="1334" t="s">
        <v>1066</v>
      </c>
      <c r="E3441" s="1334" t="s">
        <v>904</v>
      </c>
      <c r="F3441" s="1334"/>
    </row>
    <row r="3442" spans="1:6" ht="51" customHeight="1">
      <c r="A3442" s="1334" t="s">
        <v>6805</v>
      </c>
      <c r="B3442" s="1334" t="s">
        <v>6806</v>
      </c>
      <c r="C3442" s="1334">
        <v>50000</v>
      </c>
      <c r="D3442" s="1334" t="s">
        <v>1066</v>
      </c>
      <c r="E3442" s="1334" t="s">
        <v>904</v>
      </c>
      <c r="F3442" s="1334"/>
    </row>
    <row r="3443" spans="1:6" ht="51" customHeight="1">
      <c r="A3443" s="1334" t="s">
        <v>6807</v>
      </c>
      <c r="B3443" s="1334" t="s">
        <v>6808</v>
      </c>
      <c r="C3443" s="1334">
        <v>100000</v>
      </c>
      <c r="D3443" s="1334" t="s">
        <v>904</v>
      </c>
      <c r="E3443" s="1334" t="s">
        <v>904</v>
      </c>
      <c r="F3443" s="1334"/>
    </row>
    <row r="3444" spans="1:6" ht="51" customHeight="1">
      <c r="A3444" s="1334" t="s">
        <v>6809</v>
      </c>
      <c r="B3444" s="1334" t="s">
        <v>6810</v>
      </c>
      <c r="C3444" s="1334">
        <v>500000</v>
      </c>
      <c r="D3444" s="1334" t="s">
        <v>1066</v>
      </c>
      <c r="E3444" s="1334" t="s">
        <v>904</v>
      </c>
      <c r="F3444" s="1334"/>
    </row>
    <row r="3445" spans="1:6" ht="51" customHeight="1">
      <c r="A3445" s="1334"/>
      <c r="B3445" s="1334"/>
      <c r="C3445" s="1334"/>
      <c r="D3445" s="1334"/>
      <c r="E3445" s="1334"/>
      <c r="F3445" s="1334"/>
    </row>
    <row r="3446" spans="1:6" ht="51" customHeight="1">
      <c r="A3446" s="1334"/>
      <c r="B3446" s="1334"/>
      <c r="C3446" s="1334"/>
      <c r="D3446" s="1334"/>
      <c r="E3446" s="1334"/>
      <c r="F3446" s="1334"/>
    </row>
    <row r="3447" spans="1:6" ht="51" customHeight="1" thickBot="1">
      <c r="A3447" s="1334" t="s">
        <v>6693</v>
      </c>
      <c r="B3447" s="1334"/>
      <c r="C3447" s="1334"/>
      <c r="D3447" s="1334"/>
      <c r="E3447" s="1334"/>
      <c r="F3447" s="1334"/>
    </row>
    <row r="3448" spans="1:6" ht="51" customHeight="1">
      <c r="A3448" s="1299" t="s">
        <v>1</v>
      </c>
      <c r="B3448" s="1300" t="s">
        <v>2</v>
      </c>
      <c r="C3448" s="1301" t="s">
        <v>6349</v>
      </c>
      <c r="D3448" s="1301" t="s">
        <v>4</v>
      </c>
      <c r="E3448" s="1301" t="s">
        <v>5</v>
      </c>
      <c r="F3448" s="1302" t="s">
        <v>6350</v>
      </c>
    </row>
    <row r="3449" spans="1:6" ht="51" customHeight="1">
      <c r="A3449" s="1335" t="s">
        <v>6811</v>
      </c>
      <c r="B3449" s="1335" t="s">
        <v>6812</v>
      </c>
      <c r="C3449" s="1335">
        <v>2923630</v>
      </c>
      <c r="D3449" s="1774" t="s">
        <v>904</v>
      </c>
      <c r="E3449" s="1774"/>
      <c r="F3449" s="1774"/>
    </row>
    <row r="3450" spans="1:6" ht="51" customHeight="1">
      <c r="A3450" s="1306" t="s">
        <v>6813</v>
      </c>
      <c r="B3450" s="1307" t="s">
        <v>6814</v>
      </c>
      <c r="C3450" s="1306">
        <v>300000</v>
      </c>
      <c r="D3450" s="1306" t="s">
        <v>1066</v>
      </c>
      <c r="E3450" s="1306" t="s">
        <v>904</v>
      </c>
      <c r="F3450" s="1306"/>
    </row>
    <row r="3451" spans="1:6" ht="51" customHeight="1">
      <c r="A3451" s="1336" t="s">
        <v>6815</v>
      </c>
      <c r="B3451" s="1323" t="s">
        <v>6816</v>
      </c>
      <c r="C3451" s="1337">
        <v>50000</v>
      </c>
      <c r="D3451" s="1322" t="s">
        <v>1066</v>
      </c>
      <c r="E3451" s="1322" t="s">
        <v>904</v>
      </c>
      <c r="F3451" s="1341"/>
    </row>
    <row r="3452" spans="1:6" ht="51" customHeight="1">
      <c r="A3452" s="1306" t="s">
        <v>6817</v>
      </c>
      <c r="B3452" s="1326" t="s">
        <v>6818</v>
      </c>
      <c r="C3452" s="1340">
        <v>70000</v>
      </c>
      <c r="D3452" s="1328" t="s">
        <v>1066</v>
      </c>
      <c r="E3452" s="1328" t="s">
        <v>904</v>
      </c>
      <c r="F3452" s="1343"/>
    </row>
    <row r="3453" spans="1:6" ht="51" customHeight="1">
      <c r="A3453" s="1306" t="s">
        <v>6819</v>
      </c>
      <c r="B3453" s="1326" t="s">
        <v>6820</v>
      </c>
      <c r="C3453" s="1340">
        <v>100000</v>
      </c>
      <c r="D3453" s="1342" t="s">
        <v>1066</v>
      </c>
      <c r="E3453" s="1342" t="s">
        <v>904</v>
      </c>
      <c r="F3453" s="1343"/>
    </row>
    <row r="3454" spans="1:6" ht="51" customHeight="1">
      <c r="A3454" s="1306"/>
      <c r="B3454" s="1326"/>
      <c r="C3454" s="1340"/>
      <c r="D3454" s="1328"/>
      <c r="E3454" s="1328"/>
      <c r="F3454" s="1343"/>
    </row>
    <row r="3455" spans="1:6" ht="51" customHeight="1">
      <c r="A3455" s="1306"/>
      <c r="B3455" s="1326"/>
      <c r="C3455" s="1340"/>
      <c r="D3455" s="1328"/>
      <c r="E3455" s="1328"/>
      <c r="F3455" s="1343"/>
    </row>
    <row r="3456" spans="1:6" ht="51" customHeight="1" thickBot="1">
      <c r="A3456" s="1329" t="s">
        <v>6821</v>
      </c>
      <c r="B3456" s="1326"/>
      <c r="C3456" s="1340"/>
      <c r="D3456" s="1328"/>
      <c r="E3456" s="1328"/>
      <c r="F3456" s="1327"/>
    </row>
    <row r="3457" spans="1:6" ht="51" customHeight="1">
      <c r="A3457" s="1299" t="s">
        <v>1</v>
      </c>
      <c r="B3457" s="1300" t="s">
        <v>2</v>
      </c>
      <c r="C3457" s="1301" t="s">
        <v>6349</v>
      </c>
      <c r="D3457" s="1301" t="s">
        <v>4</v>
      </c>
      <c r="E3457" s="1301" t="s">
        <v>5</v>
      </c>
      <c r="F3457" s="1302" t="s">
        <v>6350</v>
      </c>
    </row>
    <row r="3458" spans="1:6" ht="51" customHeight="1">
      <c r="A3458" s="1334" t="s">
        <v>6822</v>
      </c>
      <c r="B3458" s="1334" t="s">
        <v>6823</v>
      </c>
      <c r="C3458" s="1334">
        <v>300000</v>
      </c>
      <c r="D3458" s="1334" t="s">
        <v>6730</v>
      </c>
      <c r="E3458" s="1334" t="s">
        <v>701</v>
      </c>
      <c r="F3458" s="1334"/>
    </row>
    <row r="3459" spans="1:6" ht="51" customHeight="1">
      <c r="A3459" s="1334" t="s">
        <v>6824</v>
      </c>
      <c r="B3459" s="1334" t="s">
        <v>6825</v>
      </c>
      <c r="C3459" s="1334">
        <v>1500000</v>
      </c>
      <c r="D3459" s="1334" t="s">
        <v>6826</v>
      </c>
      <c r="E3459" s="1334" t="s">
        <v>6360</v>
      </c>
      <c r="F3459" s="1334"/>
    </row>
    <row r="3460" spans="1:6" ht="51" customHeight="1">
      <c r="A3460" s="1334" t="s">
        <v>6827</v>
      </c>
      <c r="B3460" s="1334" t="s">
        <v>6828</v>
      </c>
      <c r="C3460" s="1334">
        <v>100000</v>
      </c>
      <c r="D3460" s="1334" t="s">
        <v>1066</v>
      </c>
      <c r="E3460" s="1334" t="s">
        <v>904</v>
      </c>
      <c r="F3460" s="1334"/>
    </row>
    <row r="3461" spans="1:6" ht="51" customHeight="1">
      <c r="A3461" s="1335" t="s">
        <v>6829</v>
      </c>
      <c r="B3461" s="1335" t="s">
        <v>6830</v>
      </c>
      <c r="C3461" s="1335">
        <v>200000</v>
      </c>
      <c r="D3461" s="1774" t="s">
        <v>1066</v>
      </c>
      <c r="E3461" s="1774"/>
      <c r="F3461" s="1774"/>
    </row>
    <row r="3462" spans="1:6" ht="51" customHeight="1">
      <c r="A3462" s="1329"/>
      <c r="B3462" s="1349"/>
      <c r="C3462" s="1350"/>
      <c r="D3462" s="1350"/>
      <c r="E3462" s="1350"/>
      <c r="F3462" s="1329"/>
    </row>
    <row r="3463" spans="1:6" ht="51" customHeight="1">
      <c r="A3463" s="1329"/>
      <c r="B3463" s="1342"/>
      <c r="C3463" s="1351"/>
      <c r="D3463" s="1342"/>
      <c r="E3463" s="1342"/>
      <c r="F3463" s="1352"/>
    </row>
    <row r="3464" spans="1:6" ht="51" customHeight="1" thickBot="1">
      <c r="A3464" s="1329" t="s">
        <v>6831</v>
      </c>
      <c r="B3464" s="1330"/>
      <c r="C3464" s="1351"/>
      <c r="D3464" s="1342"/>
      <c r="E3464" s="1342"/>
      <c r="F3464" s="1353"/>
    </row>
    <row r="3465" spans="1:6" ht="51" customHeight="1">
      <c r="A3465" s="1299" t="s">
        <v>1</v>
      </c>
      <c r="B3465" s="1300" t="s">
        <v>2</v>
      </c>
      <c r="C3465" s="1301" t="s">
        <v>6349</v>
      </c>
      <c r="D3465" s="1301" t="s">
        <v>4</v>
      </c>
      <c r="E3465" s="1301" t="s">
        <v>5</v>
      </c>
      <c r="F3465" s="1302" t="s">
        <v>6350</v>
      </c>
    </row>
    <row r="3466" spans="1:6" ht="51" customHeight="1">
      <c r="A3466" s="1329" t="s">
        <v>6832</v>
      </c>
      <c r="B3466" s="1330" t="s">
        <v>6833</v>
      </c>
      <c r="C3466" s="1333">
        <v>1000000</v>
      </c>
      <c r="D3466" s="1332" t="s">
        <v>6826</v>
      </c>
      <c r="E3466" s="1332" t="s">
        <v>6360</v>
      </c>
      <c r="F3466" s="1353"/>
    </row>
    <row r="3467" spans="1:6" ht="51" customHeight="1">
      <c r="A3467" s="1329"/>
      <c r="B3467" s="1330"/>
      <c r="C3467" s="1333"/>
      <c r="D3467" s="1332"/>
      <c r="E3467" s="1332"/>
      <c r="F3467" s="1353"/>
    </row>
    <row r="3468" spans="1:6" ht="51" customHeight="1">
      <c r="A3468" s="1329"/>
      <c r="B3468" s="1330"/>
      <c r="C3468" s="1333"/>
      <c r="D3468" s="1332"/>
      <c r="E3468" s="1332"/>
      <c r="F3468" s="1333"/>
    </row>
    <row r="3469" spans="1:6" ht="51" customHeight="1" thickBot="1">
      <c r="A3469" s="1334" t="s">
        <v>6700</v>
      </c>
      <c r="B3469" s="1334"/>
      <c r="C3469" s="1334"/>
      <c r="D3469" s="1334"/>
      <c r="E3469" s="1334"/>
      <c r="F3469" s="1334"/>
    </row>
    <row r="3470" spans="1:6" ht="51" customHeight="1">
      <c r="A3470" s="1299" t="s">
        <v>1</v>
      </c>
      <c r="B3470" s="1300" t="s">
        <v>2</v>
      </c>
      <c r="C3470" s="1301" t="s">
        <v>6349</v>
      </c>
      <c r="D3470" s="1301" t="s">
        <v>4</v>
      </c>
      <c r="E3470" s="1301" t="s">
        <v>5</v>
      </c>
      <c r="F3470" s="1302" t="s">
        <v>6350</v>
      </c>
    </row>
    <row r="3471" spans="1:6" ht="51" customHeight="1">
      <c r="A3471" s="1334" t="s">
        <v>6834</v>
      </c>
      <c r="B3471" s="1334" t="s">
        <v>6835</v>
      </c>
      <c r="C3471" s="1334">
        <v>100000</v>
      </c>
      <c r="D3471" s="1334" t="s">
        <v>904</v>
      </c>
      <c r="E3471" s="1334" t="s">
        <v>904</v>
      </c>
      <c r="F3471" s="1334"/>
    </row>
    <row r="3472" spans="1:6" ht="51" customHeight="1">
      <c r="A3472" s="1334" t="s">
        <v>6836</v>
      </c>
      <c r="B3472" s="1334" t="s">
        <v>6837</v>
      </c>
      <c r="C3472" s="1334">
        <v>400000</v>
      </c>
      <c r="D3472" s="1334" t="s">
        <v>1066</v>
      </c>
      <c r="E3472" s="1334" t="s">
        <v>904</v>
      </c>
      <c r="F3472" s="1334"/>
    </row>
    <row r="3473" spans="1:6" ht="51" customHeight="1">
      <c r="A3473" s="1335" t="s">
        <v>6838</v>
      </c>
      <c r="B3473" s="1335" t="s">
        <v>6839</v>
      </c>
      <c r="C3473" s="1335">
        <v>1000000</v>
      </c>
      <c r="D3473" s="1774" t="s">
        <v>904</v>
      </c>
      <c r="E3473" s="1774"/>
      <c r="F3473" s="1774"/>
    </row>
    <row r="3474" spans="1:6" ht="51" customHeight="1">
      <c r="A3474" s="1329"/>
      <c r="B3474" s="1349"/>
      <c r="C3474" s="1350"/>
      <c r="D3474" s="1350"/>
      <c r="E3474" s="1350"/>
      <c r="F3474" s="1329"/>
    </row>
    <row r="3475" spans="1:6" ht="51" customHeight="1">
      <c r="A3475" s="1354"/>
      <c r="B3475" s="1355"/>
      <c r="C3475" s="1356"/>
      <c r="D3475" s="1354"/>
      <c r="E3475" s="1354"/>
      <c r="F3475" s="1352"/>
    </row>
    <row r="3476" spans="1:6" ht="51" customHeight="1" thickBot="1">
      <c r="A3476" s="1354" t="s">
        <v>6840</v>
      </c>
      <c r="B3476" s="1355"/>
      <c r="C3476" s="1356"/>
      <c r="D3476" s="1354"/>
      <c r="E3476" s="1354"/>
      <c r="F3476" s="1353"/>
    </row>
    <row r="3477" spans="1:6" ht="51" customHeight="1">
      <c r="A3477" s="1299" t="s">
        <v>1</v>
      </c>
      <c r="B3477" s="1300" t="s">
        <v>2</v>
      </c>
      <c r="C3477" s="1301" t="s">
        <v>6349</v>
      </c>
      <c r="D3477" s="1301" t="s">
        <v>4</v>
      </c>
      <c r="E3477" s="1301" t="s">
        <v>5</v>
      </c>
      <c r="F3477" s="1302" t="s">
        <v>6350</v>
      </c>
    </row>
    <row r="3478" spans="1:6" ht="51" customHeight="1">
      <c r="A3478" s="1329" t="s">
        <v>6841</v>
      </c>
      <c r="B3478" s="1330" t="s">
        <v>6842</v>
      </c>
      <c r="C3478" s="1333">
        <v>500000</v>
      </c>
      <c r="D3478" s="1332" t="s">
        <v>904</v>
      </c>
      <c r="E3478" s="1332" t="s">
        <v>904</v>
      </c>
      <c r="F3478" s="1353"/>
    </row>
    <row r="3479" spans="1:6" ht="51" customHeight="1">
      <c r="A3479" s="1329" t="s">
        <v>6843</v>
      </c>
      <c r="B3479" s="1330" t="s">
        <v>6844</v>
      </c>
      <c r="C3479" s="1333">
        <v>500000</v>
      </c>
      <c r="D3479" s="1332" t="s">
        <v>904</v>
      </c>
      <c r="E3479" s="1332" t="s">
        <v>904</v>
      </c>
      <c r="F3479" s="1353"/>
    </row>
    <row r="3480" spans="1:6" ht="51" customHeight="1">
      <c r="A3480" s="1329" t="s">
        <v>6845</v>
      </c>
      <c r="B3480" s="1330" t="s">
        <v>6846</v>
      </c>
      <c r="C3480" s="1333">
        <v>200000</v>
      </c>
      <c r="D3480" s="1332" t="s">
        <v>904</v>
      </c>
      <c r="E3480" s="1332" t="s">
        <v>904</v>
      </c>
      <c r="F3480" s="1333"/>
    </row>
    <row r="3481" spans="1:6" ht="51" customHeight="1">
      <c r="A3481" s="1334" t="s">
        <v>6847</v>
      </c>
      <c r="B3481" s="1334" t="s">
        <v>6848</v>
      </c>
      <c r="C3481" s="1334">
        <v>500000</v>
      </c>
      <c r="D3481" s="1334" t="s">
        <v>904</v>
      </c>
      <c r="E3481" s="1334" t="s">
        <v>904</v>
      </c>
      <c r="F3481" s="1334"/>
    </row>
    <row r="3482" spans="1:6" ht="51" customHeight="1">
      <c r="A3482" s="1334" t="s">
        <v>6849</v>
      </c>
      <c r="B3482" s="1334" t="s">
        <v>6850</v>
      </c>
      <c r="C3482" s="1334">
        <v>20000</v>
      </c>
      <c r="D3482" s="1334" t="s">
        <v>1066</v>
      </c>
      <c r="E3482" s="1334" t="s">
        <v>904</v>
      </c>
      <c r="F3482" s="1334"/>
    </row>
    <row r="3483" spans="1:6" ht="51" customHeight="1">
      <c r="A3483" s="1334" t="s">
        <v>6851</v>
      </c>
      <c r="B3483" s="1334" t="s">
        <v>6852</v>
      </c>
      <c r="C3483" s="1334">
        <v>22000</v>
      </c>
      <c r="D3483" s="1334" t="s">
        <v>1066</v>
      </c>
      <c r="E3483" s="1334" t="s">
        <v>904</v>
      </c>
      <c r="F3483" s="1334"/>
    </row>
    <row r="3484" spans="1:6" ht="51" customHeight="1">
      <c r="A3484" s="1335" t="s">
        <v>6853</v>
      </c>
      <c r="B3484" s="1335" t="s">
        <v>6854</v>
      </c>
      <c r="C3484" s="1335">
        <v>100000</v>
      </c>
      <c r="D3484" s="1774" t="s">
        <v>1066</v>
      </c>
      <c r="E3484" s="1774"/>
      <c r="F3484" s="1774"/>
    </row>
    <row r="3485" spans="1:6" ht="51" customHeight="1">
      <c r="A3485" s="1329" t="s">
        <v>6855</v>
      </c>
      <c r="B3485" s="1349" t="s">
        <v>6856</v>
      </c>
      <c r="C3485" s="1350">
        <v>1500000</v>
      </c>
      <c r="D3485" s="1350" t="s">
        <v>904</v>
      </c>
      <c r="E3485" s="1350" t="s">
        <v>904</v>
      </c>
      <c r="F3485" s="1329"/>
    </row>
    <row r="3486" spans="1:6" ht="51" customHeight="1">
      <c r="A3486" s="1329" t="s">
        <v>6857</v>
      </c>
      <c r="B3486" s="1342" t="s">
        <v>6858</v>
      </c>
      <c r="C3486" s="1351">
        <v>300000</v>
      </c>
      <c r="D3486" s="1342" t="s">
        <v>1066</v>
      </c>
      <c r="E3486" s="1342" t="s">
        <v>904</v>
      </c>
      <c r="F3486" s="1352"/>
    </row>
    <row r="3487" spans="1:6" ht="51" customHeight="1">
      <c r="A3487" s="1329" t="s">
        <v>6859</v>
      </c>
      <c r="B3487" s="1330" t="s">
        <v>6860</v>
      </c>
      <c r="C3487" s="1333">
        <v>1900000</v>
      </c>
      <c r="D3487" s="1332" t="s">
        <v>6826</v>
      </c>
      <c r="E3487" s="1332" t="s">
        <v>6360</v>
      </c>
      <c r="F3487" s="1353"/>
    </row>
    <row r="3488" spans="1:6" ht="51" customHeight="1">
      <c r="A3488" s="1329" t="s">
        <v>6861</v>
      </c>
      <c r="B3488" s="1330" t="s">
        <v>6862</v>
      </c>
      <c r="C3488" s="1333">
        <v>5515675.1299999999</v>
      </c>
      <c r="D3488" s="1357" t="s">
        <v>6777</v>
      </c>
      <c r="E3488" s="1357" t="s">
        <v>701</v>
      </c>
      <c r="F3488" s="1353"/>
    </row>
    <row r="3489" spans="1:6" ht="51" customHeight="1">
      <c r="A3489" s="1329" t="s">
        <v>6863</v>
      </c>
      <c r="B3489" s="1330" t="s">
        <v>6864</v>
      </c>
      <c r="C3489" s="1333">
        <v>4484324.87</v>
      </c>
      <c r="D3489" s="1332" t="s">
        <v>6777</v>
      </c>
      <c r="E3489" s="1332" t="s">
        <v>701</v>
      </c>
      <c r="F3489" s="1353"/>
    </row>
    <row r="3490" spans="1:6" ht="51" customHeight="1">
      <c r="A3490" s="1329" t="s">
        <v>6865</v>
      </c>
      <c r="B3490" s="1330" t="s">
        <v>6866</v>
      </c>
      <c r="C3490" s="1333">
        <v>900000</v>
      </c>
      <c r="D3490" s="1332" t="s">
        <v>904</v>
      </c>
      <c r="E3490" s="1332" t="s">
        <v>904</v>
      </c>
      <c r="F3490" s="1353"/>
    </row>
    <row r="3491" spans="1:6" ht="51" customHeight="1">
      <c r="A3491" s="1329"/>
      <c r="B3491" s="1330"/>
      <c r="C3491" s="1333"/>
      <c r="D3491" s="1332"/>
      <c r="E3491" s="1332"/>
      <c r="F3491" s="1333"/>
    </row>
    <row r="3492" spans="1:6" ht="51" customHeight="1">
      <c r="A3492" s="1334"/>
      <c r="B3492" s="1334"/>
      <c r="C3492" s="1334"/>
      <c r="D3492" s="1334"/>
      <c r="E3492" s="1334"/>
      <c r="F3492" s="1334"/>
    </row>
    <row r="3493" spans="1:6" ht="51" customHeight="1" thickBot="1">
      <c r="A3493" s="1334" t="s">
        <v>6867</v>
      </c>
      <c r="B3493" s="1334"/>
      <c r="C3493" s="1334"/>
      <c r="D3493" s="1334"/>
      <c r="E3493" s="1334"/>
      <c r="F3493" s="1334"/>
    </row>
    <row r="3494" spans="1:6" ht="51" customHeight="1">
      <c r="A3494" s="1299" t="s">
        <v>1</v>
      </c>
      <c r="B3494" s="1300" t="s">
        <v>2</v>
      </c>
      <c r="C3494" s="1301" t="s">
        <v>6349</v>
      </c>
      <c r="D3494" s="1301" t="s">
        <v>4</v>
      </c>
      <c r="E3494" s="1301" t="s">
        <v>5</v>
      </c>
      <c r="F3494" s="1302" t="s">
        <v>6350</v>
      </c>
    </row>
    <row r="3495" spans="1:6" ht="51" customHeight="1">
      <c r="A3495" s="1334" t="s">
        <v>6868</v>
      </c>
      <c r="B3495" s="1334" t="s">
        <v>6869</v>
      </c>
      <c r="C3495" s="1334">
        <v>20000</v>
      </c>
      <c r="D3495" s="1334" t="s">
        <v>1066</v>
      </c>
      <c r="E3495" s="1334" t="s">
        <v>904</v>
      </c>
      <c r="F3495" s="1334"/>
    </row>
    <row r="3496" spans="1:6" ht="51" customHeight="1">
      <c r="A3496" s="1334" t="s">
        <v>6870</v>
      </c>
      <c r="B3496" s="1334" t="s">
        <v>6871</v>
      </c>
      <c r="C3496" s="1334">
        <v>20000</v>
      </c>
      <c r="D3496" s="1334" t="s">
        <v>1066</v>
      </c>
      <c r="E3496" s="1334" t="s">
        <v>904</v>
      </c>
      <c r="F3496" s="1334"/>
    </row>
    <row r="3497" spans="1:6" ht="51" customHeight="1">
      <c r="A3497" s="1334"/>
      <c r="B3497" s="1334"/>
      <c r="C3497" s="1334"/>
      <c r="D3497" s="1334"/>
      <c r="E3497" s="1334"/>
      <c r="F3497" s="1334"/>
    </row>
    <row r="3498" spans="1:6" ht="51" customHeight="1">
      <c r="A3498" s="1334"/>
      <c r="B3498" s="1334"/>
      <c r="C3498" s="1334"/>
      <c r="D3498" s="1334"/>
      <c r="E3498" s="1334"/>
      <c r="F3498" s="1334"/>
    </row>
    <row r="3499" spans="1:6" ht="51" customHeight="1" thickBot="1">
      <c r="A3499" s="1334" t="s">
        <v>6872</v>
      </c>
      <c r="B3499" s="1334"/>
      <c r="C3499" s="1334"/>
      <c r="D3499" s="1334"/>
      <c r="E3499" s="1334"/>
      <c r="F3499" s="1334"/>
    </row>
    <row r="3500" spans="1:6" ht="51" customHeight="1">
      <c r="A3500" s="1299" t="s">
        <v>1</v>
      </c>
      <c r="B3500" s="1300" t="s">
        <v>2</v>
      </c>
      <c r="C3500" s="1301" t="s">
        <v>6349</v>
      </c>
      <c r="D3500" s="1301" t="s">
        <v>4</v>
      </c>
      <c r="E3500" s="1301" t="s">
        <v>5</v>
      </c>
      <c r="F3500" s="1302" t="s">
        <v>6350</v>
      </c>
    </row>
    <row r="3501" spans="1:6" ht="51" customHeight="1">
      <c r="A3501" s="1334" t="s">
        <v>6873</v>
      </c>
      <c r="B3501" s="1334" t="s">
        <v>6874</v>
      </c>
      <c r="C3501" s="1334">
        <v>500000</v>
      </c>
      <c r="D3501" s="1334" t="s">
        <v>904</v>
      </c>
      <c r="E3501" s="1334" t="s">
        <v>904</v>
      </c>
      <c r="F3501" s="1334"/>
    </row>
    <row r="3502" spans="1:6" ht="51" customHeight="1">
      <c r="A3502" s="1334" t="s">
        <v>6875</v>
      </c>
      <c r="B3502" s="1334" t="s">
        <v>6876</v>
      </c>
      <c r="C3502" s="1334">
        <v>2000000</v>
      </c>
      <c r="D3502" s="1334" t="s">
        <v>6826</v>
      </c>
      <c r="E3502" s="1334" t="s">
        <v>6360</v>
      </c>
      <c r="F3502" s="1334"/>
    </row>
    <row r="3503" spans="1:6" ht="51" customHeight="1">
      <c r="A3503" s="1334"/>
      <c r="B3503" s="1334"/>
      <c r="C3503" s="1334"/>
      <c r="D3503" s="1334"/>
      <c r="E3503" s="1334"/>
      <c r="F3503" s="1334"/>
    </row>
    <row r="3504" spans="1:6" ht="51" customHeight="1">
      <c r="A3504" s="1334"/>
      <c r="B3504" s="1334"/>
      <c r="C3504" s="1334"/>
      <c r="D3504" s="1334"/>
      <c r="E3504" s="1334"/>
      <c r="F3504" s="1334"/>
    </row>
    <row r="3505" spans="1:6" ht="51" customHeight="1" thickBot="1">
      <c r="A3505" s="1334" t="s">
        <v>6877</v>
      </c>
      <c r="B3505" s="1334"/>
      <c r="C3505" s="1334"/>
      <c r="D3505" s="1334"/>
      <c r="E3505" s="1334"/>
      <c r="F3505" s="1334"/>
    </row>
    <row r="3506" spans="1:6" ht="51" customHeight="1">
      <c r="A3506" s="1299" t="s">
        <v>1</v>
      </c>
      <c r="B3506" s="1300" t="s">
        <v>2</v>
      </c>
      <c r="C3506" s="1301" t="s">
        <v>6349</v>
      </c>
      <c r="D3506" s="1301" t="s">
        <v>4</v>
      </c>
      <c r="E3506" s="1301" t="s">
        <v>5</v>
      </c>
      <c r="F3506" s="1302" t="s">
        <v>6350</v>
      </c>
    </row>
    <row r="3507" spans="1:6" ht="51" customHeight="1">
      <c r="A3507" s="1334" t="s">
        <v>6878</v>
      </c>
      <c r="B3507" s="1334" t="s">
        <v>6879</v>
      </c>
      <c r="C3507" s="1334">
        <v>400000</v>
      </c>
      <c r="D3507" s="1334" t="s">
        <v>1066</v>
      </c>
      <c r="E3507" s="1334" t="s">
        <v>904</v>
      </c>
      <c r="F3507" s="1334"/>
    </row>
    <row r="3508" spans="1:6" ht="51" customHeight="1">
      <c r="A3508" s="1334" t="s">
        <v>6880</v>
      </c>
      <c r="B3508" s="1334" t="s">
        <v>6881</v>
      </c>
      <c r="C3508" s="1334">
        <v>150000</v>
      </c>
      <c r="D3508" s="1334" t="s">
        <v>1066</v>
      </c>
      <c r="E3508" s="1334" t="s">
        <v>904</v>
      </c>
      <c r="F3508" s="1334"/>
    </row>
    <row r="3509" spans="1:6" ht="51" customHeight="1">
      <c r="A3509" s="1334" t="s">
        <v>6882</v>
      </c>
      <c r="B3509" s="1334" t="s">
        <v>6883</v>
      </c>
      <c r="C3509" s="1334">
        <v>700000</v>
      </c>
      <c r="D3509" s="1334" t="s">
        <v>904</v>
      </c>
      <c r="E3509" s="1334" t="s">
        <v>904</v>
      </c>
      <c r="F3509" s="1334"/>
    </row>
    <row r="3510" spans="1:6" ht="51" customHeight="1">
      <c r="A3510" s="1334" t="s">
        <v>6884</v>
      </c>
      <c r="B3510" s="1334" t="s">
        <v>6885</v>
      </c>
      <c r="C3510" s="1334">
        <v>50000</v>
      </c>
      <c r="D3510" s="1334" t="s">
        <v>1066</v>
      </c>
      <c r="E3510" s="1334" t="s">
        <v>904</v>
      </c>
      <c r="F3510" s="1334"/>
    </row>
    <row r="3511" spans="1:6" ht="51" customHeight="1">
      <c r="A3511" s="1334" t="s">
        <v>6886</v>
      </c>
      <c r="B3511" s="1334" t="s">
        <v>6887</v>
      </c>
      <c r="C3511" s="1334">
        <v>1000000</v>
      </c>
      <c r="D3511" s="1334" t="s">
        <v>904</v>
      </c>
      <c r="E3511" s="1334" t="s">
        <v>904</v>
      </c>
      <c r="F3511" s="1334"/>
    </row>
    <row r="3512" spans="1:6" ht="51" customHeight="1">
      <c r="A3512" s="1334" t="s">
        <v>6888</v>
      </c>
      <c r="B3512" s="1334" t="s">
        <v>6889</v>
      </c>
      <c r="C3512" s="1334">
        <v>350000</v>
      </c>
      <c r="D3512" s="1334" t="s">
        <v>904</v>
      </c>
      <c r="E3512" s="1334" t="s">
        <v>904</v>
      </c>
      <c r="F3512" s="1334"/>
    </row>
    <row r="3513" spans="1:6" ht="51" customHeight="1">
      <c r="A3513" s="1334"/>
      <c r="B3513" s="1334"/>
      <c r="C3513" s="1334"/>
      <c r="D3513" s="1334"/>
      <c r="E3513" s="1334"/>
      <c r="F3513" s="1334"/>
    </row>
    <row r="3514" spans="1:6" ht="51" customHeight="1">
      <c r="A3514" s="1334"/>
      <c r="B3514" s="1334"/>
      <c r="C3514" s="1334"/>
      <c r="D3514" s="1334"/>
      <c r="E3514" s="1334"/>
      <c r="F3514" s="1334"/>
    </row>
    <row r="3515" spans="1:6" ht="51" customHeight="1" thickBot="1">
      <c r="A3515" s="1334" t="s">
        <v>6890</v>
      </c>
      <c r="B3515" s="1334"/>
      <c r="C3515" s="1334"/>
      <c r="D3515" s="1334"/>
      <c r="E3515" s="1334"/>
      <c r="F3515" s="1334"/>
    </row>
    <row r="3516" spans="1:6" ht="51" customHeight="1">
      <c r="A3516" s="1299" t="s">
        <v>1</v>
      </c>
      <c r="B3516" s="1300" t="s">
        <v>2</v>
      </c>
      <c r="C3516" s="1301" t="s">
        <v>6349</v>
      </c>
      <c r="D3516" s="1301" t="s">
        <v>4</v>
      </c>
      <c r="E3516" s="1301" t="s">
        <v>5</v>
      </c>
      <c r="F3516" s="1302" t="s">
        <v>6350</v>
      </c>
    </row>
    <row r="3517" spans="1:6" ht="51" customHeight="1">
      <c r="A3517" s="1334" t="s">
        <v>6891</v>
      </c>
      <c r="B3517" s="1334" t="s">
        <v>6892</v>
      </c>
      <c r="C3517" s="1334">
        <v>1000000</v>
      </c>
      <c r="D3517" s="1334" t="s">
        <v>904</v>
      </c>
      <c r="E3517" s="1334" t="s">
        <v>904</v>
      </c>
      <c r="F3517" s="1334"/>
    </row>
    <row r="3518" spans="1:6" ht="51" customHeight="1">
      <c r="A3518" s="1334" t="s">
        <v>6893</v>
      </c>
      <c r="B3518" s="1334" t="s">
        <v>6894</v>
      </c>
      <c r="C3518" s="1334">
        <v>1000000</v>
      </c>
      <c r="D3518" s="1334" t="s">
        <v>904</v>
      </c>
      <c r="E3518" s="1334" t="s">
        <v>904</v>
      </c>
      <c r="F3518" s="1334"/>
    </row>
    <row r="3519" spans="1:6" ht="51" customHeight="1">
      <c r="A3519" s="1334" t="s">
        <v>6895</v>
      </c>
      <c r="B3519" s="1334" t="s">
        <v>6896</v>
      </c>
      <c r="C3519" s="1334">
        <v>1000000</v>
      </c>
      <c r="D3519" s="1334" t="s">
        <v>904</v>
      </c>
      <c r="E3519" s="1334" t="s">
        <v>904</v>
      </c>
      <c r="F3519" s="1334"/>
    </row>
    <row r="3520" spans="1:6" ht="51" customHeight="1">
      <c r="A3520" s="1334" t="s">
        <v>6897</v>
      </c>
      <c r="B3520" s="1334" t="s">
        <v>6898</v>
      </c>
      <c r="C3520" s="1334">
        <v>500000</v>
      </c>
      <c r="D3520" s="1334" t="s">
        <v>904</v>
      </c>
      <c r="E3520" s="1334" t="s">
        <v>904</v>
      </c>
      <c r="F3520" s="1334"/>
    </row>
    <row r="3521" spans="1:6" ht="51" customHeight="1">
      <c r="A3521" s="1334"/>
      <c r="B3521" s="1334"/>
      <c r="C3521" s="1334"/>
      <c r="D3521" s="1334"/>
      <c r="E3521" s="1334"/>
      <c r="F3521" s="1334"/>
    </row>
    <row r="3522" spans="1:6" ht="51" customHeight="1">
      <c r="A3522" s="1334"/>
      <c r="B3522" s="1334"/>
      <c r="C3522" s="1334"/>
      <c r="D3522" s="1334"/>
      <c r="E3522" s="1334"/>
      <c r="F3522" s="1334"/>
    </row>
    <row r="3523" spans="1:6" ht="51" customHeight="1" thickBot="1">
      <c r="A3523" s="1334" t="s">
        <v>6703</v>
      </c>
      <c r="B3523" s="1334"/>
      <c r="C3523" s="1334"/>
      <c r="D3523" s="1334"/>
      <c r="E3523" s="1334"/>
      <c r="F3523" s="1334"/>
    </row>
    <row r="3524" spans="1:6" ht="51" customHeight="1">
      <c r="A3524" s="1299" t="s">
        <v>1</v>
      </c>
      <c r="B3524" s="1300" t="s">
        <v>2</v>
      </c>
      <c r="C3524" s="1301" t="s">
        <v>6349</v>
      </c>
      <c r="D3524" s="1301" t="s">
        <v>4</v>
      </c>
      <c r="E3524" s="1301" t="s">
        <v>5</v>
      </c>
      <c r="F3524" s="1302" t="s">
        <v>6350</v>
      </c>
    </row>
    <row r="3525" spans="1:6" ht="51" customHeight="1">
      <c r="A3525" s="1334" t="s">
        <v>6899</v>
      </c>
      <c r="B3525" s="1334" t="s">
        <v>6900</v>
      </c>
      <c r="C3525" s="1334">
        <v>300000</v>
      </c>
      <c r="D3525" s="1334" t="s">
        <v>1066</v>
      </c>
      <c r="E3525" s="1334" t="s">
        <v>904</v>
      </c>
      <c r="F3525" s="1334"/>
    </row>
    <row r="3526" spans="1:6" ht="51" customHeight="1">
      <c r="A3526" s="1334" t="s">
        <v>6901</v>
      </c>
      <c r="B3526" s="1334" t="s">
        <v>6902</v>
      </c>
      <c r="C3526" s="1334">
        <v>200000</v>
      </c>
      <c r="D3526" s="1334" t="s">
        <v>1066</v>
      </c>
      <c r="E3526" s="1334" t="s">
        <v>904</v>
      </c>
      <c r="F3526" s="1334"/>
    </row>
    <row r="3527" spans="1:6" ht="51" customHeight="1">
      <c r="A3527" s="1334" t="s">
        <v>6903</v>
      </c>
      <c r="B3527" s="1334" t="s">
        <v>6904</v>
      </c>
      <c r="C3527" s="1334">
        <v>15000</v>
      </c>
      <c r="D3527" s="1334" t="s">
        <v>1066</v>
      </c>
      <c r="E3527" s="1334" t="s">
        <v>904</v>
      </c>
      <c r="F3527" s="1334"/>
    </row>
    <row r="3528" spans="1:6" ht="51" customHeight="1">
      <c r="A3528" s="1334" t="s">
        <v>6905</v>
      </c>
      <c r="B3528" s="1334" t="s">
        <v>6906</v>
      </c>
      <c r="C3528" s="1334">
        <v>100000</v>
      </c>
      <c r="D3528" s="1334" t="s">
        <v>1066</v>
      </c>
      <c r="E3528" s="1334" t="s">
        <v>904</v>
      </c>
      <c r="F3528" s="1334"/>
    </row>
    <row r="3529" spans="1:6" ht="51" customHeight="1">
      <c r="A3529" s="1334" t="s">
        <v>6907</v>
      </c>
      <c r="B3529" s="1334" t="s">
        <v>6908</v>
      </c>
      <c r="C3529" s="1334">
        <v>25000</v>
      </c>
      <c r="D3529" s="1334" t="s">
        <v>1066</v>
      </c>
      <c r="E3529" s="1334" t="s">
        <v>904</v>
      </c>
      <c r="F3529" s="1334"/>
    </row>
    <row r="3530" spans="1:6" ht="51" customHeight="1">
      <c r="A3530" s="1334" t="s">
        <v>6909</v>
      </c>
      <c r="B3530" s="1334" t="s">
        <v>6910</v>
      </c>
      <c r="C3530" s="1334">
        <v>500000</v>
      </c>
      <c r="D3530" s="1334" t="s">
        <v>904</v>
      </c>
      <c r="E3530" s="1334" t="s">
        <v>904</v>
      </c>
      <c r="F3530" s="1334"/>
    </row>
    <row r="3531" spans="1:6" ht="51" customHeight="1">
      <c r="A3531" s="1334" t="s">
        <v>6911</v>
      </c>
      <c r="B3531" s="1334" t="s">
        <v>6912</v>
      </c>
      <c r="C3531" s="1334">
        <v>500000</v>
      </c>
      <c r="D3531" s="1334" t="s">
        <v>904</v>
      </c>
      <c r="E3531" s="1334" t="s">
        <v>904</v>
      </c>
      <c r="F3531" s="1334"/>
    </row>
    <row r="3532" spans="1:6" ht="51" customHeight="1">
      <c r="A3532" s="1334" t="s">
        <v>6913</v>
      </c>
      <c r="B3532" s="1334" t="s">
        <v>6914</v>
      </c>
      <c r="C3532" s="1334">
        <v>500000</v>
      </c>
      <c r="D3532" s="1334" t="s">
        <v>904</v>
      </c>
      <c r="E3532" s="1334" t="s">
        <v>904</v>
      </c>
      <c r="F3532" s="1334"/>
    </row>
    <row r="3533" spans="1:6" ht="51" customHeight="1">
      <c r="A3533" s="1334"/>
      <c r="B3533" s="1334"/>
      <c r="C3533" s="1334"/>
      <c r="D3533" s="1334"/>
      <c r="E3533" s="1334"/>
      <c r="F3533" s="1334"/>
    </row>
    <row r="3534" spans="1:6" ht="51" customHeight="1">
      <c r="A3534" s="1334"/>
      <c r="B3534" s="1334"/>
      <c r="C3534" s="1334"/>
      <c r="D3534" s="1334"/>
      <c r="E3534" s="1334"/>
      <c r="F3534" s="1334"/>
    </row>
    <row r="3535" spans="1:6" ht="51" customHeight="1" thickBot="1">
      <c r="A3535" s="1334" t="s">
        <v>6706</v>
      </c>
      <c r="B3535" s="1334"/>
      <c r="C3535" s="1334"/>
      <c r="D3535" s="1334"/>
      <c r="E3535" s="1334"/>
      <c r="F3535" s="1334"/>
    </row>
    <row r="3536" spans="1:6" ht="51" customHeight="1">
      <c r="A3536" s="1299" t="s">
        <v>1</v>
      </c>
      <c r="B3536" s="1300" t="s">
        <v>2</v>
      </c>
      <c r="C3536" s="1301" t="s">
        <v>6349</v>
      </c>
      <c r="D3536" s="1301" t="s">
        <v>4</v>
      </c>
      <c r="E3536" s="1301" t="s">
        <v>5</v>
      </c>
      <c r="F3536" s="1302" t="s">
        <v>6350</v>
      </c>
    </row>
    <row r="3537" spans="1:6" ht="51" customHeight="1">
      <c r="A3537" s="1334" t="s">
        <v>6915</v>
      </c>
      <c r="B3537" s="1334" t="s">
        <v>6916</v>
      </c>
      <c r="C3537" s="1334">
        <v>20000</v>
      </c>
      <c r="D3537" s="1334" t="s">
        <v>1066</v>
      </c>
      <c r="E3537" s="1334" t="s">
        <v>904</v>
      </c>
      <c r="F3537" s="1334"/>
    </row>
    <row r="3538" spans="1:6" ht="51" customHeight="1">
      <c r="A3538" s="1334" t="s">
        <v>6917</v>
      </c>
      <c r="B3538" s="1334" t="s">
        <v>6918</v>
      </c>
      <c r="C3538" s="1334">
        <v>800000</v>
      </c>
      <c r="D3538" s="1334" t="s">
        <v>904</v>
      </c>
      <c r="E3538" s="1334" t="s">
        <v>904</v>
      </c>
      <c r="F3538" s="1334"/>
    </row>
    <row r="3539" spans="1:6" ht="51" customHeight="1">
      <c r="A3539" s="1334" t="s">
        <v>6919</v>
      </c>
      <c r="B3539" s="1334" t="s">
        <v>6920</v>
      </c>
      <c r="C3539" s="1334">
        <v>1000000</v>
      </c>
      <c r="D3539" s="1334" t="s">
        <v>904</v>
      </c>
      <c r="E3539" s="1334" t="s">
        <v>904</v>
      </c>
      <c r="F3539" s="1334"/>
    </row>
    <row r="3540" spans="1:6" ht="51" customHeight="1">
      <c r="A3540" s="1334" t="s">
        <v>6921</v>
      </c>
      <c r="B3540" s="1334" t="s">
        <v>6922</v>
      </c>
      <c r="C3540" s="1334">
        <v>500000</v>
      </c>
      <c r="D3540" s="1334" t="s">
        <v>6777</v>
      </c>
      <c r="E3540" s="1334" t="s">
        <v>701</v>
      </c>
      <c r="F3540" s="1334"/>
    </row>
    <row r="3541" spans="1:6" ht="51" customHeight="1">
      <c r="A3541" s="1334"/>
      <c r="B3541" s="1334"/>
      <c r="C3541" s="1334"/>
      <c r="D3541" s="1334"/>
      <c r="E3541" s="1334"/>
      <c r="F3541" s="1334"/>
    </row>
    <row r="3542" spans="1:6" ht="51" customHeight="1">
      <c r="A3542" s="1334"/>
      <c r="B3542" s="1334"/>
      <c r="C3542" s="1334"/>
      <c r="D3542" s="1334"/>
      <c r="E3542" s="1334"/>
      <c r="F3542" s="1334"/>
    </row>
    <row r="3543" spans="1:6" ht="51" customHeight="1" thickBot="1">
      <c r="A3543" s="1334" t="s">
        <v>6923</v>
      </c>
      <c r="B3543" s="1334"/>
      <c r="C3543" s="1334"/>
      <c r="D3543" s="1334"/>
      <c r="E3543" s="1334"/>
      <c r="F3543" s="1334"/>
    </row>
    <row r="3544" spans="1:6" ht="51" customHeight="1">
      <c r="A3544" s="1299" t="s">
        <v>1</v>
      </c>
      <c r="B3544" s="1300" t="s">
        <v>2</v>
      </c>
      <c r="C3544" s="1301" t="s">
        <v>6349</v>
      </c>
      <c r="D3544" s="1301" t="s">
        <v>4</v>
      </c>
      <c r="E3544" s="1301" t="s">
        <v>5</v>
      </c>
      <c r="F3544" s="1302" t="s">
        <v>6350</v>
      </c>
    </row>
    <row r="3545" spans="1:6" ht="51" customHeight="1">
      <c r="A3545" s="1334" t="s">
        <v>6924</v>
      </c>
      <c r="B3545" s="1334" t="s">
        <v>6925</v>
      </c>
      <c r="C3545" s="1334">
        <v>300000</v>
      </c>
      <c r="D3545" s="1334" t="s">
        <v>1066</v>
      </c>
      <c r="E3545" s="1334" t="s">
        <v>904</v>
      </c>
      <c r="F3545" s="1334"/>
    </row>
    <row r="3546" spans="1:6" ht="51" customHeight="1">
      <c r="A3546" s="1334"/>
      <c r="B3546" s="1334"/>
      <c r="C3546" s="1334"/>
      <c r="D3546" s="1334"/>
      <c r="E3546" s="1334"/>
      <c r="F3546" s="1334"/>
    </row>
    <row r="3547" spans="1:6" ht="51" customHeight="1">
      <c r="A3547" s="1334"/>
      <c r="B3547" s="1334"/>
      <c r="C3547" s="1334"/>
      <c r="D3547" s="1334"/>
      <c r="E3547" s="1334"/>
      <c r="F3547" s="1334"/>
    </row>
    <row r="3548" spans="1:6" ht="51" customHeight="1" thickBot="1">
      <c r="A3548" s="1334" t="s">
        <v>6926</v>
      </c>
      <c r="B3548" s="1334"/>
      <c r="C3548" s="1334"/>
      <c r="D3548" s="1334"/>
      <c r="E3548" s="1334"/>
      <c r="F3548" s="1334"/>
    </row>
    <row r="3549" spans="1:6" ht="51" customHeight="1">
      <c r="A3549" s="1299" t="s">
        <v>1</v>
      </c>
      <c r="B3549" s="1300" t="s">
        <v>2</v>
      </c>
      <c r="C3549" s="1301" t="s">
        <v>6349</v>
      </c>
      <c r="D3549" s="1301" t="s">
        <v>4</v>
      </c>
      <c r="E3549" s="1301" t="s">
        <v>5</v>
      </c>
      <c r="F3549" s="1302" t="s">
        <v>6350</v>
      </c>
    </row>
    <row r="3550" spans="1:6" ht="51" customHeight="1">
      <c r="A3550" s="1334" t="s">
        <v>6927</v>
      </c>
      <c r="B3550" s="1334" t="s">
        <v>6928</v>
      </c>
      <c r="C3550" s="1334">
        <v>20000</v>
      </c>
      <c r="D3550" s="1334" t="s">
        <v>1066</v>
      </c>
      <c r="E3550" s="1334" t="s">
        <v>904</v>
      </c>
      <c r="F3550" s="1334"/>
    </row>
    <row r="3551" spans="1:6" ht="51" customHeight="1">
      <c r="A3551" s="1334" t="s">
        <v>6929</v>
      </c>
      <c r="B3551" s="1334" t="s">
        <v>6930</v>
      </c>
      <c r="C3551" s="1334">
        <v>300000</v>
      </c>
      <c r="D3551" s="1334" t="s">
        <v>904</v>
      </c>
      <c r="E3551" s="1334" t="s">
        <v>904</v>
      </c>
      <c r="F3551" s="1334"/>
    </row>
    <row r="3552" spans="1:6" ht="51" customHeight="1">
      <c r="A3552" s="1334" t="s">
        <v>6931</v>
      </c>
      <c r="B3552" s="1334" t="s">
        <v>6932</v>
      </c>
      <c r="C3552" s="1334">
        <v>1000000</v>
      </c>
      <c r="D3552" s="1334" t="s">
        <v>904</v>
      </c>
      <c r="E3552" s="1334" t="s">
        <v>904</v>
      </c>
      <c r="F3552" s="1334"/>
    </row>
    <row r="3553" spans="1:6" ht="51" customHeight="1">
      <c r="A3553" s="1334"/>
      <c r="B3553" s="1334"/>
      <c r="C3553" s="1334"/>
      <c r="D3553" s="1334"/>
      <c r="E3553" s="1334"/>
      <c r="F3553" s="1334"/>
    </row>
    <row r="3554" spans="1:6" ht="51" customHeight="1">
      <c r="A3554" s="1334"/>
      <c r="B3554" s="1334"/>
      <c r="C3554" s="1334"/>
      <c r="D3554" s="1334"/>
      <c r="E3554" s="1334"/>
      <c r="F3554" s="1334"/>
    </row>
    <row r="3555" spans="1:6" ht="51" customHeight="1" thickBot="1">
      <c r="A3555" s="1334" t="s">
        <v>6709</v>
      </c>
      <c r="B3555" s="1334"/>
      <c r="C3555" s="1334"/>
      <c r="D3555" s="1334"/>
      <c r="E3555" s="1334"/>
      <c r="F3555" s="1334"/>
    </row>
    <row r="3556" spans="1:6" ht="51" customHeight="1">
      <c r="A3556" s="1299" t="s">
        <v>1</v>
      </c>
      <c r="B3556" s="1300" t="s">
        <v>2</v>
      </c>
      <c r="C3556" s="1301" t="s">
        <v>6349</v>
      </c>
      <c r="D3556" s="1301" t="s">
        <v>4</v>
      </c>
      <c r="E3556" s="1301" t="s">
        <v>5</v>
      </c>
      <c r="F3556" s="1302" t="s">
        <v>6350</v>
      </c>
    </row>
    <row r="3557" spans="1:6" ht="51" customHeight="1">
      <c r="A3557" s="1334" t="s">
        <v>6933</v>
      </c>
      <c r="B3557" s="1334" t="s">
        <v>6934</v>
      </c>
      <c r="C3557" s="1334">
        <v>300000</v>
      </c>
      <c r="D3557" s="1334" t="s">
        <v>6730</v>
      </c>
      <c r="E3557" s="1334" t="s">
        <v>904</v>
      </c>
      <c r="F3557" s="1334"/>
    </row>
    <row r="3558" spans="1:6" ht="51" customHeight="1">
      <c r="A3558" s="1334" t="s">
        <v>6935</v>
      </c>
      <c r="B3558" s="1334" t="s">
        <v>6936</v>
      </c>
      <c r="C3558" s="1334">
        <v>150000</v>
      </c>
      <c r="D3558" s="1334" t="s">
        <v>1066</v>
      </c>
      <c r="E3558" s="1334" t="s">
        <v>904</v>
      </c>
      <c r="F3558" s="1334"/>
    </row>
    <row r="3559" spans="1:6" ht="51" customHeight="1">
      <c r="A3559" s="1334"/>
      <c r="B3559" s="1334"/>
      <c r="C3559" s="1334"/>
      <c r="D3559" s="1334"/>
      <c r="E3559" s="1334"/>
      <c r="F3559" s="1334"/>
    </row>
    <row r="3560" spans="1:6" ht="51" customHeight="1">
      <c r="A3560" s="1334"/>
      <c r="B3560" s="1334"/>
      <c r="C3560" s="1334"/>
      <c r="D3560" s="1334"/>
      <c r="E3560" s="1334"/>
      <c r="F3560" s="1334"/>
    </row>
    <row r="3561" spans="1:6" ht="51" customHeight="1" thickBot="1">
      <c r="A3561" s="1334" t="s">
        <v>4905</v>
      </c>
      <c r="B3561" s="1334"/>
      <c r="C3561" s="1334"/>
      <c r="D3561" s="1334"/>
      <c r="E3561" s="1334"/>
      <c r="F3561" s="1334"/>
    </row>
    <row r="3562" spans="1:6" ht="51" customHeight="1">
      <c r="A3562" s="1299" t="s">
        <v>1</v>
      </c>
      <c r="B3562" s="1300" t="s">
        <v>2</v>
      </c>
      <c r="C3562" s="1301" t="s">
        <v>6349</v>
      </c>
      <c r="D3562" s="1301" t="s">
        <v>4</v>
      </c>
      <c r="E3562" s="1301" t="s">
        <v>5</v>
      </c>
      <c r="F3562" s="1302" t="s">
        <v>6350</v>
      </c>
    </row>
    <row r="3563" spans="1:6" ht="51" customHeight="1">
      <c r="A3563" s="1334" t="s">
        <v>6937</v>
      </c>
      <c r="B3563" s="1334" t="s">
        <v>6938</v>
      </c>
      <c r="C3563" s="1334">
        <v>50000</v>
      </c>
      <c r="D3563" s="1334" t="s">
        <v>1066</v>
      </c>
      <c r="E3563" s="1334" t="s">
        <v>904</v>
      </c>
      <c r="F3563" s="1334"/>
    </row>
    <row r="3564" spans="1:6" ht="51" customHeight="1">
      <c r="A3564" s="1334" t="s">
        <v>6939</v>
      </c>
      <c r="B3564" s="1334" t="s">
        <v>6940</v>
      </c>
      <c r="C3564" s="1334">
        <v>100000</v>
      </c>
      <c r="D3564" s="1334" t="s">
        <v>904</v>
      </c>
      <c r="E3564" s="1334" t="s">
        <v>904</v>
      </c>
      <c r="F3564" s="1334"/>
    </row>
    <row r="3565" spans="1:6" ht="51" customHeight="1">
      <c r="A3565" s="1334" t="s">
        <v>6941</v>
      </c>
      <c r="B3565" s="1334" t="s">
        <v>6942</v>
      </c>
      <c r="C3565" s="1334">
        <v>500000</v>
      </c>
      <c r="D3565" s="1334" t="s">
        <v>904</v>
      </c>
      <c r="E3565" s="1334" t="s">
        <v>904</v>
      </c>
      <c r="F3565" s="1334"/>
    </row>
    <row r="3566" spans="1:6" ht="51" customHeight="1">
      <c r="A3566" s="1334" t="s">
        <v>6943</v>
      </c>
      <c r="B3566" s="1334" t="s">
        <v>6944</v>
      </c>
      <c r="C3566" s="1334">
        <v>150000</v>
      </c>
      <c r="D3566" s="1334" t="s">
        <v>904</v>
      </c>
      <c r="E3566" s="1334" t="s">
        <v>904</v>
      </c>
      <c r="F3566" s="1334"/>
    </row>
    <row r="3567" spans="1:6" ht="51" customHeight="1">
      <c r="A3567" s="1334"/>
      <c r="B3567" s="1334"/>
      <c r="C3567" s="1334"/>
      <c r="D3567" s="1334"/>
      <c r="E3567" s="1334"/>
      <c r="F3567" s="1334"/>
    </row>
    <row r="3568" spans="1:6" ht="51" customHeight="1">
      <c r="A3568" s="1334"/>
      <c r="B3568" s="1334"/>
      <c r="C3568" s="1334"/>
      <c r="D3568" s="1334"/>
      <c r="E3568" s="1334"/>
      <c r="F3568" s="1334"/>
    </row>
    <row r="3569" spans="1:6" ht="51" customHeight="1" thickBot="1">
      <c r="A3569" s="1334" t="s">
        <v>6945</v>
      </c>
      <c r="B3569" s="1334"/>
      <c r="C3569" s="1334"/>
      <c r="D3569" s="1334"/>
      <c r="E3569" s="1334"/>
      <c r="F3569" s="1334"/>
    </row>
    <row r="3570" spans="1:6" ht="51" customHeight="1">
      <c r="A3570" s="1299" t="s">
        <v>1</v>
      </c>
      <c r="B3570" s="1300" t="s">
        <v>2</v>
      </c>
      <c r="C3570" s="1301" t="s">
        <v>6349</v>
      </c>
      <c r="D3570" s="1301" t="s">
        <v>4</v>
      </c>
      <c r="E3570" s="1301" t="s">
        <v>5</v>
      </c>
      <c r="F3570" s="1302" t="s">
        <v>6350</v>
      </c>
    </row>
    <row r="3571" spans="1:6" ht="51" customHeight="1">
      <c r="A3571" s="1334" t="s">
        <v>6946</v>
      </c>
      <c r="B3571" s="1334" t="s">
        <v>6947</v>
      </c>
      <c r="C3571" s="1334">
        <v>100000</v>
      </c>
      <c r="D3571" s="1334" t="s">
        <v>904</v>
      </c>
      <c r="E3571" s="1334" t="s">
        <v>904</v>
      </c>
      <c r="F3571" s="1334"/>
    </row>
    <row r="3572" spans="1:6" ht="51" customHeight="1">
      <c r="A3572" s="1334" t="s">
        <v>6948</v>
      </c>
      <c r="B3572" s="1334" t="s">
        <v>6949</v>
      </c>
      <c r="C3572" s="1334">
        <v>250000</v>
      </c>
      <c r="D3572" s="1334" t="s">
        <v>1066</v>
      </c>
      <c r="E3572" s="1334" t="s">
        <v>904</v>
      </c>
      <c r="F3572" s="1334"/>
    </row>
    <row r="3573" spans="1:6" ht="51" customHeight="1">
      <c r="A3573" s="1334" t="s">
        <v>6950</v>
      </c>
      <c r="B3573" s="1334" t="s">
        <v>6951</v>
      </c>
      <c r="C3573" s="1334">
        <v>75000</v>
      </c>
      <c r="D3573" s="1334" t="s">
        <v>1066</v>
      </c>
      <c r="E3573" s="1334" t="s">
        <v>904</v>
      </c>
      <c r="F3573" s="1334"/>
    </row>
    <row r="3574" spans="1:6" ht="51" customHeight="1">
      <c r="A3574" s="1334"/>
      <c r="B3574" s="1334"/>
      <c r="C3574" s="1334"/>
      <c r="D3574" s="1334"/>
      <c r="E3574" s="1334"/>
      <c r="F3574" s="1334"/>
    </row>
    <row r="3575" spans="1:6" ht="51" customHeight="1">
      <c r="A3575" s="1334"/>
      <c r="B3575" s="1334"/>
      <c r="C3575" s="1334"/>
      <c r="D3575" s="1334"/>
      <c r="E3575" s="1334"/>
      <c r="F3575" s="1334"/>
    </row>
    <row r="3576" spans="1:6" ht="51" customHeight="1" thickBot="1">
      <c r="A3576" s="1334" t="s">
        <v>6712</v>
      </c>
      <c r="B3576" s="1334"/>
      <c r="C3576" s="1334"/>
      <c r="D3576" s="1334"/>
      <c r="E3576" s="1334"/>
      <c r="F3576" s="1334"/>
    </row>
    <row r="3577" spans="1:6" ht="51" customHeight="1">
      <c r="A3577" s="1299" t="s">
        <v>1</v>
      </c>
      <c r="B3577" s="1300" t="s">
        <v>2</v>
      </c>
      <c r="C3577" s="1301" t="s">
        <v>6349</v>
      </c>
      <c r="D3577" s="1301" t="s">
        <v>4</v>
      </c>
      <c r="E3577" s="1301" t="s">
        <v>5</v>
      </c>
      <c r="F3577" s="1302" t="s">
        <v>6350</v>
      </c>
    </row>
    <row r="3578" spans="1:6" ht="51" customHeight="1">
      <c r="A3578" s="1334" t="s">
        <v>6952</v>
      </c>
      <c r="B3578" s="1334" t="s">
        <v>6953</v>
      </c>
      <c r="C3578" s="1334">
        <v>150000</v>
      </c>
      <c r="D3578" s="1334" t="s">
        <v>1066</v>
      </c>
      <c r="E3578" s="1334" t="s">
        <v>904</v>
      </c>
      <c r="F3578" s="1334"/>
    </row>
    <row r="3579" spans="1:6" ht="51" customHeight="1">
      <c r="A3579" s="1334" t="s">
        <v>6954</v>
      </c>
      <c r="B3579" s="1334" t="s">
        <v>6955</v>
      </c>
      <c r="C3579" s="1334">
        <v>60000</v>
      </c>
      <c r="D3579" s="1334" t="s">
        <v>904</v>
      </c>
      <c r="E3579" s="1334" t="s">
        <v>904</v>
      </c>
      <c r="F3579" s="1334"/>
    </row>
    <row r="3580" spans="1:6" ht="51" customHeight="1">
      <c r="A3580" s="1334" t="s">
        <v>6956</v>
      </c>
      <c r="B3580" s="1334" t="s">
        <v>6957</v>
      </c>
      <c r="C3580" s="1334">
        <v>100000</v>
      </c>
      <c r="D3580" s="1334" t="s">
        <v>1066</v>
      </c>
      <c r="E3580" s="1334" t="s">
        <v>904</v>
      </c>
      <c r="F3580" s="1334"/>
    </row>
    <row r="3581" spans="1:6" ht="51" customHeight="1">
      <c r="A3581" s="1334"/>
      <c r="B3581" s="1334"/>
      <c r="C3581" s="1334"/>
      <c r="D3581" s="1334"/>
      <c r="E3581" s="1334"/>
      <c r="F3581" s="1334"/>
    </row>
    <row r="3582" spans="1:6" ht="51" customHeight="1">
      <c r="A3582" s="1334"/>
      <c r="B3582" s="1334"/>
      <c r="C3582" s="1334"/>
      <c r="D3582" s="1334"/>
      <c r="E3582" s="1334"/>
      <c r="F3582" s="1334"/>
    </row>
    <row r="3583" spans="1:6" ht="51" customHeight="1" thickBot="1">
      <c r="A3583" s="1334" t="s">
        <v>6958</v>
      </c>
      <c r="B3583" s="1334"/>
      <c r="C3583" s="1334"/>
      <c r="D3583" s="1334"/>
      <c r="E3583" s="1334"/>
      <c r="F3583" s="1334"/>
    </row>
    <row r="3584" spans="1:6" ht="51" customHeight="1">
      <c r="A3584" s="1299" t="s">
        <v>1</v>
      </c>
      <c r="B3584" s="1300" t="s">
        <v>2</v>
      </c>
      <c r="C3584" s="1301" t="s">
        <v>6349</v>
      </c>
      <c r="D3584" s="1301" t="s">
        <v>4</v>
      </c>
      <c r="E3584" s="1301" t="s">
        <v>5</v>
      </c>
      <c r="F3584" s="1302" t="s">
        <v>6350</v>
      </c>
    </row>
    <row r="3585" spans="1:6" ht="51" customHeight="1">
      <c r="A3585" s="1334" t="s">
        <v>6959</v>
      </c>
      <c r="B3585" s="1334" t="s">
        <v>6960</v>
      </c>
      <c r="C3585" s="1334">
        <v>210000</v>
      </c>
      <c r="D3585" s="1334" t="s">
        <v>1066</v>
      </c>
      <c r="E3585" s="1334" t="s">
        <v>904</v>
      </c>
      <c r="F3585" s="1334"/>
    </row>
    <row r="3586" spans="1:6" ht="51" customHeight="1">
      <c r="A3586" s="1334"/>
      <c r="B3586" s="1334"/>
      <c r="C3586" s="1334"/>
      <c r="D3586" s="1334"/>
      <c r="E3586" s="1334"/>
      <c r="F3586" s="1334"/>
    </row>
    <row r="3587" spans="1:6" ht="51" customHeight="1">
      <c r="A3587" s="1334"/>
      <c r="B3587" s="1334"/>
      <c r="C3587" s="1334"/>
      <c r="D3587" s="1334"/>
      <c r="E3587" s="1334"/>
      <c r="F3587" s="1334"/>
    </row>
    <row r="3588" spans="1:6" ht="51" customHeight="1" thickBot="1">
      <c r="A3588" s="1334" t="s">
        <v>6961</v>
      </c>
      <c r="B3588" s="1334"/>
      <c r="C3588" s="1334"/>
      <c r="D3588" s="1334"/>
      <c r="E3588" s="1334"/>
      <c r="F3588" s="1334"/>
    </row>
    <row r="3589" spans="1:6" ht="51" customHeight="1">
      <c r="A3589" s="1299" t="s">
        <v>1</v>
      </c>
      <c r="B3589" s="1300" t="s">
        <v>2</v>
      </c>
      <c r="C3589" s="1301" t="s">
        <v>6349</v>
      </c>
      <c r="D3589" s="1301" t="s">
        <v>4</v>
      </c>
      <c r="E3589" s="1301" t="s">
        <v>5</v>
      </c>
      <c r="F3589" s="1302" t="s">
        <v>6350</v>
      </c>
    </row>
    <row r="3590" spans="1:6" ht="51" customHeight="1">
      <c r="A3590" s="1334" t="s">
        <v>6962</v>
      </c>
      <c r="B3590" s="1334" t="s">
        <v>6963</v>
      </c>
      <c r="C3590" s="1334">
        <v>100000</v>
      </c>
      <c r="D3590" s="1334" t="s">
        <v>1066</v>
      </c>
      <c r="E3590" s="1334" t="s">
        <v>904</v>
      </c>
      <c r="F3590" s="1334"/>
    </row>
    <row r="3591" spans="1:6" ht="51" customHeight="1">
      <c r="A3591" s="1334" t="s">
        <v>6964</v>
      </c>
      <c r="B3591" s="1334" t="s">
        <v>6965</v>
      </c>
      <c r="C3591" s="1334">
        <v>200000</v>
      </c>
      <c r="D3591" s="1334" t="s">
        <v>1066</v>
      </c>
      <c r="E3591" s="1334" t="s">
        <v>904</v>
      </c>
      <c r="F3591" s="1334"/>
    </row>
    <row r="3592" spans="1:6" ht="51" customHeight="1">
      <c r="A3592" s="1334"/>
      <c r="B3592" s="1334"/>
      <c r="C3592" s="1334"/>
      <c r="D3592" s="1334"/>
      <c r="E3592" s="1334"/>
      <c r="F3592" s="1334"/>
    </row>
    <row r="3593" spans="1:6" ht="51" customHeight="1">
      <c r="A3593" s="1334"/>
      <c r="B3593" s="1334"/>
      <c r="C3593" s="1334"/>
      <c r="D3593" s="1334"/>
      <c r="E3593" s="1334"/>
      <c r="F3593" s="1334"/>
    </row>
    <row r="3594" spans="1:6" ht="51" customHeight="1" thickBot="1">
      <c r="A3594" s="1334" t="s">
        <v>6966</v>
      </c>
      <c r="B3594" s="1334"/>
      <c r="C3594" s="1334"/>
      <c r="D3594" s="1334"/>
      <c r="E3594" s="1334"/>
      <c r="F3594" s="1334"/>
    </row>
    <row r="3595" spans="1:6" ht="51" customHeight="1">
      <c r="A3595" s="1299" t="s">
        <v>1</v>
      </c>
      <c r="B3595" s="1300" t="s">
        <v>2</v>
      </c>
      <c r="C3595" s="1301" t="s">
        <v>6349</v>
      </c>
      <c r="D3595" s="1301" t="s">
        <v>4</v>
      </c>
      <c r="E3595" s="1301" t="s">
        <v>5</v>
      </c>
      <c r="F3595" s="1302" t="s">
        <v>6350</v>
      </c>
    </row>
    <row r="3596" spans="1:6" ht="51" customHeight="1">
      <c r="A3596" s="1334" t="s">
        <v>6967</v>
      </c>
      <c r="B3596" s="1334" t="s">
        <v>6968</v>
      </c>
      <c r="C3596" s="1334">
        <v>100000</v>
      </c>
      <c r="D3596" s="1334" t="s">
        <v>1066</v>
      </c>
      <c r="E3596" s="1334" t="s">
        <v>904</v>
      </c>
      <c r="F3596" s="1334"/>
    </row>
    <row r="3597" spans="1:6" ht="51" customHeight="1">
      <c r="A3597" s="1334" t="s">
        <v>6969</v>
      </c>
      <c r="B3597" s="1334" t="s">
        <v>6970</v>
      </c>
      <c r="C3597" s="1334">
        <v>100000</v>
      </c>
      <c r="D3597" s="1334" t="s">
        <v>1066</v>
      </c>
      <c r="E3597" s="1334" t="s">
        <v>904</v>
      </c>
      <c r="F3597" s="1334"/>
    </row>
    <row r="3598" spans="1:6" ht="51" customHeight="1">
      <c r="A3598" s="1334" t="s">
        <v>6971</v>
      </c>
      <c r="B3598" s="1334" t="s">
        <v>6972</v>
      </c>
      <c r="C3598" s="1334">
        <v>50000</v>
      </c>
      <c r="D3598" s="1334" t="s">
        <v>1066</v>
      </c>
      <c r="E3598" s="1334" t="s">
        <v>904</v>
      </c>
      <c r="F3598" s="1334"/>
    </row>
    <row r="3599" spans="1:6" ht="51" customHeight="1">
      <c r="A3599" s="1334"/>
      <c r="B3599" s="1334"/>
      <c r="C3599" s="1334"/>
      <c r="D3599" s="1334"/>
      <c r="E3599" s="1334"/>
      <c r="F3599" s="1334"/>
    </row>
    <row r="3600" spans="1:6" ht="51" customHeight="1">
      <c r="A3600" s="1334"/>
      <c r="B3600" s="1334"/>
      <c r="C3600" s="1334"/>
      <c r="D3600" s="1334"/>
      <c r="E3600" s="1334"/>
      <c r="F3600" s="1334"/>
    </row>
    <row r="3601" spans="1:6" ht="51" customHeight="1" thickBot="1">
      <c r="A3601" s="1334" t="s">
        <v>6973</v>
      </c>
      <c r="B3601" s="1334"/>
      <c r="C3601" s="1334"/>
      <c r="D3601" s="1334"/>
      <c r="E3601" s="1334"/>
      <c r="F3601" s="1334"/>
    </row>
    <row r="3602" spans="1:6" ht="51" customHeight="1">
      <c r="A3602" s="1299" t="s">
        <v>1</v>
      </c>
      <c r="B3602" s="1300" t="s">
        <v>2</v>
      </c>
      <c r="C3602" s="1301" t="s">
        <v>6349</v>
      </c>
      <c r="D3602" s="1301" t="s">
        <v>4</v>
      </c>
      <c r="E3602" s="1301" t="s">
        <v>5</v>
      </c>
      <c r="F3602" s="1302" t="s">
        <v>6350</v>
      </c>
    </row>
    <row r="3603" spans="1:6" ht="51" customHeight="1">
      <c r="A3603" s="1334" t="s">
        <v>6974</v>
      </c>
      <c r="B3603" s="1334" t="s">
        <v>6975</v>
      </c>
      <c r="C3603" s="1334">
        <v>200000</v>
      </c>
      <c r="D3603" s="1334" t="s">
        <v>6730</v>
      </c>
      <c r="E3603" s="1334" t="s">
        <v>701</v>
      </c>
      <c r="F3603" s="1334"/>
    </row>
    <row r="3604" spans="1:6" ht="51" customHeight="1">
      <c r="A3604" s="1334" t="s">
        <v>6976</v>
      </c>
      <c r="B3604" s="1334" t="s">
        <v>6977</v>
      </c>
      <c r="C3604" s="1334">
        <v>330000</v>
      </c>
      <c r="D3604" s="1334" t="s">
        <v>904</v>
      </c>
      <c r="E3604" s="1334" t="s">
        <v>904</v>
      </c>
      <c r="F3604" s="1334"/>
    </row>
    <row r="3605" spans="1:6" ht="51" customHeight="1">
      <c r="A3605" s="1334" t="s">
        <v>6978</v>
      </c>
      <c r="B3605" s="1334" t="s">
        <v>6979</v>
      </c>
      <c r="C3605" s="1334">
        <v>300000</v>
      </c>
      <c r="D3605" s="1334" t="s">
        <v>1066</v>
      </c>
      <c r="E3605" s="1334" t="s">
        <v>904</v>
      </c>
      <c r="F3605" s="1334"/>
    </row>
    <row r="3606" spans="1:6" ht="51" customHeight="1">
      <c r="A3606" s="1334"/>
      <c r="B3606" s="1334"/>
      <c r="C3606" s="1334"/>
      <c r="D3606" s="1334"/>
      <c r="E3606" s="1334"/>
      <c r="F3606" s="1334"/>
    </row>
    <row r="3607" spans="1:6" ht="51" customHeight="1">
      <c r="A3607" s="1334"/>
      <c r="B3607" s="1334"/>
      <c r="C3607" s="1334"/>
      <c r="D3607" s="1334"/>
      <c r="E3607" s="1334"/>
      <c r="F3607" s="1334"/>
    </row>
    <row r="3608" spans="1:6" ht="51" customHeight="1" thickBot="1">
      <c r="A3608" s="1334" t="s">
        <v>6715</v>
      </c>
      <c r="B3608" s="1334"/>
      <c r="C3608" s="1334"/>
      <c r="D3608" s="1334"/>
      <c r="E3608" s="1334"/>
      <c r="F3608" s="1334"/>
    </row>
    <row r="3609" spans="1:6" ht="51" customHeight="1">
      <c r="A3609" s="1299" t="s">
        <v>1</v>
      </c>
      <c r="B3609" s="1300" t="s">
        <v>2</v>
      </c>
      <c r="C3609" s="1301" t="s">
        <v>6349</v>
      </c>
      <c r="D3609" s="1301" t="s">
        <v>4</v>
      </c>
      <c r="E3609" s="1301" t="s">
        <v>5</v>
      </c>
      <c r="F3609" s="1302" t="s">
        <v>6350</v>
      </c>
    </row>
    <row r="3610" spans="1:6" ht="51" customHeight="1">
      <c r="A3610" s="1334" t="s">
        <v>6980</v>
      </c>
      <c r="B3610" s="1334" t="s">
        <v>6981</v>
      </c>
      <c r="C3610" s="1334">
        <v>40000</v>
      </c>
      <c r="D3610" s="1334" t="s">
        <v>1871</v>
      </c>
      <c r="E3610" s="1334" t="s">
        <v>6982</v>
      </c>
      <c r="F3610" s="1334"/>
    </row>
    <row r="3611" spans="1:6" ht="51" customHeight="1">
      <c r="A3611" s="1334" t="s">
        <v>6983</v>
      </c>
      <c r="B3611" s="1334" t="s">
        <v>6984</v>
      </c>
      <c r="C3611" s="1334">
        <v>100000</v>
      </c>
      <c r="D3611" s="1334" t="s">
        <v>1066</v>
      </c>
      <c r="E3611" s="1334" t="s">
        <v>904</v>
      </c>
      <c r="F3611" s="1334"/>
    </row>
    <row r="3612" spans="1:6" ht="51" customHeight="1">
      <c r="A3612" s="1334"/>
      <c r="B3612" s="1334"/>
      <c r="C3612" s="1334"/>
      <c r="D3612" s="1334"/>
      <c r="E3612" s="1334"/>
      <c r="F3612" s="1334"/>
    </row>
    <row r="3613" spans="1:6" ht="51" customHeight="1">
      <c r="A3613" s="1334"/>
      <c r="B3613" s="1334"/>
      <c r="C3613" s="1334"/>
      <c r="D3613" s="1334"/>
      <c r="E3613" s="1334"/>
      <c r="F3613" s="1334"/>
    </row>
    <row r="3614" spans="1:6" ht="51" customHeight="1" thickBot="1">
      <c r="A3614" s="1334" t="s">
        <v>6985</v>
      </c>
      <c r="B3614" s="1334"/>
      <c r="C3614" s="1334"/>
      <c r="D3614" s="1334"/>
      <c r="E3614" s="1334"/>
      <c r="F3614" s="1334"/>
    </row>
    <row r="3615" spans="1:6" ht="51" customHeight="1">
      <c r="A3615" s="1299" t="s">
        <v>1</v>
      </c>
      <c r="B3615" s="1300" t="s">
        <v>2</v>
      </c>
      <c r="C3615" s="1301" t="s">
        <v>6349</v>
      </c>
      <c r="D3615" s="1301" t="s">
        <v>4</v>
      </c>
      <c r="E3615" s="1301" t="s">
        <v>5</v>
      </c>
      <c r="F3615" s="1302" t="s">
        <v>6350</v>
      </c>
    </row>
    <row r="3616" spans="1:6" ht="51" customHeight="1">
      <c r="A3616" s="1334" t="s">
        <v>6986</v>
      </c>
      <c r="B3616" s="1334" t="s">
        <v>6987</v>
      </c>
      <c r="C3616" s="1334">
        <v>110000</v>
      </c>
      <c r="D3616" s="1334" t="s">
        <v>1066</v>
      </c>
      <c r="E3616" s="1334" t="s">
        <v>904</v>
      </c>
      <c r="F3616" s="1334"/>
    </row>
    <row r="3617" spans="1:6" ht="51" customHeight="1">
      <c r="A3617" s="1334" t="s">
        <v>6988</v>
      </c>
      <c r="B3617" s="1334" t="s">
        <v>6989</v>
      </c>
      <c r="C3617" s="1334">
        <v>100000</v>
      </c>
      <c r="D3617" s="1334" t="s">
        <v>1066</v>
      </c>
      <c r="E3617" s="1334" t="s">
        <v>904</v>
      </c>
      <c r="F3617" s="1334"/>
    </row>
    <row r="3618" spans="1:6" ht="51" customHeight="1">
      <c r="A3618" s="1334"/>
      <c r="B3618" s="1334"/>
      <c r="C3618" s="1334"/>
      <c r="D3618" s="1334"/>
      <c r="E3618" s="1334"/>
      <c r="F3618" s="1334"/>
    </row>
    <row r="3619" spans="1:6" ht="51" customHeight="1">
      <c r="A3619" s="1334"/>
      <c r="B3619" s="1334"/>
      <c r="C3619" s="1334"/>
      <c r="D3619" s="1334"/>
      <c r="E3619" s="1334"/>
      <c r="F3619" s="1334"/>
    </row>
    <row r="3620" spans="1:6" ht="51" customHeight="1" thickBot="1">
      <c r="A3620" s="1334" t="s">
        <v>6990</v>
      </c>
      <c r="B3620" s="1334"/>
      <c r="C3620" s="1334"/>
      <c r="D3620" s="1334"/>
      <c r="E3620" s="1334"/>
      <c r="F3620" s="1334"/>
    </row>
    <row r="3621" spans="1:6" ht="51" customHeight="1">
      <c r="A3621" s="1299" t="s">
        <v>1</v>
      </c>
      <c r="B3621" s="1300" t="s">
        <v>2</v>
      </c>
      <c r="C3621" s="1301" t="s">
        <v>6349</v>
      </c>
      <c r="D3621" s="1301" t="s">
        <v>4</v>
      </c>
      <c r="E3621" s="1301" t="s">
        <v>5</v>
      </c>
      <c r="F3621" s="1302" t="s">
        <v>6350</v>
      </c>
    </row>
    <row r="3622" spans="1:6" ht="51" customHeight="1">
      <c r="A3622" s="1334" t="s">
        <v>6991</v>
      </c>
      <c r="B3622" s="1334" t="s">
        <v>6992</v>
      </c>
      <c r="C3622" s="1334">
        <v>100000</v>
      </c>
      <c r="D3622" s="1334" t="s">
        <v>1066</v>
      </c>
      <c r="E3622" s="1334" t="s">
        <v>904</v>
      </c>
      <c r="F3622" s="1334"/>
    </row>
    <row r="3623" spans="1:6" ht="51" customHeight="1">
      <c r="A3623" s="1334" t="s">
        <v>6993</v>
      </c>
      <c r="B3623" s="1334" t="s">
        <v>6994</v>
      </c>
      <c r="C3623" s="1334">
        <v>75000</v>
      </c>
      <c r="D3623" s="1334" t="s">
        <v>1066</v>
      </c>
      <c r="E3623" s="1334" t="s">
        <v>904</v>
      </c>
      <c r="F3623" s="1334"/>
    </row>
    <row r="3624" spans="1:6" ht="51" customHeight="1">
      <c r="A3624" s="1334" t="s">
        <v>6995</v>
      </c>
      <c r="B3624" s="1334" t="s">
        <v>6996</v>
      </c>
      <c r="C3624" s="1334">
        <v>100000</v>
      </c>
      <c r="D3624" s="1334" t="s">
        <v>1066</v>
      </c>
      <c r="E3624" s="1334" t="s">
        <v>904</v>
      </c>
      <c r="F3624" s="1334"/>
    </row>
    <row r="3625" spans="1:6" ht="51" customHeight="1">
      <c r="A3625" s="1334"/>
      <c r="B3625" s="1334"/>
      <c r="C3625" s="1334"/>
      <c r="D3625" s="1334"/>
      <c r="E3625" s="1334"/>
      <c r="F3625" s="1334"/>
    </row>
    <row r="3626" spans="1:6" ht="51" customHeight="1">
      <c r="A3626" s="1334"/>
      <c r="B3626" s="1334"/>
      <c r="C3626" s="1334"/>
      <c r="D3626" s="1334"/>
      <c r="E3626" s="1334"/>
      <c r="F3626" s="1334"/>
    </row>
    <row r="3627" spans="1:6" ht="51" customHeight="1" thickBot="1">
      <c r="A3627" s="1334" t="s">
        <v>6997</v>
      </c>
      <c r="B3627" s="1334"/>
      <c r="C3627" s="1334"/>
      <c r="D3627" s="1334"/>
      <c r="E3627" s="1334"/>
      <c r="F3627" s="1334"/>
    </row>
    <row r="3628" spans="1:6" ht="51" customHeight="1">
      <c r="A3628" s="1299" t="s">
        <v>1</v>
      </c>
      <c r="B3628" s="1300" t="s">
        <v>2</v>
      </c>
      <c r="C3628" s="1301" t="s">
        <v>6349</v>
      </c>
      <c r="D3628" s="1301" t="s">
        <v>4</v>
      </c>
      <c r="E3628" s="1301" t="s">
        <v>5</v>
      </c>
      <c r="F3628" s="1302" t="s">
        <v>6350</v>
      </c>
    </row>
    <row r="3629" spans="1:6" ht="51" customHeight="1">
      <c r="A3629" s="1334" t="s">
        <v>6998</v>
      </c>
      <c r="B3629" s="1334" t="s">
        <v>6999</v>
      </c>
      <c r="C3629" s="1334">
        <v>100000</v>
      </c>
      <c r="D3629" s="1334" t="s">
        <v>904</v>
      </c>
      <c r="E3629" s="1334" t="s">
        <v>904</v>
      </c>
      <c r="F3629" s="1334"/>
    </row>
    <row r="3630" spans="1:6" ht="51" customHeight="1">
      <c r="A3630" s="1334" t="s">
        <v>7000</v>
      </c>
      <c r="B3630" s="1334" t="s">
        <v>7001</v>
      </c>
      <c r="C3630" s="1334">
        <v>100000</v>
      </c>
      <c r="D3630" s="1334" t="s">
        <v>6730</v>
      </c>
      <c r="E3630" s="1334" t="s">
        <v>701</v>
      </c>
      <c r="F3630" s="1334"/>
    </row>
    <row r="3631" spans="1:6" ht="51" customHeight="1">
      <c r="A3631" s="1334" t="s">
        <v>7002</v>
      </c>
      <c r="B3631" s="1334" t="s">
        <v>7003</v>
      </c>
      <c r="C3631" s="1334">
        <v>150000</v>
      </c>
      <c r="D3631" s="1334" t="s">
        <v>1066</v>
      </c>
      <c r="E3631" s="1334" t="s">
        <v>904</v>
      </c>
      <c r="F3631" s="1334"/>
    </row>
    <row r="3632" spans="1:6" ht="51" customHeight="1">
      <c r="A3632" s="1334" t="s">
        <v>7004</v>
      </c>
      <c r="B3632" s="1334" t="s">
        <v>7005</v>
      </c>
      <c r="C3632" s="1334">
        <v>25000</v>
      </c>
      <c r="D3632" s="1334" t="s">
        <v>1066</v>
      </c>
      <c r="E3632" s="1334" t="s">
        <v>904</v>
      </c>
      <c r="F3632" s="1334"/>
    </row>
    <row r="3633" spans="1:6" ht="51" customHeight="1">
      <c r="A3633" s="1334"/>
      <c r="B3633" s="1334"/>
      <c r="C3633" s="1334"/>
      <c r="D3633" s="1334"/>
      <c r="E3633" s="1334"/>
      <c r="F3633" s="1334"/>
    </row>
    <row r="3634" spans="1:6" ht="51" customHeight="1">
      <c r="A3634" s="1334"/>
      <c r="B3634" s="1334"/>
      <c r="C3634" s="1334"/>
      <c r="D3634" s="1334"/>
      <c r="E3634" s="1334"/>
      <c r="F3634" s="1334"/>
    </row>
    <row r="3635" spans="1:6" ht="51" customHeight="1" thickBot="1">
      <c r="A3635" s="1334" t="s">
        <v>7006</v>
      </c>
      <c r="B3635" s="1334"/>
      <c r="C3635" s="1334"/>
      <c r="D3635" s="1334"/>
      <c r="E3635" s="1334"/>
      <c r="F3635" s="1334"/>
    </row>
    <row r="3636" spans="1:6" ht="51" customHeight="1">
      <c r="A3636" s="1299" t="s">
        <v>1</v>
      </c>
      <c r="B3636" s="1300" t="s">
        <v>2</v>
      </c>
      <c r="C3636" s="1301" t="s">
        <v>6349</v>
      </c>
      <c r="D3636" s="1301" t="s">
        <v>4</v>
      </c>
      <c r="E3636" s="1301" t="s">
        <v>5</v>
      </c>
      <c r="F3636" s="1302" t="s">
        <v>6350</v>
      </c>
    </row>
    <row r="3637" spans="1:6" ht="51" customHeight="1">
      <c r="A3637" s="1334" t="s">
        <v>7007</v>
      </c>
      <c r="B3637" s="1334" t="s">
        <v>7008</v>
      </c>
      <c r="C3637" s="1334">
        <v>25000</v>
      </c>
      <c r="D3637" s="1334" t="s">
        <v>1066</v>
      </c>
      <c r="E3637" s="1334" t="s">
        <v>904</v>
      </c>
      <c r="F3637" s="1334"/>
    </row>
    <row r="3638" spans="1:6" ht="51" customHeight="1">
      <c r="A3638" s="1334" t="s">
        <v>7009</v>
      </c>
      <c r="B3638" s="1334" t="s">
        <v>7010</v>
      </c>
      <c r="C3638" s="1334">
        <v>25000</v>
      </c>
      <c r="D3638" s="1334" t="s">
        <v>1066</v>
      </c>
      <c r="E3638" s="1334" t="s">
        <v>904</v>
      </c>
      <c r="F3638" s="1334"/>
    </row>
    <row r="3639" spans="1:6" ht="51" customHeight="1">
      <c r="A3639" s="1334"/>
      <c r="B3639" s="1334"/>
      <c r="C3639" s="1334"/>
      <c r="D3639" s="1334"/>
      <c r="E3639" s="1334"/>
      <c r="F3639" s="1334"/>
    </row>
    <row r="3640" spans="1:6" ht="51" customHeight="1">
      <c r="A3640" s="1334"/>
      <c r="B3640" s="1334"/>
      <c r="C3640" s="1334"/>
      <c r="D3640" s="1334"/>
      <c r="E3640" s="1334"/>
      <c r="F3640" s="1334"/>
    </row>
    <row r="3641" spans="1:6" ht="51" customHeight="1" thickBot="1">
      <c r="A3641" s="1334" t="s">
        <v>6718</v>
      </c>
      <c r="B3641" s="1334"/>
      <c r="C3641" s="1334"/>
      <c r="D3641" s="1334"/>
      <c r="E3641" s="1334"/>
      <c r="F3641" s="1334"/>
    </row>
    <row r="3642" spans="1:6" ht="51" customHeight="1">
      <c r="A3642" s="1299" t="s">
        <v>1</v>
      </c>
      <c r="B3642" s="1300" t="s">
        <v>2</v>
      </c>
      <c r="C3642" s="1301" t="s">
        <v>6349</v>
      </c>
      <c r="D3642" s="1301" t="s">
        <v>4</v>
      </c>
      <c r="E3642" s="1301" t="s">
        <v>5</v>
      </c>
      <c r="F3642" s="1302" t="s">
        <v>6350</v>
      </c>
    </row>
    <row r="3643" spans="1:6" ht="51" customHeight="1">
      <c r="A3643" s="1334" t="s">
        <v>7011</v>
      </c>
      <c r="B3643" s="1334" t="s">
        <v>7012</v>
      </c>
      <c r="C3643" s="1334">
        <v>100000</v>
      </c>
      <c r="D3643" s="1334" t="s">
        <v>904</v>
      </c>
      <c r="E3643" s="1334" t="s">
        <v>904</v>
      </c>
      <c r="F3643" s="1334"/>
    </row>
    <row r="3644" spans="1:6" ht="51" customHeight="1">
      <c r="A3644" s="1334" t="s">
        <v>7013</v>
      </c>
      <c r="B3644" s="1334" t="s">
        <v>7014</v>
      </c>
      <c r="C3644" s="1334">
        <v>600000</v>
      </c>
      <c r="D3644" s="1334" t="s">
        <v>904</v>
      </c>
      <c r="E3644" s="1334" t="s">
        <v>904</v>
      </c>
      <c r="F3644" s="1334"/>
    </row>
    <row r="3645" spans="1:6" ht="51" customHeight="1">
      <c r="A3645" s="1334"/>
      <c r="B3645" s="1334"/>
      <c r="C3645" s="1334"/>
      <c r="D3645" s="1334"/>
      <c r="E3645" s="1334"/>
      <c r="F3645" s="1334"/>
    </row>
    <row r="3646" spans="1:6" ht="51" customHeight="1">
      <c r="A3646" s="1334"/>
      <c r="B3646" s="1334"/>
      <c r="C3646" s="1334"/>
      <c r="D3646" s="1334"/>
      <c r="E3646" s="1334"/>
      <c r="F3646" s="1334"/>
    </row>
    <row r="3647" spans="1:6" ht="51" customHeight="1" thickBot="1">
      <c r="A3647" s="1334" t="s">
        <v>6718</v>
      </c>
      <c r="B3647" s="1334"/>
      <c r="C3647" s="1334"/>
      <c r="D3647" s="1334"/>
      <c r="E3647" s="1334"/>
      <c r="F3647" s="1334"/>
    </row>
    <row r="3648" spans="1:6" ht="51" customHeight="1">
      <c r="A3648" s="1299" t="s">
        <v>1</v>
      </c>
      <c r="B3648" s="1300" t="s">
        <v>2</v>
      </c>
      <c r="C3648" s="1301" t="s">
        <v>6349</v>
      </c>
      <c r="D3648" s="1301" t="s">
        <v>4</v>
      </c>
      <c r="E3648" s="1301" t="s">
        <v>5</v>
      </c>
      <c r="F3648" s="1302" t="s">
        <v>6350</v>
      </c>
    </row>
    <row r="3649" spans="1:6" ht="51" customHeight="1">
      <c r="A3649" s="1334" t="s">
        <v>7015</v>
      </c>
      <c r="B3649" s="1334" t="s">
        <v>7016</v>
      </c>
      <c r="C3649" s="1334">
        <v>55000</v>
      </c>
      <c r="D3649" s="1334" t="s">
        <v>904</v>
      </c>
      <c r="E3649" s="1334" t="s">
        <v>904</v>
      </c>
      <c r="F3649" s="1334"/>
    </row>
    <row r="3650" spans="1:6" ht="51" customHeight="1">
      <c r="A3650" s="1334" t="s">
        <v>7017</v>
      </c>
      <c r="B3650" s="1334" t="s">
        <v>7018</v>
      </c>
      <c r="C3650" s="1334">
        <v>200000</v>
      </c>
      <c r="D3650" s="1334" t="s">
        <v>904</v>
      </c>
      <c r="E3650" s="1334" t="s">
        <v>904</v>
      </c>
      <c r="F3650" s="1334"/>
    </row>
    <row r="3651" spans="1:6" ht="51" customHeight="1">
      <c r="A3651" s="1334" t="s">
        <v>7019</v>
      </c>
      <c r="B3651" s="1334" t="s">
        <v>7020</v>
      </c>
      <c r="C3651" s="1334">
        <v>300000</v>
      </c>
      <c r="D3651" s="1334" t="s">
        <v>904</v>
      </c>
      <c r="E3651" s="1334" t="s">
        <v>904</v>
      </c>
      <c r="F3651" s="1334"/>
    </row>
    <row r="3652" spans="1:6" ht="51" customHeight="1">
      <c r="A3652" s="1334" t="s">
        <v>7021</v>
      </c>
      <c r="B3652" s="1334" t="s">
        <v>7022</v>
      </c>
      <c r="C3652" s="1334">
        <v>25000</v>
      </c>
      <c r="D3652" s="1334" t="s">
        <v>904</v>
      </c>
      <c r="E3652" s="1334" t="s">
        <v>904</v>
      </c>
      <c r="F3652" s="1334"/>
    </row>
    <row r="3653" spans="1:6" ht="51" customHeight="1">
      <c r="A3653" s="1334" t="s">
        <v>7023</v>
      </c>
      <c r="B3653" s="1334" t="s">
        <v>7024</v>
      </c>
      <c r="C3653" s="1334">
        <v>25000</v>
      </c>
      <c r="D3653" s="1334" t="s">
        <v>904</v>
      </c>
      <c r="E3653" s="1334" t="s">
        <v>904</v>
      </c>
      <c r="F3653" s="1334"/>
    </row>
    <row r="3654" spans="1:6" ht="51" customHeight="1">
      <c r="A3654" s="1334"/>
      <c r="B3654" s="1334"/>
      <c r="C3654" s="1334"/>
      <c r="D3654" s="1334"/>
      <c r="E3654" s="1334"/>
      <c r="F3654" s="1334"/>
    </row>
    <row r="3655" spans="1:6" ht="51" customHeight="1">
      <c r="A3655" s="1779" t="s">
        <v>7025</v>
      </c>
      <c r="B3655" s="1779"/>
      <c r="C3655" s="1779"/>
      <c r="D3655" s="1779"/>
      <c r="E3655" s="1779"/>
      <c r="F3655" s="1779"/>
    </row>
    <row r="3656" spans="1:6" ht="51" customHeight="1" thickBot="1">
      <c r="A3656" s="1306" t="s">
        <v>6821</v>
      </c>
      <c r="B3656" s="1326"/>
      <c r="C3656" s="1327"/>
      <c r="D3656" s="1328"/>
      <c r="E3656" s="1328"/>
      <c r="F3656" s="1343"/>
    </row>
    <row r="3657" spans="1:6" ht="51" customHeight="1">
      <c r="A3657" s="1299" t="s">
        <v>1</v>
      </c>
      <c r="B3657" s="1300" t="s">
        <v>2</v>
      </c>
      <c r="C3657" s="1301" t="s">
        <v>6349</v>
      </c>
      <c r="D3657" s="1301" t="s">
        <v>4</v>
      </c>
      <c r="E3657" s="1301" t="s">
        <v>5</v>
      </c>
      <c r="F3657" s="1302" t="s">
        <v>6350</v>
      </c>
    </row>
    <row r="3658" spans="1:6" ht="51" customHeight="1">
      <c r="A3658" s="1306" t="s">
        <v>7026</v>
      </c>
      <c r="B3658" s="1326" t="s">
        <v>7027</v>
      </c>
      <c r="C3658" s="1340">
        <v>100000</v>
      </c>
      <c r="D3658" s="1328" t="s">
        <v>1066</v>
      </c>
      <c r="E3658" s="1328" t="s">
        <v>904</v>
      </c>
      <c r="F3658" s="1327"/>
    </row>
    <row r="3659" spans="1:6" ht="51" customHeight="1">
      <c r="A3659" s="1358"/>
      <c r="B3659" s="1358"/>
      <c r="C3659" s="1358"/>
      <c r="D3659" s="1358"/>
      <c r="E3659" s="1358"/>
      <c r="F3659" s="1358"/>
    </row>
    <row r="3660" spans="1:6" ht="51" customHeight="1">
      <c r="A3660" s="1358"/>
      <c r="B3660" s="1358"/>
      <c r="C3660" s="1358"/>
      <c r="D3660" s="1358"/>
      <c r="E3660" s="1358"/>
      <c r="F3660" s="1358"/>
    </row>
    <row r="3661" spans="1:6" ht="51" customHeight="1" thickBot="1">
      <c r="A3661" s="1358" t="s">
        <v>4905</v>
      </c>
      <c r="B3661" s="1358"/>
      <c r="C3661" s="1358"/>
      <c r="D3661" s="1358"/>
      <c r="E3661" s="1358"/>
      <c r="F3661" s="1358"/>
    </row>
    <row r="3662" spans="1:6" ht="51" customHeight="1">
      <c r="A3662" s="1299" t="s">
        <v>1</v>
      </c>
      <c r="B3662" s="1300" t="s">
        <v>2</v>
      </c>
      <c r="C3662" s="1301" t="s">
        <v>6349</v>
      </c>
      <c r="D3662" s="1301" t="s">
        <v>4</v>
      </c>
      <c r="E3662" s="1301" t="s">
        <v>5</v>
      </c>
      <c r="F3662" s="1302" t="s">
        <v>6350</v>
      </c>
    </row>
    <row r="3663" spans="1:6" ht="51" customHeight="1">
      <c r="A3663" s="1358" t="s">
        <v>7028</v>
      </c>
      <c r="B3663" s="1358" t="s">
        <v>7029</v>
      </c>
      <c r="C3663" s="1358">
        <v>800000</v>
      </c>
      <c r="D3663" s="1358" t="s">
        <v>7030</v>
      </c>
      <c r="E3663" s="1358" t="s">
        <v>904</v>
      </c>
      <c r="F3663" s="1358"/>
    </row>
    <row r="3664" spans="1:6" ht="51" customHeight="1">
      <c r="A3664" s="1359"/>
      <c r="B3664" s="1359"/>
      <c r="C3664" s="1359"/>
      <c r="D3664" s="1780"/>
      <c r="E3664" s="1780"/>
      <c r="F3664" s="1780"/>
    </row>
    <row r="3665" spans="1:6" ht="51" customHeight="1">
      <c r="A3665" s="1306"/>
      <c r="B3665" s="1307"/>
      <c r="C3665" s="1306"/>
      <c r="D3665" s="1306"/>
      <c r="E3665" s="1306"/>
      <c r="F3665" s="1306"/>
    </row>
    <row r="3666" spans="1:6" ht="51" customHeight="1" thickBot="1">
      <c r="A3666" s="1322" t="s">
        <v>6712</v>
      </c>
      <c r="B3666" s="1323"/>
      <c r="C3666" s="1339"/>
      <c r="D3666" s="1322"/>
      <c r="E3666" s="1322"/>
      <c r="F3666" s="1360"/>
    </row>
    <row r="3667" spans="1:6" ht="51" customHeight="1">
      <c r="A3667" s="1299" t="s">
        <v>1</v>
      </c>
      <c r="B3667" s="1300" t="s">
        <v>2</v>
      </c>
      <c r="C3667" s="1301" t="s">
        <v>6349</v>
      </c>
      <c r="D3667" s="1301" t="s">
        <v>4</v>
      </c>
      <c r="E3667" s="1301" t="s">
        <v>5</v>
      </c>
      <c r="F3667" s="1302" t="s">
        <v>6350</v>
      </c>
    </row>
    <row r="3668" spans="1:6" ht="51" customHeight="1">
      <c r="A3668" s="1336" t="s">
        <v>7031</v>
      </c>
      <c r="B3668" s="1323" t="s">
        <v>7032</v>
      </c>
      <c r="C3668" s="1337">
        <v>200000</v>
      </c>
      <c r="D3668" s="1322" t="s">
        <v>1066</v>
      </c>
      <c r="E3668" s="1322" t="s">
        <v>904</v>
      </c>
      <c r="F3668" s="1361"/>
    </row>
    <row r="3669" spans="1:6" ht="51" customHeight="1">
      <c r="A3669" s="1362"/>
      <c r="B3669" s="1362"/>
      <c r="C3669" s="1363"/>
      <c r="D3669" s="1362"/>
      <c r="E3669" s="1362"/>
      <c r="F3669" s="1361"/>
    </row>
    <row r="3670" spans="1:6" ht="51" customHeight="1">
      <c r="A3670" s="1364"/>
      <c r="B3670" s="1364"/>
      <c r="C3670" s="1365"/>
      <c r="D3670" s="1362"/>
      <c r="E3670" s="1362"/>
      <c r="F3670" s="1361"/>
    </row>
    <row r="3671" spans="1:6" ht="51" customHeight="1" thickBot="1">
      <c r="A3671" s="1366" t="s">
        <v>6718</v>
      </c>
      <c r="B3671" s="1367"/>
      <c r="C3671" s="1368"/>
      <c r="D3671" s="1369"/>
      <c r="E3671" s="1369"/>
      <c r="F3671" s="1370"/>
    </row>
    <row r="3672" spans="1:6" ht="51" customHeight="1">
      <c r="A3672" s="1299" t="s">
        <v>1</v>
      </c>
      <c r="B3672" s="1300" t="s">
        <v>2</v>
      </c>
      <c r="C3672" s="1301" t="s">
        <v>6349</v>
      </c>
      <c r="D3672" s="1301" t="s">
        <v>4</v>
      </c>
      <c r="E3672" s="1301" t="s">
        <v>5</v>
      </c>
      <c r="F3672" s="1302" t="s">
        <v>6350</v>
      </c>
    </row>
    <row r="3673" spans="1:6" ht="51" customHeight="1">
      <c r="A3673" s="1358" t="s">
        <v>7033</v>
      </c>
      <c r="B3673" s="1358" t="s">
        <v>7034</v>
      </c>
      <c r="C3673" s="1358">
        <v>1100000</v>
      </c>
      <c r="D3673" s="1358" t="s">
        <v>904</v>
      </c>
      <c r="E3673" s="1358" t="s">
        <v>904</v>
      </c>
      <c r="F3673" s="1358"/>
    </row>
    <row r="3674" spans="1:6" ht="51" customHeight="1">
      <c r="A3674" s="1358"/>
      <c r="B3674" s="1358"/>
      <c r="C3674" s="1358"/>
      <c r="D3674" s="1358"/>
      <c r="E3674" s="1358"/>
      <c r="F3674" s="1358"/>
    </row>
    <row r="3675" spans="1:6" ht="51" customHeight="1">
      <c r="A3675" s="1358"/>
      <c r="B3675" s="1358"/>
      <c r="C3675" s="1358"/>
      <c r="D3675" s="1358"/>
      <c r="E3675" s="1358"/>
      <c r="F3675" s="1358"/>
    </row>
    <row r="3676" spans="1:6" ht="51" customHeight="1" thickBot="1">
      <c r="A3676" s="1358" t="s">
        <v>6718</v>
      </c>
      <c r="B3676" s="1358"/>
      <c r="C3676" s="1358"/>
      <c r="D3676" s="1358"/>
      <c r="E3676" s="1358"/>
      <c r="F3676" s="1358"/>
    </row>
    <row r="3677" spans="1:6" ht="51" customHeight="1">
      <c r="A3677" s="1299" t="s">
        <v>1</v>
      </c>
      <c r="B3677" s="1300" t="s">
        <v>2</v>
      </c>
      <c r="C3677" s="1301" t="s">
        <v>6349</v>
      </c>
      <c r="D3677" s="1301" t="s">
        <v>4</v>
      </c>
      <c r="E3677" s="1301" t="s">
        <v>5</v>
      </c>
      <c r="F3677" s="1302" t="s">
        <v>6350</v>
      </c>
    </row>
    <row r="3678" spans="1:6" ht="51" customHeight="1">
      <c r="A3678" s="1358" t="s">
        <v>7035</v>
      </c>
      <c r="B3678" s="1358" t="s">
        <v>7036</v>
      </c>
      <c r="C3678" s="1358">
        <v>115000</v>
      </c>
      <c r="D3678" s="1358" t="s">
        <v>7030</v>
      </c>
      <c r="E3678" s="1358" t="s">
        <v>904</v>
      </c>
      <c r="F3678" s="1358"/>
    </row>
    <row r="3679" spans="1:6" ht="51" customHeight="1">
      <c r="A3679" s="1358"/>
      <c r="B3679" s="1358"/>
      <c r="C3679" s="1358"/>
      <c r="D3679" s="1358"/>
      <c r="E3679" s="1358"/>
      <c r="F3679" s="1358"/>
    </row>
    <row r="3680" spans="1:6" ht="51" customHeight="1">
      <c r="A3680" s="1781" t="s">
        <v>7037</v>
      </c>
      <c r="B3680" s="1781"/>
      <c r="C3680" s="1781"/>
      <c r="D3680" s="1781"/>
      <c r="E3680" s="1781"/>
      <c r="F3680" s="1781"/>
    </row>
    <row r="3681" spans="1:6" ht="51" customHeight="1" thickBot="1">
      <c r="A3681" s="1371" t="s">
        <v>6723</v>
      </c>
      <c r="B3681" s="1372"/>
      <c r="C3681" s="1373"/>
      <c r="D3681" s="1374"/>
      <c r="E3681" s="1374"/>
      <c r="F3681" s="1375"/>
    </row>
    <row r="3682" spans="1:6" ht="51" customHeight="1">
      <c r="A3682" s="1299" t="s">
        <v>1</v>
      </c>
      <c r="B3682" s="1300" t="s">
        <v>2</v>
      </c>
      <c r="C3682" s="1301" t="s">
        <v>6349</v>
      </c>
      <c r="D3682" s="1301" t="s">
        <v>4</v>
      </c>
      <c r="E3682" s="1301" t="s">
        <v>5</v>
      </c>
      <c r="F3682" s="1302" t="s">
        <v>6350</v>
      </c>
    </row>
    <row r="3683" spans="1:6" ht="51" customHeight="1">
      <c r="A3683" s="1371" t="s">
        <v>7038</v>
      </c>
      <c r="B3683" s="1372" t="s">
        <v>7039</v>
      </c>
      <c r="C3683" s="1373">
        <v>300000</v>
      </c>
      <c r="D3683" s="1374" t="s">
        <v>1066</v>
      </c>
      <c r="E3683" s="1374" t="s">
        <v>904</v>
      </c>
      <c r="F3683" s="1375"/>
    </row>
    <row r="3684" spans="1:6" ht="51" customHeight="1">
      <c r="A3684" s="1362" t="s">
        <v>7040</v>
      </c>
      <c r="B3684" s="1362" t="s">
        <v>7041</v>
      </c>
      <c r="C3684" s="1363">
        <v>100000</v>
      </c>
      <c r="D3684" s="1362" t="s">
        <v>1066</v>
      </c>
      <c r="E3684" s="1362" t="s">
        <v>904</v>
      </c>
      <c r="F3684" s="1375"/>
    </row>
    <row r="3685" spans="1:6" ht="51" customHeight="1">
      <c r="A3685" s="1376" t="s">
        <v>7042</v>
      </c>
      <c r="B3685" s="1376" t="s">
        <v>7043</v>
      </c>
      <c r="C3685" s="1376">
        <v>100000</v>
      </c>
      <c r="D3685" s="1376" t="s">
        <v>1066</v>
      </c>
      <c r="E3685" s="1376" t="s">
        <v>904</v>
      </c>
      <c r="F3685" s="1375"/>
    </row>
    <row r="3686" spans="1:6" ht="51" customHeight="1">
      <c r="A3686" s="1376" t="s">
        <v>7044</v>
      </c>
      <c r="B3686" s="1376" t="s">
        <v>7045</v>
      </c>
      <c r="C3686" s="1376">
        <v>200000</v>
      </c>
      <c r="D3686" s="1376" t="s">
        <v>1066</v>
      </c>
      <c r="E3686" s="1376" t="s">
        <v>904</v>
      </c>
      <c r="F3686" s="1375"/>
    </row>
    <row r="3687" spans="1:6" ht="51" customHeight="1">
      <c r="A3687" s="1377" t="s">
        <v>7046</v>
      </c>
      <c r="B3687" s="1378" t="s">
        <v>7047</v>
      </c>
      <c r="C3687" s="1379">
        <v>150000</v>
      </c>
      <c r="D3687" s="1380" t="s">
        <v>1066</v>
      </c>
      <c r="E3687" s="1380" t="s">
        <v>904</v>
      </c>
      <c r="F3687" s="1375"/>
    </row>
    <row r="3688" spans="1:6" ht="51" customHeight="1">
      <c r="A3688" s="1376" t="s">
        <v>7048</v>
      </c>
      <c r="B3688" s="1376" t="s">
        <v>7049</v>
      </c>
      <c r="C3688" s="1376">
        <v>200000</v>
      </c>
      <c r="D3688" s="1376" t="s">
        <v>1066</v>
      </c>
      <c r="E3688" s="1376" t="s">
        <v>904</v>
      </c>
      <c r="F3688" s="1376"/>
    </row>
    <row r="3689" spans="1:6" ht="51" customHeight="1">
      <c r="A3689" s="1376" t="s">
        <v>7050</v>
      </c>
      <c r="B3689" s="1376" t="s">
        <v>7051</v>
      </c>
      <c r="C3689" s="1376">
        <v>130000</v>
      </c>
      <c r="D3689" s="1376" t="s">
        <v>1066</v>
      </c>
      <c r="E3689" s="1376" t="s">
        <v>904</v>
      </c>
      <c r="F3689" s="1376"/>
    </row>
    <row r="3690" spans="1:6" ht="51" customHeight="1">
      <c r="A3690" s="1376" t="s">
        <v>7052</v>
      </c>
      <c r="B3690" s="1376" t="s">
        <v>7053</v>
      </c>
      <c r="C3690" s="1376">
        <v>125000</v>
      </c>
      <c r="D3690" s="1376" t="s">
        <v>1066</v>
      </c>
      <c r="E3690" s="1376" t="s">
        <v>904</v>
      </c>
      <c r="F3690" s="1376"/>
    </row>
    <row r="3691" spans="1:6" ht="51" customHeight="1">
      <c r="A3691" s="1376" t="s">
        <v>7054</v>
      </c>
      <c r="B3691" s="1376" t="s">
        <v>7055</v>
      </c>
      <c r="C3691" s="1376">
        <v>150000</v>
      </c>
      <c r="D3691" s="1376" t="s">
        <v>1066</v>
      </c>
      <c r="E3691" s="1376" t="s">
        <v>904</v>
      </c>
      <c r="F3691" s="1376"/>
    </row>
    <row r="3692" spans="1:6" ht="51" customHeight="1">
      <c r="A3692" s="1376" t="s">
        <v>7056</v>
      </c>
      <c r="B3692" s="1376" t="s">
        <v>7057</v>
      </c>
      <c r="C3692" s="1376">
        <v>100000</v>
      </c>
      <c r="D3692" s="1376" t="s">
        <v>1066</v>
      </c>
      <c r="E3692" s="1376" t="s">
        <v>904</v>
      </c>
      <c r="F3692" s="1376"/>
    </row>
    <row r="3693" spans="1:6" ht="51" customHeight="1">
      <c r="A3693" s="1376" t="s">
        <v>7058</v>
      </c>
      <c r="B3693" s="1376" t="s">
        <v>7059</v>
      </c>
      <c r="C3693" s="1376">
        <v>500000</v>
      </c>
      <c r="D3693" s="1376" t="s">
        <v>1066</v>
      </c>
      <c r="E3693" s="1376" t="s">
        <v>904</v>
      </c>
      <c r="F3693" s="1376"/>
    </row>
    <row r="3694" spans="1:6" ht="51" customHeight="1">
      <c r="A3694" s="1376" t="s">
        <v>7060</v>
      </c>
      <c r="B3694" s="1376" t="s">
        <v>7061</v>
      </c>
      <c r="C3694" s="1376">
        <v>500000</v>
      </c>
      <c r="D3694" s="1376" t="s">
        <v>1066</v>
      </c>
      <c r="E3694" s="1376" t="s">
        <v>904</v>
      </c>
      <c r="F3694" s="1376"/>
    </row>
    <row r="3695" spans="1:6" ht="51" customHeight="1">
      <c r="A3695" s="1376"/>
      <c r="B3695" s="1376"/>
      <c r="C3695" s="1376"/>
      <c r="D3695" s="1376"/>
      <c r="E3695" s="1376"/>
      <c r="F3695" s="1376"/>
    </row>
    <row r="3696" spans="1:6" ht="51" customHeight="1">
      <c r="A3696" s="1376"/>
      <c r="B3696" s="1376"/>
      <c r="C3696" s="1376"/>
      <c r="D3696" s="1376"/>
      <c r="E3696" s="1376"/>
      <c r="F3696" s="1376"/>
    </row>
    <row r="3697" spans="1:6" ht="51" customHeight="1" thickBot="1">
      <c r="A3697" s="1376" t="s">
        <v>6731</v>
      </c>
      <c r="B3697" s="1376"/>
      <c r="C3697" s="1376"/>
      <c r="D3697" s="1376"/>
      <c r="E3697" s="1376"/>
      <c r="F3697" s="1376"/>
    </row>
    <row r="3698" spans="1:6" ht="51" customHeight="1">
      <c r="A3698" s="1299" t="s">
        <v>1</v>
      </c>
      <c r="B3698" s="1300" t="s">
        <v>2</v>
      </c>
      <c r="C3698" s="1301" t="s">
        <v>6349</v>
      </c>
      <c r="D3698" s="1301" t="s">
        <v>4</v>
      </c>
      <c r="E3698" s="1301" t="s">
        <v>5</v>
      </c>
      <c r="F3698" s="1302" t="s">
        <v>6350</v>
      </c>
    </row>
    <row r="3699" spans="1:6" ht="51" customHeight="1">
      <c r="A3699" s="1376" t="s">
        <v>7062</v>
      </c>
      <c r="B3699" s="1376" t="s">
        <v>7063</v>
      </c>
      <c r="C3699" s="1376">
        <v>150000</v>
      </c>
      <c r="D3699" s="1376" t="s">
        <v>1066</v>
      </c>
      <c r="E3699" s="1376" t="s">
        <v>904</v>
      </c>
      <c r="F3699" s="1376"/>
    </row>
    <row r="3700" spans="1:6" ht="51" customHeight="1">
      <c r="A3700" s="1376" t="s">
        <v>7064</v>
      </c>
      <c r="B3700" s="1381" t="s">
        <v>7065</v>
      </c>
      <c r="C3700" s="1376">
        <v>100000</v>
      </c>
      <c r="D3700" s="1376" t="s">
        <v>1066</v>
      </c>
      <c r="E3700" s="1376" t="s">
        <v>904</v>
      </c>
      <c r="F3700" s="1376"/>
    </row>
    <row r="3701" spans="1:6" ht="51" customHeight="1">
      <c r="A3701" s="1376" t="s">
        <v>7066</v>
      </c>
      <c r="B3701" s="1376" t="s">
        <v>7067</v>
      </c>
      <c r="C3701" s="1376">
        <v>100000</v>
      </c>
      <c r="D3701" s="1376" t="s">
        <v>1066</v>
      </c>
      <c r="E3701" s="1376" t="s">
        <v>904</v>
      </c>
      <c r="F3701" s="1376"/>
    </row>
    <row r="3702" spans="1:6" ht="51" customHeight="1">
      <c r="A3702" s="1376" t="s">
        <v>7068</v>
      </c>
      <c r="B3702" s="1376" t="s">
        <v>7069</v>
      </c>
      <c r="C3702" s="1376">
        <v>100000</v>
      </c>
      <c r="D3702" s="1376" t="s">
        <v>1066</v>
      </c>
      <c r="E3702" s="1376" t="s">
        <v>904</v>
      </c>
      <c r="F3702" s="1376"/>
    </row>
    <row r="3703" spans="1:6" ht="51" customHeight="1">
      <c r="A3703" s="1376" t="s">
        <v>7070</v>
      </c>
      <c r="B3703" s="1376" t="s">
        <v>7071</v>
      </c>
      <c r="C3703" s="1376">
        <v>400000</v>
      </c>
      <c r="D3703" s="1376" t="s">
        <v>1066</v>
      </c>
      <c r="E3703" s="1376" t="s">
        <v>904</v>
      </c>
      <c r="F3703" s="1376"/>
    </row>
    <row r="3704" spans="1:6" ht="51" customHeight="1">
      <c r="A3704" s="1376" t="s">
        <v>7072</v>
      </c>
      <c r="B3704" s="1376" t="s">
        <v>7073</v>
      </c>
      <c r="C3704" s="1376">
        <v>150000</v>
      </c>
      <c r="D3704" s="1376" t="s">
        <v>1066</v>
      </c>
      <c r="E3704" s="1376" t="s">
        <v>904</v>
      </c>
      <c r="F3704" s="1376"/>
    </row>
    <row r="3705" spans="1:6" ht="51" customHeight="1">
      <c r="A3705" s="1376" t="s">
        <v>7074</v>
      </c>
      <c r="B3705" s="1376" t="s">
        <v>7075</v>
      </c>
      <c r="C3705" s="1376">
        <v>462630</v>
      </c>
      <c r="D3705" s="1376" t="s">
        <v>1066</v>
      </c>
      <c r="E3705" s="1376" t="s">
        <v>904</v>
      </c>
      <c r="F3705" s="1376"/>
    </row>
    <row r="3706" spans="1:6" ht="51" customHeight="1">
      <c r="A3706" s="1376"/>
      <c r="B3706" s="1376"/>
      <c r="C3706" s="1376"/>
      <c r="D3706" s="1376"/>
      <c r="E3706" s="1376"/>
      <c r="F3706" s="1376"/>
    </row>
    <row r="3707" spans="1:6" ht="51" customHeight="1">
      <c r="A3707" s="1376"/>
      <c r="B3707" s="1376"/>
      <c r="C3707" s="1376"/>
      <c r="D3707" s="1376"/>
      <c r="E3707" s="1376"/>
      <c r="F3707" s="1376"/>
    </row>
    <row r="3708" spans="1:6" ht="51" customHeight="1" thickBot="1">
      <c r="A3708" s="1376" t="s">
        <v>6734</v>
      </c>
      <c r="B3708" s="1376"/>
      <c r="C3708" s="1376"/>
      <c r="D3708" s="1376"/>
      <c r="E3708" s="1376"/>
      <c r="F3708" s="1376"/>
    </row>
    <row r="3709" spans="1:6" ht="51" customHeight="1">
      <c r="A3709" s="1299" t="s">
        <v>1</v>
      </c>
      <c r="B3709" s="1300" t="s">
        <v>2</v>
      </c>
      <c r="C3709" s="1301" t="s">
        <v>6349</v>
      </c>
      <c r="D3709" s="1301" t="s">
        <v>4</v>
      </c>
      <c r="E3709" s="1301" t="s">
        <v>5</v>
      </c>
      <c r="F3709" s="1302" t="s">
        <v>6350</v>
      </c>
    </row>
    <row r="3710" spans="1:6" ht="51" customHeight="1">
      <c r="A3710" s="1376" t="s">
        <v>7076</v>
      </c>
      <c r="B3710" s="1376" t="s">
        <v>7077</v>
      </c>
      <c r="C3710" s="1376">
        <v>500000</v>
      </c>
      <c r="D3710" s="1376" t="s">
        <v>1066</v>
      </c>
      <c r="E3710" s="1376" t="s">
        <v>904</v>
      </c>
      <c r="F3710" s="1376"/>
    </row>
    <row r="3711" spans="1:6" ht="51" customHeight="1">
      <c r="A3711" s="1376" t="s">
        <v>7078</v>
      </c>
      <c r="B3711" s="1376" t="s">
        <v>7079</v>
      </c>
      <c r="C3711" s="1376">
        <v>100000</v>
      </c>
      <c r="D3711" s="1376" t="s">
        <v>1066</v>
      </c>
      <c r="E3711" s="1376" t="s">
        <v>904</v>
      </c>
      <c r="F3711" s="1376"/>
    </row>
    <row r="3712" spans="1:6" ht="51" customHeight="1">
      <c r="A3712" s="1376" t="s">
        <v>7080</v>
      </c>
      <c r="B3712" s="1376" t="s">
        <v>7081</v>
      </c>
      <c r="C3712" s="1376">
        <v>500000</v>
      </c>
      <c r="D3712" s="1376" t="s">
        <v>1066</v>
      </c>
      <c r="E3712" s="1376" t="s">
        <v>904</v>
      </c>
      <c r="F3712" s="1376"/>
    </row>
    <row r="3713" spans="1:6" ht="51" customHeight="1">
      <c r="A3713" s="1376" t="s">
        <v>7082</v>
      </c>
      <c r="B3713" s="1376" t="s">
        <v>7083</v>
      </c>
      <c r="C3713" s="1376">
        <v>500000</v>
      </c>
      <c r="D3713" s="1376" t="s">
        <v>1066</v>
      </c>
      <c r="E3713" s="1376" t="s">
        <v>904</v>
      </c>
      <c r="F3713" s="1376"/>
    </row>
    <row r="3714" spans="1:6" ht="51" customHeight="1">
      <c r="A3714" s="1376" t="s">
        <v>7084</v>
      </c>
      <c r="B3714" s="1376" t="s">
        <v>7085</v>
      </c>
      <c r="C3714" s="1376">
        <v>300000</v>
      </c>
      <c r="D3714" s="1376" t="s">
        <v>1066</v>
      </c>
      <c r="E3714" s="1376" t="s">
        <v>904</v>
      </c>
      <c r="F3714" s="1376"/>
    </row>
    <row r="3715" spans="1:6" ht="51" customHeight="1">
      <c r="A3715" s="1376" t="s">
        <v>7086</v>
      </c>
      <c r="B3715" s="1376" t="s">
        <v>7087</v>
      </c>
      <c r="C3715" s="1376">
        <v>150000</v>
      </c>
      <c r="D3715" s="1376" t="s">
        <v>1066</v>
      </c>
      <c r="E3715" s="1376" t="s">
        <v>904</v>
      </c>
      <c r="F3715" s="1376"/>
    </row>
    <row r="3716" spans="1:6" ht="51" customHeight="1">
      <c r="A3716" s="1376" t="s">
        <v>7088</v>
      </c>
      <c r="B3716" s="1376" t="s">
        <v>7089</v>
      </c>
      <c r="C3716" s="1376">
        <v>150000</v>
      </c>
      <c r="D3716" s="1376" t="s">
        <v>1066</v>
      </c>
      <c r="E3716" s="1376" t="s">
        <v>904</v>
      </c>
      <c r="F3716" s="1376"/>
    </row>
    <row r="3717" spans="1:6" ht="51" customHeight="1">
      <c r="A3717" s="1376" t="s">
        <v>7090</v>
      </c>
      <c r="B3717" s="1376" t="s">
        <v>7091</v>
      </c>
      <c r="C3717" s="1376">
        <v>500000</v>
      </c>
      <c r="D3717" s="1376" t="s">
        <v>1066</v>
      </c>
      <c r="E3717" s="1376" t="s">
        <v>904</v>
      </c>
      <c r="F3717" s="1376"/>
    </row>
    <row r="3718" spans="1:6" ht="51" customHeight="1">
      <c r="A3718" s="1376" t="s">
        <v>7092</v>
      </c>
      <c r="B3718" s="1376" t="s">
        <v>7093</v>
      </c>
      <c r="C3718" s="1376">
        <v>25000</v>
      </c>
      <c r="D3718" s="1376" t="s">
        <v>1066</v>
      </c>
      <c r="E3718" s="1376" t="s">
        <v>904</v>
      </c>
      <c r="F3718" s="1376"/>
    </row>
    <row r="3719" spans="1:6" ht="51" customHeight="1">
      <c r="A3719" s="1376"/>
      <c r="B3719" s="1376"/>
      <c r="C3719" s="1376"/>
      <c r="D3719" s="1376"/>
      <c r="E3719" s="1376"/>
      <c r="F3719" s="1376"/>
    </row>
    <row r="3720" spans="1:6" ht="51" customHeight="1">
      <c r="A3720" s="1376"/>
      <c r="B3720" s="1376"/>
      <c r="C3720" s="1376"/>
      <c r="D3720" s="1376"/>
      <c r="E3720" s="1376"/>
      <c r="F3720" s="1376"/>
    </row>
    <row r="3721" spans="1:6" ht="51" customHeight="1" thickBot="1">
      <c r="A3721" s="1376" t="s">
        <v>6683</v>
      </c>
      <c r="B3721" s="1376"/>
      <c r="C3721" s="1376"/>
      <c r="D3721" s="1376"/>
      <c r="E3721" s="1376"/>
      <c r="F3721" s="1376"/>
    </row>
    <row r="3722" spans="1:6" ht="51" customHeight="1">
      <c r="A3722" s="1299" t="s">
        <v>1</v>
      </c>
      <c r="B3722" s="1300" t="s">
        <v>2</v>
      </c>
      <c r="C3722" s="1301" t="s">
        <v>6349</v>
      </c>
      <c r="D3722" s="1301" t="s">
        <v>4</v>
      </c>
      <c r="E3722" s="1301" t="s">
        <v>5</v>
      </c>
      <c r="F3722" s="1302" t="s">
        <v>6350</v>
      </c>
    </row>
    <row r="3723" spans="1:6" ht="51" customHeight="1">
      <c r="A3723" s="1376" t="s">
        <v>7094</v>
      </c>
      <c r="B3723" s="1376" t="s">
        <v>7095</v>
      </c>
      <c r="C3723" s="1376">
        <v>200000</v>
      </c>
      <c r="D3723" s="1376" t="s">
        <v>1066</v>
      </c>
      <c r="E3723" s="1376" t="s">
        <v>904</v>
      </c>
      <c r="F3723" s="1376"/>
    </row>
    <row r="3724" spans="1:6" ht="51" customHeight="1">
      <c r="A3724" s="1376" t="s">
        <v>7096</v>
      </c>
      <c r="B3724" s="1376" t="s">
        <v>7097</v>
      </c>
      <c r="C3724" s="1376">
        <v>200000</v>
      </c>
      <c r="D3724" s="1376" t="s">
        <v>1066</v>
      </c>
      <c r="E3724" s="1376" t="s">
        <v>904</v>
      </c>
      <c r="F3724" s="1376"/>
    </row>
    <row r="3725" spans="1:6" ht="51" customHeight="1">
      <c r="A3725" s="1376" t="s">
        <v>7098</v>
      </c>
      <c r="B3725" s="1376" t="s">
        <v>7099</v>
      </c>
      <c r="C3725" s="1376">
        <v>100000</v>
      </c>
      <c r="D3725" s="1376" t="s">
        <v>1066</v>
      </c>
      <c r="E3725" s="1376" t="s">
        <v>904</v>
      </c>
      <c r="F3725" s="1376"/>
    </row>
    <row r="3726" spans="1:6" ht="51" customHeight="1">
      <c r="A3726" s="1376" t="s">
        <v>7100</v>
      </c>
      <c r="B3726" s="1381" t="s">
        <v>7101</v>
      </c>
      <c r="C3726" s="1376">
        <v>20000</v>
      </c>
      <c r="D3726" s="1376" t="s">
        <v>1066</v>
      </c>
      <c r="E3726" s="1376" t="s">
        <v>904</v>
      </c>
      <c r="F3726" s="1376"/>
    </row>
    <row r="3727" spans="1:6" ht="51" customHeight="1">
      <c r="A3727" s="1376" t="s">
        <v>7102</v>
      </c>
      <c r="B3727" s="1376" t="s">
        <v>7103</v>
      </c>
      <c r="C3727" s="1376">
        <v>30000</v>
      </c>
      <c r="D3727" s="1376" t="s">
        <v>1066</v>
      </c>
      <c r="E3727" s="1376" t="s">
        <v>904</v>
      </c>
      <c r="F3727" s="1376"/>
    </row>
    <row r="3728" spans="1:6" ht="51" customHeight="1">
      <c r="A3728" s="1376" t="s">
        <v>7104</v>
      </c>
      <c r="B3728" s="1376" t="s">
        <v>7105</v>
      </c>
      <c r="C3728" s="1376">
        <v>200000</v>
      </c>
      <c r="D3728" s="1376" t="s">
        <v>1066</v>
      </c>
      <c r="E3728" s="1376" t="s">
        <v>904</v>
      </c>
      <c r="F3728" s="1376"/>
    </row>
    <row r="3729" spans="1:6" ht="51" customHeight="1">
      <c r="A3729" s="1376" t="s">
        <v>7106</v>
      </c>
      <c r="B3729" s="1376" t="s">
        <v>7107</v>
      </c>
      <c r="C3729" s="1376">
        <v>200000</v>
      </c>
      <c r="D3729" s="1376" t="s">
        <v>1066</v>
      </c>
      <c r="E3729" s="1376" t="s">
        <v>904</v>
      </c>
      <c r="F3729" s="1376"/>
    </row>
    <row r="3730" spans="1:6" ht="51" customHeight="1">
      <c r="A3730" s="1376"/>
      <c r="B3730" s="1376"/>
      <c r="C3730" s="1376"/>
      <c r="D3730" s="1376"/>
      <c r="E3730" s="1376"/>
      <c r="F3730" s="1376"/>
    </row>
    <row r="3731" spans="1:6" ht="51" customHeight="1">
      <c r="A3731" s="1376"/>
      <c r="B3731" s="1376"/>
      <c r="C3731" s="1376"/>
      <c r="D3731" s="1376"/>
      <c r="E3731" s="1376"/>
      <c r="F3731" s="1376"/>
    </row>
    <row r="3732" spans="1:6" ht="51" customHeight="1" thickBot="1">
      <c r="A3732" s="1376" t="s">
        <v>6745</v>
      </c>
      <c r="B3732" s="1376"/>
      <c r="C3732" s="1376"/>
      <c r="D3732" s="1376"/>
      <c r="E3732" s="1376"/>
      <c r="F3732" s="1376"/>
    </row>
    <row r="3733" spans="1:6" ht="51" customHeight="1">
      <c r="A3733" s="1299" t="s">
        <v>1</v>
      </c>
      <c r="B3733" s="1300" t="s">
        <v>2</v>
      </c>
      <c r="C3733" s="1301" t="s">
        <v>6349</v>
      </c>
      <c r="D3733" s="1301" t="s">
        <v>4</v>
      </c>
      <c r="E3733" s="1301" t="s">
        <v>5</v>
      </c>
      <c r="F3733" s="1302" t="s">
        <v>6350</v>
      </c>
    </row>
    <row r="3734" spans="1:6" ht="51" customHeight="1">
      <c r="A3734" s="1376" t="s">
        <v>7108</v>
      </c>
      <c r="B3734" s="1376" t="s">
        <v>7109</v>
      </c>
      <c r="C3734" s="1376">
        <v>100000</v>
      </c>
      <c r="D3734" s="1376" t="s">
        <v>1066</v>
      </c>
      <c r="E3734" s="1376" t="s">
        <v>904</v>
      </c>
      <c r="F3734" s="1376"/>
    </row>
    <row r="3735" spans="1:6" ht="51" customHeight="1">
      <c r="A3735" s="1376" t="s">
        <v>7110</v>
      </c>
      <c r="B3735" s="1376" t="s">
        <v>7111</v>
      </c>
      <c r="C3735" s="1376">
        <v>50000</v>
      </c>
      <c r="D3735" s="1376" t="s">
        <v>1066</v>
      </c>
      <c r="E3735" s="1376" t="s">
        <v>904</v>
      </c>
      <c r="F3735" s="1376"/>
    </row>
    <row r="3736" spans="1:6" ht="51" customHeight="1">
      <c r="A3736" s="1376" t="s">
        <v>7112</v>
      </c>
      <c r="B3736" s="1376" t="s">
        <v>7113</v>
      </c>
      <c r="C3736" s="1376">
        <v>100000</v>
      </c>
      <c r="D3736" s="1376" t="s">
        <v>1066</v>
      </c>
      <c r="E3736" s="1376" t="s">
        <v>904</v>
      </c>
      <c r="F3736" s="1376"/>
    </row>
    <row r="3737" spans="1:6" ht="51" customHeight="1">
      <c r="A3737" s="1376" t="s">
        <v>7114</v>
      </c>
      <c r="B3737" s="1376" t="s">
        <v>7115</v>
      </c>
      <c r="C3737" s="1376">
        <v>100000</v>
      </c>
      <c r="D3737" s="1376" t="s">
        <v>1066</v>
      </c>
      <c r="E3737" s="1376" t="s">
        <v>904</v>
      </c>
      <c r="F3737" s="1376"/>
    </row>
    <row r="3738" spans="1:6" ht="51" customHeight="1">
      <c r="A3738" s="1376" t="s">
        <v>7116</v>
      </c>
      <c r="B3738" s="1376" t="s">
        <v>7117</v>
      </c>
      <c r="C3738" s="1376">
        <v>100000</v>
      </c>
      <c r="D3738" s="1376" t="s">
        <v>1066</v>
      </c>
      <c r="E3738" s="1376" t="s">
        <v>904</v>
      </c>
      <c r="F3738" s="1376"/>
    </row>
    <row r="3739" spans="1:6" ht="51" customHeight="1">
      <c r="A3739" s="1376" t="s">
        <v>7118</v>
      </c>
      <c r="B3739" s="1376" t="s">
        <v>7119</v>
      </c>
      <c r="C3739" s="1376">
        <v>30000</v>
      </c>
      <c r="D3739" s="1376" t="s">
        <v>1066</v>
      </c>
      <c r="E3739" s="1376" t="s">
        <v>904</v>
      </c>
      <c r="F3739" s="1376"/>
    </row>
    <row r="3740" spans="1:6" ht="51" customHeight="1">
      <c r="A3740" s="1376" t="s">
        <v>7120</v>
      </c>
      <c r="B3740" s="1376" t="s">
        <v>7121</v>
      </c>
      <c r="C3740" s="1376">
        <v>30000</v>
      </c>
      <c r="D3740" s="1376" t="s">
        <v>1066</v>
      </c>
      <c r="E3740" s="1376" t="s">
        <v>904</v>
      </c>
      <c r="F3740" s="1376"/>
    </row>
    <row r="3741" spans="1:6" ht="51" customHeight="1">
      <c r="A3741" s="1376" t="s">
        <v>7122</v>
      </c>
      <c r="B3741" s="1376" t="s">
        <v>7123</v>
      </c>
      <c r="C3741" s="1376">
        <v>50000</v>
      </c>
      <c r="D3741" s="1376" t="s">
        <v>1066</v>
      </c>
      <c r="E3741" s="1376" t="s">
        <v>904</v>
      </c>
      <c r="F3741" s="1376"/>
    </row>
    <row r="3742" spans="1:6" ht="51" customHeight="1">
      <c r="A3742" s="1376" t="s">
        <v>7124</v>
      </c>
      <c r="B3742" s="1376" t="s">
        <v>7125</v>
      </c>
      <c r="C3742" s="1376">
        <v>50000</v>
      </c>
      <c r="D3742" s="1376" t="s">
        <v>1066</v>
      </c>
      <c r="E3742" s="1376" t="s">
        <v>904</v>
      </c>
      <c r="F3742" s="1376"/>
    </row>
    <row r="3743" spans="1:6" ht="51" customHeight="1">
      <c r="A3743" s="1376" t="s">
        <v>7126</v>
      </c>
      <c r="B3743" s="1376" t="s">
        <v>7127</v>
      </c>
      <c r="C3743" s="1376">
        <v>50000</v>
      </c>
      <c r="D3743" s="1376" t="s">
        <v>1066</v>
      </c>
      <c r="E3743" s="1376" t="s">
        <v>904</v>
      </c>
      <c r="F3743" s="1376"/>
    </row>
    <row r="3744" spans="1:6" ht="51" customHeight="1">
      <c r="A3744" s="1376" t="s">
        <v>7128</v>
      </c>
      <c r="B3744" s="1376" t="s">
        <v>7129</v>
      </c>
      <c r="C3744" s="1376">
        <v>50000</v>
      </c>
      <c r="D3744" s="1376" t="s">
        <v>1066</v>
      </c>
      <c r="E3744" s="1376" t="s">
        <v>904</v>
      </c>
      <c r="F3744" s="1376"/>
    </row>
    <row r="3745" spans="1:6" ht="51" customHeight="1">
      <c r="A3745" s="1376" t="s">
        <v>7130</v>
      </c>
      <c r="B3745" s="1376" t="s">
        <v>7131</v>
      </c>
      <c r="C3745" s="1376">
        <v>50000</v>
      </c>
      <c r="D3745" s="1376" t="s">
        <v>1066</v>
      </c>
      <c r="E3745" s="1376" t="s">
        <v>904</v>
      </c>
      <c r="F3745" s="1376"/>
    </row>
    <row r="3746" spans="1:6" ht="51" customHeight="1">
      <c r="A3746" s="1376" t="s">
        <v>7132</v>
      </c>
      <c r="B3746" s="1376" t="s">
        <v>7133</v>
      </c>
      <c r="C3746" s="1376">
        <v>50000</v>
      </c>
      <c r="D3746" s="1376" t="s">
        <v>1066</v>
      </c>
      <c r="E3746" s="1376" t="s">
        <v>904</v>
      </c>
      <c r="F3746" s="1376"/>
    </row>
    <row r="3747" spans="1:6" ht="51" customHeight="1">
      <c r="A3747" s="1376" t="s">
        <v>7134</v>
      </c>
      <c r="B3747" s="1376" t="s">
        <v>7135</v>
      </c>
      <c r="C3747" s="1376">
        <v>50000</v>
      </c>
      <c r="D3747" s="1376" t="s">
        <v>1066</v>
      </c>
      <c r="E3747" s="1376" t="s">
        <v>904</v>
      </c>
      <c r="F3747" s="1376"/>
    </row>
    <row r="3748" spans="1:6" ht="51" customHeight="1">
      <c r="A3748" s="1376" t="s">
        <v>7136</v>
      </c>
      <c r="B3748" s="1376" t="s">
        <v>7137</v>
      </c>
      <c r="C3748" s="1376">
        <v>50000</v>
      </c>
      <c r="D3748" s="1376" t="s">
        <v>1066</v>
      </c>
      <c r="E3748" s="1376" t="s">
        <v>904</v>
      </c>
      <c r="F3748" s="1376"/>
    </row>
    <row r="3749" spans="1:6" ht="51" customHeight="1">
      <c r="A3749" s="1376" t="s">
        <v>7138</v>
      </c>
      <c r="B3749" s="1376" t="s">
        <v>7139</v>
      </c>
      <c r="C3749" s="1376">
        <v>30000</v>
      </c>
      <c r="D3749" s="1376" t="s">
        <v>1066</v>
      </c>
      <c r="E3749" s="1376" t="s">
        <v>904</v>
      </c>
      <c r="F3749" s="1376"/>
    </row>
    <row r="3750" spans="1:6" ht="51" customHeight="1">
      <c r="A3750" s="1376" t="s">
        <v>7140</v>
      </c>
      <c r="B3750" s="1376" t="s">
        <v>7141</v>
      </c>
      <c r="C3750" s="1376">
        <v>50000</v>
      </c>
      <c r="D3750" s="1376" t="s">
        <v>1066</v>
      </c>
      <c r="E3750" s="1376" t="s">
        <v>904</v>
      </c>
      <c r="F3750" s="1376"/>
    </row>
    <row r="3751" spans="1:6" ht="51" customHeight="1">
      <c r="A3751" s="1376" t="s">
        <v>7142</v>
      </c>
      <c r="B3751" s="1376" t="s">
        <v>7143</v>
      </c>
      <c r="C3751" s="1376">
        <v>50000</v>
      </c>
      <c r="D3751" s="1376" t="s">
        <v>1066</v>
      </c>
      <c r="E3751" s="1376" t="s">
        <v>904</v>
      </c>
      <c r="F3751" s="1376"/>
    </row>
    <row r="3752" spans="1:6" ht="51" customHeight="1">
      <c r="A3752" s="1376" t="s">
        <v>7144</v>
      </c>
      <c r="B3752" s="1376" t="s">
        <v>7145</v>
      </c>
      <c r="C3752" s="1376">
        <v>50000</v>
      </c>
      <c r="D3752" s="1376" t="s">
        <v>1066</v>
      </c>
      <c r="E3752" s="1376" t="s">
        <v>904</v>
      </c>
      <c r="F3752" s="1376"/>
    </row>
    <row r="3753" spans="1:6" ht="51" customHeight="1">
      <c r="A3753" s="1376" t="s">
        <v>7146</v>
      </c>
      <c r="B3753" s="1376" t="s">
        <v>7147</v>
      </c>
      <c r="C3753" s="1376">
        <v>100000</v>
      </c>
      <c r="D3753" s="1376" t="s">
        <v>1066</v>
      </c>
      <c r="E3753" s="1376" t="s">
        <v>904</v>
      </c>
      <c r="F3753" s="1376"/>
    </row>
    <row r="3754" spans="1:6" ht="51" customHeight="1">
      <c r="A3754" s="1376"/>
      <c r="B3754" s="1376"/>
      <c r="C3754" s="1376"/>
      <c r="D3754" s="1376"/>
      <c r="E3754" s="1376"/>
      <c r="F3754" s="1376"/>
    </row>
    <row r="3755" spans="1:6" ht="51" customHeight="1">
      <c r="A3755" s="1376"/>
      <c r="B3755" s="1376"/>
      <c r="C3755" s="1376"/>
      <c r="D3755" s="1376"/>
      <c r="E3755" s="1376"/>
      <c r="F3755" s="1376"/>
    </row>
    <row r="3756" spans="1:6" ht="51" customHeight="1" thickBot="1">
      <c r="A3756" s="1376" t="s">
        <v>6754</v>
      </c>
      <c r="B3756" s="1376"/>
      <c r="C3756" s="1376"/>
      <c r="D3756" s="1376"/>
      <c r="E3756" s="1376"/>
      <c r="F3756" s="1376"/>
    </row>
    <row r="3757" spans="1:6" ht="51" customHeight="1">
      <c r="A3757" s="1299" t="s">
        <v>1</v>
      </c>
      <c r="B3757" s="1300" t="s">
        <v>2</v>
      </c>
      <c r="C3757" s="1301" t="s">
        <v>6349</v>
      </c>
      <c r="D3757" s="1301" t="s">
        <v>4</v>
      </c>
      <c r="E3757" s="1301" t="s">
        <v>5</v>
      </c>
      <c r="F3757" s="1302" t="s">
        <v>6350</v>
      </c>
    </row>
    <row r="3758" spans="1:6" ht="51" customHeight="1">
      <c r="A3758" s="1376" t="s">
        <v>7148</v>
      </c>
      <c r="B3758" s="1376" t="s">
        <v>7149</v>
      </c>
      <c r="C3758" s="1376">
        <v>50000</v>
      </c>
      <c r="D3758" s="1376" t="s">
        <v>1066</v>
      </c>
      <c r="E3758" s="1376" t="s">
        <v>904</v>
      </c>
      <c r="F3758" s="1376"/>
    </row>
    <row r="3759" spans="1:6" ht="51" customHeight="1">
      <c r="A3759" s="1376" t="s">
        <v>7150</v>
      </c>
      <c r="B3759" s="1376" t="s">
        <v>7151</v>
      </c>
      <c r="C3759" s="1376">
        <v>50000</v>
      </c>
      <c r="D3759" s="1376" t="s">
        <v>1066</v>
      </c>
      <c r="E3759" s="1376" t="s">
        <v>904</v>
      </c>
      <c r="F3759" s="1376"/>
    </row>
    <row r="3760" spans="1:6" ht="51" customHeight="1">
      <c r="A3760" s="1376" t="s">
        <v>7152</v>
      </c>
      <c r="B3760" s="1376" t="s">
        <v>7153</v>
      </c>
      <c r="C3760" s="1376">
        <v>50000</v>
      </c>
      <c r="D3760" s="1376" t="s">
        <v>1066</v>
      </c>
      <c r="E3760" s="1376" t="s">
        <v>904</v>
      </c>
      <c r="F3760" s="1376"/>
    </row>
    <row r="3761" spans="1:6" ht="51" customHeight="1">
      <c r="A3761" s="1376" t="s">
        <v>7154</v>
      </c>
      <c r="B3761" s="1376" t="s">
        <v>7155</v>
      </c>
      <c r="C3761" s="1376">
        <v>200000</v>
      </c>
      <c r="D3761" s="1376" t="s">
        <v>1066</v>
      </c>
      <c r="E3761" s="1376" t="s">
        <v>904</v>
      </c>
      <c r="F3761" s="1376"/>
    </row>
    <row r="3762" spans="1:6" ht="51" customHeight="1">
      <c r="A3762" s="1376" t="s">
        <v>7156</v>
      </c>
      <c r="B3762" s="1376" t="s">
        <v>7157</v>
      </c>
      <c r="C3762" s="1376">
        <v>50000</v>
      </c>
      <c r="D3762" s="1376" t="s">
        <v>1066</v>
      </c>
      <c r="E3762" s="1376" t="s">
        <v>904</v>
      </c>
      <c r="F3762" s="1376"/>
    </row>
    <row r="3763" spans="1:6" ht="51" customHeight="1">
      <c r="A3763" s="1376" t="s">
        <v>7158</v>
      </c>
      <c r="B3763" s="1376" t="s">
        <v>7159</v>
      </c>
      <c r="C3763" s="1376">
        <v>50000</v>
      </c>
      <c r="D3763" s="1376" t="s">
        <v>1066</v>
      </c>
      <c r="E3763" s="1376" t="s">
        <v>904</v>
      </c>
      <c r="F3763" s="1376"/>
    </row>
    <row r="3764" spans="1:6" ht="51" customHeight="1">
      <c r="A3764" s="1376" t="s">
        <v>7160</v>
      </c>
      <c r="B3764" s="1376" t="s">
        <v>7161</v>
      </c>
      <c r="C3764" s="1376">
        <v>50000</v>
      </c>
      <c r="D3764" s="1376" t="s">
        <v>1066</v>
      </c>
      <c r="E3764" s="1376" t="s">
        <v>904</v>
      </c>
      <c r="F3764" s="1376"/>
    </row>
    <row r="3765" spans="1:6" ht="51" customHeight="1">
      <c r="A3765" s="1376" t="s">
        <v>7162</v>
      </c>
      <c r="B3765" s="1376" t="s">
        <v>7163</v>
      </c>
      <c r="C3765" s="1376">
        <v>50000</v>
      </c>
      <c r="D3765" s="1376" t="s">
        <v>1066</v>
      </c>
      <c r="E3765" s="1376" t="s">
        <v>904</v>
      </c>
      <c r="F3765" s="1376"/>
    </row>
    <row r="3766" spans="1:6" ht="51" customHeight="1">
      <c r="A3766" s="1376" t="s">
        <v>7164</v>
      </c>
      <c r="B3766" s="1376" t="s">
        <v>7165</v>
      </c>
      <c r="C3766" s="1376">
        <v>100000</v>
      </c>
      <c r="D3766" s="1376" t="s">
        <v>1066</v>
      </c>
      <c r="E3766" s="1376" t="s">
        <v>904</v>
      </c>
      <c r="F3766" s="1376"/>
    </row>
    <row r="3767" spans="1:6" ht="51" customHeight="1">
      <c r="A3767" s="1376" t="s">
        <v>7166</v>
      </c>
      <c r="B3767" s="1376" t="s">
        <v>7167</v>
      </c>
      <c r="C3767" s="1376">
        <v>200000</v>
      </c>
      <c r="D3767" s="1376" t="s">
        <v>1066</v>
      </c>
      <c r="E3767" s="1376" t="s">
        <v>904</v>
      </c>
      <c r="F3767" s="1376"/>
    </row>
    <row r="3768" spans="1:6" ht="51" customHeight="1">
      <c r="A3768" s="1376" t="s">
        <v>7168</v>
      </c>
      <c r="B3768" s="1376" t="s">
        <v>7169</v>
      </c>
      <c r="C3768" s="1376">
        <v>150000</v>
      </c>
      <c r="D3768" s="1376" t="s">
        <v>1066</v>
      </c>
      <c r="E3768" s="1376" t="s">
        <v>904</v>
      </c>
      <c r="F3768" s="1376"/>
    </row>
    <row r="3769" spans="1:6" ht="51" customHeight="1">
      <c r="A3769" s="1376" t="s">
        <v>7170</v>
      </c>
      <c r="B3769" s="1376" t="s">
        <v>7171</v>
      </c>
      <c r="C3769" s="1376">
        <v>100000</v>
      </c>
      <c r="D3769" s="1376" t="s">
        <v>1066</v>
      </c>
      <c r="E3769" s="1376" t="s">
        <v>904</v>
      </c>
      <c r="F3769" s="1376"/>
    </row>
    <row r="3770" spans="1:6" ht="51" customHeight="1">
      <c r="A3770" s="1376" t="s">
        <v>7172</v>
      </c>
      <c r="B3770" s="1376" t="s">
        <v>7173</v>
      </c>
      <c r="C3770" s="1376">
        <v>100000</v>
      </c>
      <c r="D3770" s="1376" t="s">
        <v>1066</v>
      </c>
      <c r="E3770" s="1376" t="s">
        <v>904</v>
      </c>
      <c r="F3770" s="1376"/>
    </row>
    <row r="3771" spans="1:6" ht="51" customHeight="1">
      <c r="A3771" s="1376" t="s">
        <v>7174</v>
      </c>
      <c r="B3771" s="1376" t="s">
        <v>7175</v>
      </c>
      <c r="C3771" s="1376">
        <v>100000</v>
      </c>
      <c r="D3771" s="1376" t="s">
        <v>1066</v>
      </c>
      <c r="E3771" s="1376" t="s">
        <v>904</v>
      </c>
      <c r="F3771" s="1376"/>
    </row>
    <row r="3772" spans="1:6" ht="51" customHeight="1">
      <c r="A3772" s="1376" t="s">
        <v>7176</v>
      </c>
      <c r="B3772" s="1376" t="s">
        <v>7177</v>
      </c>
      <c r="C3772" s="1376">
        <v>50000</v>
      </c>
      <c r="D3772" s="1376" t="s">
        <v>1066</v>
      </c>
      <c r="E3772" s="1376" t="s">
        <v>904</v>
      </c>
      <c r="F3772" s="1376"/>
    </row>
    <row r="3773" spans="1:6" ht="51" customHeight="1">
      <c r="A3773" s="1376" t="s">
        <v>7178</v>
      </c>
      <c r="B3773" s="1376" t="s">
        <v>7179</v>
      </c>
      <c r="C3773" s="1376">
        <v>50000</v>
      </c>
      <c r="D3773" s="1376" t="s">
        <v>1066</v>
      </c>
      <c r="E3773" s="1376" t="s">
        <v>904</v>
      </c>
      <c r="F3773" s="1376"/>
    </row>
    <row r="3774" spans="1:6" ht="51" customHeight="1">
      <c r="A3774" s="1376" t="s">
        <v>7180</v>
      </c>
      <c r="B3774" s="1376" t="s">
        <v>7181</v>
      </c>
      <c r="C3774" s="1376">
        <v>150000</v>
      </c>
      <c r="D3774" s="1376" t="s">
        <v>1066</v>
      </c>
      <c r="E3774" s="1376" t="s">
        <v>904</v>
      </c>
      <c r="F3774" s="1376"/>
    </row>
    <row r="3775" spans="1:6" ht="51" customHeight="1">
      <c r="A3775" s="1376" t="s">
        <v>7182</v>
      </c>
      <c r="B3775" s="1376" t="s">
        <v>7183</v>
      </c>
      <c r="C3775" s="1376">
        <v>30000</v>
      </c>
      <c r="D3775" s="1376" t="s">
        <v>1066</v>
      </c>
      <c r="E3775" s="1376" t="s">
        <v>904</v>
      </c>
      <c r="F3775" s="1376"/>
    </row>
    <row r="3776" spans="1:6" ht="51" customHeight="1">
      <c r="A3776" s="1376" t="s">
        <v>7184</v>
      </c>
      <c r="B3776" s="1376" t="s">
        <v>7185</v>
      </c>
      <c r="C3776" s="1376">
        <v>30000</v>
      </c>
      <c r="D3776" s="1376" t="s">
        <v>1066</v>
      </c>
      <c r="E3776" s="1376" t="s">
        <v>904</v>
      </c>
      <c r="F3776" s="1376"/>
    </row>
    <row r="3777" spans="1:6" ht="51" customHeight="1">
      <c r="A3777" s="1376" t="s">
        <v>7186</v>
      </c>
      <c r="B3777" s="1376" t="s">
        <v>7187</v>
      </c>
      <c r="C3777" s="1376">
        <v>100000</v>
      </c>
      <c r="D3777" s="1376" t="s">
        <v>1066</v>
      </c>
      <c r="E3777" s="1376" t="s">
        <v>904</v>
      </c>
      <c r="F3777" s="1376"/>
    </row>
    <row r="3778" spans="1:6" ht="51" customHeight="1">
      <c r="A3778" s="1376" t="s">
        <v>7188</v>
      </c>
      <c r="B3778" s="1376" t="s">
        <v>7189</v>
      </c>
      <c r="C3778" s="1376">
        <v>100000</v>
      </c>
      <c r="D3778" s="1376" t="s">
        <v>1066</v>
      </c>
      <c r="E3778" s="1376" t="s">
        <v>904</v>
      </c>
      <c r="F3778" s="1376"/>
    </row>
    <row r="3779" spans="1:6" ht="51" customHeight="1">
      <c r="A3779" s="1376" t="s">
        <v>7190</v>
      </c>
      <c r="B3779" s="1376" t="s">
        <v>7191</v>
      </c>
      <c r="C3779" s="1376">
        <v>40000</v>
      </c>
      <c r="D3779" s="1376" t="s">
        <v>1066</v>
      </c>
      <c r="E3779" s="1376" t="s">
        <v>904</v>
      </c>
      <c r="F3779" s="1376"/>
    </row>
    <row r="3780" spans="1:6" ht="51" customHeight="1">
      <c r="A3780" s="1376"/>
      <c r="B3780" s="1376"/>
      <c r="C3780" s="1376"/>
      <c r="D3780" s="1376"/>
      <c r="E3780" s="1376"/>
      <c r="F3780" s="1376"/>
    </row>
    <row r="3781" spans="1:6" ht="51" customHeight="1">
      <c r="A3781" s="1376"/>
      <c r="B3781" s="1376"/>
      <c r="C3781" s="1376"/>
      <c r="D3781" s="1376"/>
      <c r="E3781" s="1376"/>
      <c r="F3781" s="1376"/>
    </row>
    <row r="3782" spans="1:6" ht="51" customHeight="1" thickBot="1">
      <c r="A3782" s="1376" t="s">
        <v>6687</v>
      </c>
      <c r="B3782" s="1376"/>
      <c r="C3782" s="1376"/>
      <c r="D3782" s="1376"/>
      <c r="E3782" s="1376"/>
      <c r="F3782" s="1376"/>
    </row>
    <row r="3783" spans="1:6" ht="51" customHeight="1">
      <c r="A3783" s="1299" t="s">
        <v>1</v>
      </c>
      <c r="B3783" s="1300" t="s">
        <v>2</v>
      </c>
      <c r="C3783" s="1301" t="s">
        <v>6349</v>
      </c>
      <c r="D3783" s="1301" t="s">
        <v>4</v>
      </c>
      <c r="E3783" s="1301" t="s">
        <v>5</v>
      </c>
      <c r="F3783" s="1302" t="s">
        <v>6350</v>
      </c>
    </row>
    <row r="3784" spans="1:6" ht="51" customHeight="1">
      <c r="A3784" s="1376" t="s">
        <v>7192</v>
      </c>
      <c r="B3784" s="1376" t="s">
        <v>7193</v>
      </c>
      <c r="C3784" s="1376">
        <v>50000</v>
      </c>
      <c r="D3784" s="1376" t="s">
        <v>1066</v>
      </c>
      <c r="E3784" s="1376" t="s">
        <v>904</v>
      </c>
      <c r="F3784" s="1376"/>
    </row>
    <row r="3785" spans="1:6" ht="51" customHeight="1">
      <c r="A3785" s="1376" t="s">
        <v>7194</v>
      </c>
      <c r="B3785" s="1376" t="s">
        <v>7195</v>
      </c>
      <c r="C3785" s="1376">
        <v>200000</v>
      </c>
      <c r="D3785" s="1376" t="s">
        <v>1066</v>
      </c>
      <c r="E3785" s="1376" t="s">
        <v>904</v>
      </c>
      <c r="F3785" s="1376"/>
    </row>
    <row r="3786" spans="1:6" ht="51" customHeight="1">
      <c r="A3786" s="1376" t="s">
        <v>7196</v>
      </c>
      <c r="B3786" s="1376" t="s">
        <v>7197</v>
      </c>
      <c r="C3786" s="1376">
        <v>500000</v>
      </c>
      <c r="D3786" s="1376" t="s">
        <v>1066</v>
      </c>
      <c r="E3786" s="1376" t="s">
        <v>904</v>
      </c>
      <c r="F3786" s="1376"/>
    </row>
    <row r="3787" spans="1:6" ht="51" customHeight="1">
      <c r="A3787" s="1376" t="s">
        <v>7198</v>
      </c>
      <c r="B3787" s="1376" t="s">
        <v>7199</v>
      </c>
      <c r="C3787" s="1376">
        <v>100000</v>
      </c>
      <c r="D3787" s="1376" t="s">
        <v>1066</v>
      </c>
      <c r="E3787" s="1376" t="s">
        <v>904</v>
      </c>
      <c r="F3787" s="1376"/>
    </row>
    <row r="3788" spans="1:6" ht="51" customHeight="1">
      <c r="A3788" s="1376" t="s">
        <v>7200</v>
      </c>
      <c r="B3788" s="1376" t="s">
        <v>7201</v>
      </c>
      <c r="C3788" s="1376">
        <v>100000</v>
      </c>
      <c r="D3788" s="1376" t="s">
        <v>1066</v>
      </c>
      <c r="E3788" s="1376" t="s">
        <v>904</v>
      </c>
      <c r="F3788" s="1376"/>
    </row>
    <row r="3789" spans="1:6" ht="51" customHeight="1">
      <c r="A3789" s="1376"/>
      <c r="B3789" s="1376"/>
      <c r="C3789" s="1376"/>
      <c r="D3789" s="1376"/>
      <c r="E3789" s="1376"/>
      <c r="F3789" s="1376"/>
    </row>
    <row r="3790" spans="1:6" ht="51" customHeight="1">
      <c r="A3790" s="1376"/>
      <c r="B3790" s="1376"/>
      <c r="C3790" s="1376"/>
      <c r="D3790" s="1376"/>
      <c r="E3790" s="1376"/>
      <c r="F3790" s="1376"/>
    </row>
    <row r="3791" spans="1:6" ht="51" customHeight="1" thickBot="1">
      <c r="A3791" s="1376" t="s">
        <v>6690</v>
      </c>
      <c r="B3791" s="1376"/>
      <c r="C3791" s="1376"/>
      <c r="D3791" s="1376"/>
      <c r="E3791" s="1376"/>
      <c r="F3791" s="1376"/>
    </row>
    <row r="3792" spans="1:6" ht="51" customHeight="1">
      <c r="A3792" s="1299" t="s">
        <v>1</v>
      </c>
      <c r="B3792" s="1300" t="s">
        <v>2</v>
      </c>
      <c r="C3792" s="1301" t="s">
        <v>6349</v>
      </c>
      <c r="D3792" s="1301" t="s">
        <v>4</v>
      </c>
      <c r="E3792" s="1301" t="s">
        <v>5</v>
      </c>
      <c r="F3792" s="1302" t="s">
        <v>6350</v>
      </c>
    </row>
    <row r="3793" spans="1:6" ht="51" customHeight="1">
      <c r="A3793" s="1376" t="s">
        <v>7202</v>
      </c>
      <c r="B3793" s="1376" t="s">
        <v>7203</v>
      </c>
      <c r="C3793" s="1376">
        <v>300000</v>
      </c>
      <c r="D3793" s="1376" t="s">
        <v>1066</v>
      </c>
      <c r="E3793" s="1376" t="s">
        <v>904</v>
      </c>
      <c r="F3793" s="1376"/>
    </row>
    <row r="3794" spans="1:6" ht="51" customHeight="1">
      <c r="A3794" s="1376" t="s">
        <v>7204</v>
      </c>
      <c r="B3794" s="1376" t="s">
        <v>7205</v>
      </c>
      <c r="C3794" s="1376">
        <v>300000</v>
      </c>
      <c r="D3794" s="1376" t="s">
        <v>1066</v>
      </c>
      <c r="E3794" s="1376" t="s">
        <v>904</v>
      </c>
      <c r="F3794" s="1376"/>
    </row>
    <row r="3795" spans="1:6" ht="51" customHeight="1">
      <c r="A3795" s="1376" t="s">
        <v>7206</v>
      </c>
      <c r="B3795" s="1376" t="s">
        <v>7207</v>
      </c>
      <c r="C3795" s="1376">
        <v>300000</v>
      </c>
      <c r="D3795" s="1376" t="s">
        <v>1066</v>
      </c>
      <c r="E3795" s="1376" t="s">
        <v>904</v>
      </c>
      <c r="F3795" s="1376"/>
    </row>
    <row r="3796" spans="1:6" ht="51" customHeight="1">
      <c r="A3796" s="1376" t="s">
        <v>7208</v>
      </c>
      <c r="B3796" s="1376" t="s">
        <v>7209</v>
      </c>
      <c r="C3796" s="1376">
        <v>200000</v>
      </c>
      <c r="D3796" s="1376" t="s">
        <v>1066</v>
      </c>
      <c r="E3796" s="1376" t="s">
        <v>904</v>
      </c>
      <c r="F3796" s="1376"/>
    </row>
    <row r="3797" spans="1:6" ht="51" customHeight="1">
      <c r="A3797" s="1376" t="s">
        <v>7210</v>
      </c>
      <c r="B3797" s="1376" t="s">
        <v>7211</v>
      </c>
      <c r="C3797" s="1376">
        <v>250000</v>
      </c>
      <c r="D3797" s="1376" t="s">
        <v>1066</v>
      </c>
      <c r="E3797" s="1376" t="s">
        <v>904</v>
      </c>
      <c r="F3797" s="1376"/>
    </row>
    <row r="3798" spans="1:6" ht="51" customHeight="1">
      <c r="A3798" s="1376" t="s">
        <v>7212</v>
      </c>
      <c r="B3798" s="1376" t="s">
        <v>7213</v>
      </c>
      <c r="C3798" s="1376">
        <v>250000</v>
      </c>
      <c r="D3798" s="1376" t="s">
        <v>1066</v>
      </c>
      <c r="E3798" s="1376" t="s">
        <v>904</v>
      </c>
      <c r="F3798" s="1376"/>
    </row>
    <row r="3799" spans="1:6" ht="51" customHeight="1">
      <c r="A3799" s="1376" t="s">
        <v>7214</v>
      </c>
      <c r="B3799" s="1376" t="s">
        <v>7215</v>
      </c>
      <c r="C3799" s="1376">
        <v>100000</v>
      </c>
      <c r="D3799" s="1376" t="s">
        <v>1066</v>
      </c>
      <c r="E3799" s="1376" t="s">
        <v>904</v>
      </c>
      <c r="F3799" s="1376"/>
    </row>
    <row r="3800" spans="1:6" ht="51" customHeight="1">
      <c r="A3800" s="1376" t="s">
        <v>7216</v>
      </c>
      <c r="B3800" s="1376" t="s">
        <v>7217</v>
      </c>
      <c r="C3800" s="1376">
        <v>100000</v>
      </c>
      <c r="D3800" s="1376" t="s">
        <v>1066</v>
      </c>
      <c r="E3800" s="1376" t="s">
        <v>904</v>
      </c>
      <c r="F3800" s="1376"/>
    </row>
    <row r="3801" spans="1:6" ht="51" customHeight="1">
      <c r="A3801" s="1376"/>
      <c r="B3801" s="1376"/>
      <c r="C3801" s="1376"/>
      <c r="D3801" s="1376"/>
      <c r="E3801" s="1376"/>
      <c r="F3801" s="1376"/>
    </row>
    <row r="3802" spans="1:6" ht="51" customHeight="1">
      <c r="A3802" s="1376"/>
      <c r="B3802" s="1376"/>
      <c r="C3802" s="1376"/>
      <c r="D3802" s="1376"/>
      <c r="E3802" s="1376"/>
      <c r="F3802" s="1376"/>
    </row>
    <row r="3803" spans="1:6" ht="51" customHeight="1" thickBot="1">
      <c r="A3803" s="1376" t="s">
        <v>6789</v>
      </c>
      <c r="B3803" s="1376"/>
      <c r="C3803" s="1376"/>
      <c r="D3803" s="1376"/>
      <c r="E3803" s="1376"/>
      <c r="F3803" s="1376"/>
    </row>
    <row r="3804" spans="1:6" ht="51" customHeight="1">
      <c r="A3804" s="1299" t="s">
        <v>1</v>
      </c>
      <c r="B3804" s="1300" t="s">
        <v>2</v>
      </c>
      <c r="C3804" s="1301" t="s">
        <v>6349</v>
      </c>
      <c r="D3804" s="1301" t="s">
        <v>4</v>
      </c>
      <c r="E3804" s="1301" t="s">
        <v>5</v>
      </c>
      <c r="F3804" s="1302" t="s">
        <v>6350</v>
      </c>
    </row>
    <row r="3805" spans="1:6" ht="51" customHeight="1">
      <c r="A3805" s="1376" t="s">
        <v>7218</v>
      </c>
      <c r="B3805" s="1376" t="s">
        <v>7219</v>
      </c>
      <c r="C3805" s="1376">
        <v>50000</v>
      </c>
      <c r="D3805" s="1376" t="s">
        <v>1066</v>
      </c>
      <c r="E3805" s="1376" t="s">
        <v>904</v>
      </c>
      <c r="F3805" s="1376"/>
    </row>
    <row r="3806" spans="1:6" ht="51" customHeight="1">
      <c r="A3806" s="1376" t="s">
        <v>7220</v>
      </c>
      <c r="B3806" s="1376" t="s">
        <v>7221</v>
      </c>
      <c r="C3806" s="1376">
        <v>200000</v>
      </c>
      <c r="D3806" s="1376" t="s">
        <v>1066</v>
      </c>
      <c r="E3806" s="1376" t="s">
        <v>904</v>
      </c>
      <c r="F3806" s="1376"/>
    </row>
    <row r="3807" spans="1:6" ht="51" customHeight="1">
      <c r="A3807" s="1376" t="s">
        <v>7222</v>
      </c>
      <c r="B3807" s="1376" t="s">
        <v>7223</v>
      </c>
      <c r="C3807" s="1376">
        <v>100000</v>
      </c>
      <c r="D3807" s="1376" t="s">
        <v>1066</v>
      </c>
      <c r="E3807" s="1376" t="s">
        <v>904</v>
      </c>
      <c r="F3807" s="1376"/>
    </row>
    <row r="3808" spans="1:6" ht="51" customHeight="1">
      <c r="A3808" s="1376" t="s">
        <v>7224</v>
      </c>
      <c r="B3808" s="1376" t="s">
        <v>7225</v>
      </c>
      <c r="C3808" s="1376">
        <v>300000</v>
      </c>
      <c r="D3808" s="1376" t="s">
        <v>1066</v>
      </c>
      <c r="E3808" s="1376" t="s">
        <v>904</v>
      </c>
      <c r="F3808" s="1376"/>
    </row>
    <row r="3809" spans="1:6" ht="51" customHeight="1">
      <c r="A3809" s="1376" t="s">
        <v>7226</v>
      </c>
      <c r="B3809" s="1376" t="s">
        <v>7227</v>
      </c>
      <c r="C3809" s="1376">
        <v>50000</v>
      </c>
      <c r="D3809" s="1376" t="s">
        <v>1066</v>
      </c>
      <c r="E3809" s="1376" t="s">
        <v>904</v>
      </c>
      <c r="F3809" s="1376"/>
    </row>
    <row r="3810" spans="1:6" ht="51" customHeight="1">
      <c r="A3810" s="1376"/>
      <c r="B3810" s="1376"/>
      <c r="C3810" s="1376"/>
      <c r="D3810" s="1376"/>
      <c r="E3810" s="1376"/>
      <c r="F3810" s="1376"/>
    </row>
    <row r="3811" spans="1:6" ht="51" customHeight="1">
      <c r="A3811" s="1376"/>
      <c r="B3811" s="1376"/>
      <c r="C3811" s="1376"/>
      <c r="D3811" s="1376"/>
      <c r="E3811" s="1376"/>
      <c r="F3811" s="1376"/>
    </row>
    <row r="3812" spans="1:6" ht="51" customHeight="1" thickBot="1">
      <c r="A3812" s="1376" t="s">
        <v>7228</v>
      </c>
      <c r="B3812" s="1376"/>
      <c r="C3812" s="1376"/>
      <c r="D3812" s="1376"/>
      <c r="E3812" s="1376"/>
      <c r="F3812" s="1376"/>
    </row>
    <row r="3813" spans="1:6" ht="51" customHeight="1">
      <c r="A3813" s="1299" t="s">
        <v>1</v>
      </c>
      <c r="B3813" s="1300" t="s">
        <v>2</v>
      </c>
      <c r="C3813" s="1301" t="s">
        <v>6349</v>
      </c>
      <c r="D3813" s="1301" t="s">
        <v>4</v>
      </c>
      <c r="E3813" s="1301" t="s">
        <v>5</v>
      </c>
      <c r="F3813" s="1302" t="s">
        <v>6350</v>
      </c>
    </row>
    <row r="3814" spans="1:6" ht="51" customHeight="1">
      <c r="A3814" s="1376" t="s">
        <v>7229</v>
      </c>
      <c r="B3814" s="1376" t="s">
        <v>7230</v>
      </c>
      <c r="C3814" s="1376">
        <v>100000</v>
      </c>
      <c r="D3814" s="1376" t="s">
        <v>1066</v>
      </c>
      <c r="E3814" s="1376" t="s">
        <v>904</v>
      </c>
      <c r="F3814" s="1376"/>
    </row>
    <row r="3815" spans="1:6" ht="51" customHeight="1">
      <c r="A3815" s="1376" t="s">
        <v>7231</v>
      </c>
      <c r="B3815" s="1376" t="s">
        <v>7232</v>
      </c>
      <c r="C3815" s="1376">
        <v>100000</v>
      </c>
      <c r="D3815" s="1376" t="s">
        <v>1066</v>
      </c>
      <c r="E3815" s="1376" t="s">
        <v>904</v>
      </c>
      <c r="F3815" s="1376"/>
    </row>
    <row r="3816" spans="1:6" ht="51" customHeight="1">
      <c r="A3816" s="1376" t="s">
        <v>7233</v>
      </c>
      <c r="B3816" s="1376" t="s">
        <v>7234</v>
      </c>
      <c r="C3816" s="1376">
        <v>100000</v>
      </c>
      <c r="D3816" s="1376" t="s">
        <v>1066</v>
      </c>
      <c r="E3816" s="1376" t="s">
        <v>904</v>
      </c>
      <c r="F3816" s="1376"/>
    </row>
    <row r="3817" spans="1:6" ht="51" customHeight="1">
      <c r="A3817" s="1376" t="s">
        <v>7235</v>
      </c>
      <c r="B3817" s="1376" t="s">
        <v>7236</v>
      </c>
      <c r="C3817" s="1376">
        <v>100000</v>
      </c>
      <c r="D3817" s="1376" t="s">
        <v>1066</v>
      </c>
      <c r="E3817" s="1376" t="s">
        <v>904</v>
      </c>
      <c r="F3817" s="1376"/>
    </row>
    <row r="3818" spans="1:6" ht="51" customHeight="1">
      <c r="A3818" s="1376" t="s">
        <v>7237</v>
      </c>
      <c r="B3818" s="1376" t="s">
        <v>7238</v>
      </c>
      <c r="C3818" s="1376">
        <v>400000</v>
      </c>
      <c r="D3818" s="1376" t="s">
        <v>1066</v>
      </c>
      <c r="E3818" s="1376" t="s">
        <v>904</v>
      </c>
      <c r="F3818" s="1376"/>
    </row>
    <row r="3819" spans="1:6" ht="51" customHeight="1">
      <c r="A3819" s="1376" t="s">
        <v>7239</v>
      </c>
      <c r="B3819" s="1376" t="s">
        <v>7240</v>
      </c>
      <c r="C3819" s="1376">
        <v>100000</v>
      </c>
      <c r="D3819" s="1376" t="s">
        <v>1066</v>
      </c>
      <c r="E3819" s="1376" t="s">
        <v>904</v>
      </c>
      <c r="F3819" s="1376"/>
    </row>
    <row r="3820" spans="1:6" ht="51" customHeight="1">
      <c r="A3820" s="1376" t="s">
        <v>7241</v>
      </c>
      <c r="B3820" s="1376" t="s">
        <v>7242</v>
      </c>
      <c r="C3820" s="1376">
        <v>100000</v>
      </c>
      <c r="D3820" s="1376" t="s">
        <v>1066</v>
      </c>
      <c r="E3820" s="1376" t="s">
        <v>904</v>
      </c>
      <c r="F3820" s="1376"/>
    </row>
    <row r="3821" spans="1:6" ht="51" customHeight="1">
      <c r="A3821" s="1376" t="s">
        <v>7243</v>
      </c>
      <c r="B3821" s="1376" t="s">
        <v>7244</v>
      </c>
      <c r="C3821" s="1376">
        <v>200000</v>
      </c>
      <c r="D3821" s="1376" t="s">
        <v>1066</v>
      </c>
      <c r="E3821" s="1376" t="s">
        <v>904</v>
      </c>
      <c r="F3821" s="1376"/>
    </row>
    <row r="3822" spans="1:6" ht="51" customHeight="1">
      <c r="A3822" s="1376"/>
      <c r="B3822" s="1376"/>
      <c r="C3822" s="1376"/>
      <c r="D3822" s="1376"/>
      <c r="E3822" s="1376"/>
      <c r="F3822" s="1376"/>
    </row>
    <row r="3823" spans="1:6" ht="51" customHeight="1">
      <c r="A3823" s="1376"/>
      <c r="B3823" s="1376"/>
      <c r="C3823" s="1376"/>
      <c r="D3823" s="1376"/>
      <c r="E3823" s="1376"/>
      <c r="F3823" s="1376"/>
    </row>
    <row r="3824" spans="1:6" ht="51" customHeight="1" thickBot="1">
      <c r="A3824" s="1376" t="s">
        <v>6800</v>
      </c>
      <c r="B3824" s="1376"/>
      <c r="C3824" s="1376"/>
      <c r="D3824" s="1376"/>
      <c r="E3824" s="1376"/>
      <c r="F3824" s="1376"/>
    </row>
    <row r="3825" spans="1:6" ht="51" customHeight="1">
      <c r="A3825" s="1299" t="s">
        <v>1</v>
      </c>
      <c r="B3825" s="1300" t="s">
        <v>2</v>
      </c>
      <c r="C3825" s="1301" t="s">
        <v>6349</v>
      </c>
      <c r="D3825" s="1301" t="s">
        <v>4</v>
      </c>
      <c r="E3825" s="1301" t="s">
        <v>5</v>
      </c>
      <c r="F3825" s="1302" t="s">
        <v>6350</v>
      </c>
    </row>
    <row r="3826" spans="1:6" ht="51" customHeight="1">
      <c r="A3826" s="1376" t="s">
        <v>7245</v>
      </c>
      <c r="B3826" s="1376" t="s">
        <v>7246</v>
      </c>
      <c r="C3826" s="1376">
        <v>50000</v>
      </c>
      <c r="D3826" s="1376" t="s">
        <v>1066</v>
      </c>
      <c r="E3826" s="1376" t="s">
        <v>904</v>
      </c>
      <c r="F3826" s="1376"/>
    </row>
    <row r="3827" spans="1:6" ht="51" customHeight="1">
      <c r="A3827" s="1376" t="s">
        <v>7247</v>
      </c>
      <c r="B3827" s="1376" t="s">
        <v>7248</v>
      </c>
      <c r="C3827" s="1376">
        <v>100000</v>
      </c>
      <c r="D3827" s="1376" t="s">
        <v>1066</v>
      </c>
      <c r="E3827" s="1376" t="s">
        <v>904</v>
      </c>
      <c r="F3827" s="1376"/>
    </row>
    <row r="3828" spans="1:6" ht="51" customHeight="1">
      <c r="A3828" s="1376" t="s">
        <v>7249</v>
      </c>
      <c r="B3828" s="1376" t="s">
        <v>7250</v>
      </c>
      <c r="C3828" s="1376">
        <v>150000</v>
      </c>
      <c r="D3828" s="1376" t="s">
        <v>1066</v>
      </c>
      <c r="E3828" s="1376" t="s">
        <v>904</v>
      </c>
      <c r="F3828" s="1376"/>
    </row>
    <row r="3829" spans="1:6" ht="51" customHeight="1">
      <c r="A3829" s="1376" t="s">
        <v>7251</v>
      </c>
      <c r="B3829" s="1376" t="s">
        <v>7252</v>
      </c>
      <c r="C3829" s="1376">
        <v>100000</v>
      </c>
      <c r="D3829" s="1376" t="s">
        <v>1066</v>
      </c>
      <c r="E3829" s="1376" t="s">
        <v>904</v>
      </c>
      <c r="F3829" s="1376"/>
    </row>
    <row r="3830" spans="1:6" ht="51" customHeight="1">
      <c r="A3830" s="1376" t="s">
        <v>7253</v>
      </c>
      <c r="B3830" s="1376" t="s">
        <v>7254</v>
      </c>
      <c r="C3830" s="1376">
        <v>200000</v>
      </c>
      <c r="D3830" s="1376" t="s">
        <v>1066</v>
      </c>
      <c r="E3830" s="1376" t="s">
        <v>904</v>
      </c>
      <c r="F3830" s="1376"/>
    </row>
    <row r="3831" spans="1:6" ht="51" customHeight="1">
      <c r="A3831" s="1376" t="s">
        <v>7255</v>
      </c>
      <c r="B3831" s="1376" t="s">
        <v>7254</v>
      </c>
      <c r="C3831" s="1376">
        <v>102000</v>
      </c>
      <c r="D3831" s="1376" t="s">
        <v>1066</v>
      </c>
      <c r="E3831" s="1376" t="s">
        <v>904</v>
      </c>
      <c r="F3831" s="1376"/>
    </row>
    <row r="3832" spans="1:6" ht="51" customHeight="1">
      <c r="A3832" s="1376" t="s">
        <v>7256</v>
      </c>
      <c r="B3832" s="1376" t="s">
        <v>7257</v>
      </c>
      <c r="C3832" s="1376">
        <v>50000</v>
      </c>
      <c r="D3832" s="1376" t="s">
        <v>1066</v>
      </c>
      <c r="E3832" s="1376" t="s">
        <v>904</v>
      </c>
      <c r="F3832" s="1376"/>
    </row>
    <row r="3833" spans="1:6" ht="51" customHeight="1">
      <c r="A3833" s="1376" t="s">
        <v>7258</v>
      </c>
      <c r="B3833" s="1376" t="s">
        <v>7259</v>
      </c>
      <c r="C3833" s="1376">
        <v>100000</v>
      </c>
      <c r="D3833" s="1376" t="s">
        <v>1066</v>
      </c>
      <c r="E3833" s="1376" t="s">
        <v>904</v>
      </c>
      <c r="F3833" s="1376"/>
    </row>
    <row r="3834" spans="1:6" ht="51" customHeight="1">
      <c r="A3834" s="1376"/>
      <c r="B3834" s="1376"/>
      <c r="C3834" s="1376"/>
      <c r="D3834" s="1376"/>
      <c r="E3834" s="1376"/>
      <c r="F3834" s="1376"/>
    </row>
    <row r="3835" spans="1:6" ht="51" customHeight="1">
      <c r="A3835" s="1376"/>
      <c r="B3835" s="1376"/>
      <c r="C3835" s="1376"/>
      <c r="D3835" s="1376"/>
      <c r="E3835" s="1376"/>
      <c r="F3835" s="1376"/>
    </row>
    <row r="3836" spans="1:6" ht="51" customHeight="1" thickBot="1">
      <c r="A3836" s="1376" t="s">
        <v>7260</v>
      </c>
      <c r="B3836" s="1376"/>
      <c r="C3836" s="1376"/>
      <c r="D3836" s="1376"/>
      <c r="E3836" s="1376"/>
      <c r="F3836" s="1376"/>
    </row>
    <row r="3837" spans="1:6" ht="51" customHeight="1">
      <c r="A3837" s="1299" t="s">
        <v>1</v>
      </c>
      <c r="B3837" s="1300" t="s">
        <v>2</v>
      </c>
      <c r="C3837" s="1301" t="s">
        <v>6349</v>
      </c>
      <c r="D3837" s="1301" t="s">
        <v>4</v>
      </c>
      <c r="E3837" s="1301" t="s">
        <v>5</v>
      </c>
      <c r="F3837" s="1302" t="s">
        <v>6350</v>
      </c>
    </row>
    <row r="3838" spans="1:6" ht="51" customHeight="1">
      <c r="A3838" s="1376" t="s">
        <v>7261</v>
      </c>
      <c r="B3838" s="1376" t="s">
        <v>7262</v>
      </c>
      <c r="C3838" s="1376">
        <v>100000</v>
      </c>
      <c r="D3838" s="1376" t="s">
        <v>1066</v>
      </c>
      <c r="E3838" s="1376" t="s">
        <v>904</v>
      </c>
      <c r="F3838" s="1376"/>
    </row>
    <row r="3839" spans="1:6" ht="51" customHeight="1">
      <c r="A3839" s="1376" t="s">
        <v>7263</v>
      </c>
      <c r="B3839" s="1376" t="s">
        <v>7264</v>
      </c>
      <c r="C3839" s="1376">
        <v>50000</v>
      </c>
      <c r="D3839" s="1376" t="s">
        <v>1066</v>
      </c>
      <c r="E3839" s="1376" t="s">
        <v>904</v>
      </c>
      <c r="F3839" s="1376"/>
    </row>
    <row r="3840" spans="1:6" ht="51" customHeight="1">
      <c r="A3840" s="1376" t="s">
        <v>7265</v>
      </c>
      <c r="B3840" s="1376" t="s">
        <v>7266</v>
      </c>
      <c r="C3840" s="1376">
        <v>50000</v>
      </c>
      <c r="D3840" s="1376" t="s">
        <v>1066</v>
      </c>
      <c r="E3840" s="1376" t="s">
        <v>904</v>
      </c>
      <c r="F3840" s="1376"/>
    </row>
    <row r="3841" spans="1:6" ht="51" customHeight="1">
      <c r="A3841" s="1376" t="s">
        <v>7267</v>
      </c>
      <c r="B3841" s="1376" t="s">
        <v>7268</v>
      </c>
      <c r="C3841" s="1376">
        <v>100000</v>
      </c>
      <c r="D3841" s="1376" t="s">
        <v>1066</v>
      </c>
      <c r="E3841" s="1376" t="s">
        <v>904</v>
      </c>
      <c r="F3841" s="1376"/>
    </row>
    <row r="3842" spans="1:6" ht="51" customHeight="1">
      <c r="A3842" s="1376" t="s">
        <v>7269</v>
      </c>
      <c r="B3842" s="1376" t="s">
        <v>7270</v>
      </c>
      <c r="C3842" s="1376">
        <v>100000</v>
      </c>
      <c r="D3842" s="1376" t="s">
        <v>1066</v>
      </c>
      <c r="E3842" s="1376" t="s">
        <v>904</v>
      </c>
      <c r="F3842" s="1376"/>
    </row>
    <row r="3843" spans="1:6" ht="51" customHeight="1">
      <c r="A3843" s="1376" t="s">
        <v>7271</v>
      </c>
      <c r="B3843" s="1376" t="s">
        <v>7272</v>
      </c>
      <c r="C3843" s="1376">
        <v>100000</v>
      </c>
      <c r="D3843" s="1376" t="s">
        <v>1066</v>
      </c>
      <c r="E3843" s="1376" t="s">
        <v>904</v>
      </c>
      <c r="F3843" s="1376"/>
    </row>
    <row r="3844" spans="1:6" ht="51" customHeight="1">
      <c r="A3844" s="1376" t="s">
        <v>7273</v>
      </c>
      <c r="B3844" s="1376" t="s">
        <v>7274</v>
      </c>
      <c r="C3844" s="1376">
        <v>100000</v>
      </c>
      <c r="D3844" s="1376" t="s">
        <v>1066</v>
      </c>
      <c r="E3844" s="1376" t="s">
        <v>904</v>
      </c>
      <c r="F3844" s="1376"/>
    </row>
    <row r="3845" spans="1:6" ht="51" customHeight="1">
      <c r="A3845" s="1376" t="s">
        <v>7275</v>
      </c>
      <c r="B3845" s="1376" t="s">
        <v>7276</v>
      </c>
      <c r="C3845" s="1376">
        <v>100000</v>
      </c>
      <c r="D3845" s="1376" t="s">
        <v>1066</v>
      </c>
      <c r="E3845" s="1376" t="s">
        <v>904</v>
      </c>
      <c r="F3845" s="1376"/>
    </row>
    <row r="3846" spans="1:6" ht="51" customHeight="1">
      <c r="A3846" s="1376" t="s">
        <v>7277</v>
      </c>
      <c r="B3846" s="1376" t="s">
        <v>7278</v>
      </c>
      <c r="C3846" s="1376">
        <v>100000</v>
      </c>
      <c r="D3846" s="1376" t="s">
        <v>1066</v>
      </c>
      <c r="E3846" s="1376" t="s">
        <v>904</v>
      </c>
      <c r="F3846" s="1376"/>
    </row>
    <row r="3847" spans="1:6" ht="51" customHeight="1">
      <c r="A3847" s="1376" t="s">
        <v>7279</v>
      </c>
      <c r="B3847" s="1376" t="s">
        <v>7280</v>
      </c>
      <c r="C3847" s="1376">
        <v>100000</v>
      </c>
      <c r="D3847" s="1376" t="s">
        <v>1066</v>
      </c>
      <c r="E3847" s="1376" t="s">
        <v>904</v>
      </c>
      <c r="F3847" s="1376"/>
    </row>
    <row r="3848" spans="1:6" ht="51" customHeight="1">
      <c r="A3848" s="1376" t="s">
        <v>7281</v>
      </c>
      <c r="B3848" s="1376" t="s">
        <v>7282</v>
      </c>
      <c r="C3848" s="1376">
        <v>50000</v>
      </c>
      <c r="D3848" s="1376" t="s">
        <v>1066</v>
      </c>
      <c r="E3848" s="1376" t="s">
        <v>904</v>
      </c>
      <c r="F3848" s="1376"/>
    </row>
    <row r="3849" spans="1:6" ht="51" customHeight="1">
      <c r="A3849" s="1376" t="s">
        <v>7283</v>
      </c>
      <c r="B3849" s="1376" t="s">
        <v>7284</v>
      </c>
      <c r="C3849" s="1376">
        <v>200000</v>
      </c>
      <c r="D3849" s="1376" t="s">
        <v>1066</v>
      </c>
      <c r="E3849" s="1376" t="s">
        <v>904</v>
      </c>
      <c r="F3849" s="1376"/>
    </row>
    <row r="3850" spans="1:6" ht="51" customHeight="1">
      <c r="A3850" s="1376" t="s">
        <v>7285</v>
      </c>
      <c r="B3850" s="1376" t="s">
        <v>7286</v>
      </c>
      <c r="C3850" s="1376">
        <v>200000</v>
      </c>
      <c r="D3850" s="1376" t="s">
        <v>1066</v>
      </c>
      <c r="E3850" s="1376" t="s">
        <v>904</v>
      </c>
      <c r="F3850" s="1376"/>
    </row>
    <row r="3851" spans="1:6" ht="51" customHeight="1">
      <c r="A3851" s="1376" t="s">
        <v>7287</v>
      </c>
      <c r="B3851" s="1376" t="s">
        <v>7288</v>
      </c>
      <c r="C3851" s="1376">
        <v>100000</v>
      </c>
      <c r="D3851" s="1376" t="s">
        <v>1066</v>
      </c>
      <c r="E3851" s="1376" t="s">
        <v>904</v>
      </c>
      <c r="F3851" s="1376"/>
    </row>
    <row r="3852" spans="1:6" ht="51" customHeight="1">
      <c r="A3852" s="1376"/>
      <c r="B3852" s="1376"/>
      <c r="C3852" s="1376"/>
      <c r="D3852" s="1376"/>
      <c r="E3852" s="1376"/>
      <c r="F3852" s="1376"/>
    </row>
    <row r="3853" spans="1:6" ht="51" customHeight="1">
      <c r="A3853" s="1376"/>
      <c r="B3853" s="1376"/>
      <c r="C3853" s="1376"/>
      <c r="D3853" s="1376"/>
      <c r="E3853" s="1376"/>
      <c r="F3853" s="1376"/>
    </row>
    <row r="3854" spans="1:6" ht="51" customHeight="1" thickBot="1">
      <c r="A3854" s="1376" t="s">
        <v>7289</v>
      </c>
      <c r="B3854" s="1376"/>
      <c r="C3854" s="1376"/>
      <c r="D3854" s="1376"/>
      <c r="E3854" s="1376"/>
      <c r="F3854" s="1376"/>
    </row>
    <row r="3855" spans="1:6" ht="51" customHeight="1">
      <c r="A3855" s="1299" t="s">
        <v>1</v>
      </c>
      <c r="B3855" s="1300" t="s">
        <v>2</v>
      </c>
      <c r="C3855" s="1301" t="s">
        <v>6349</v>
      </c>
      <c r="D3855" s="1301" t="s">
        <v>4</v>
      </c>
      <c r="E3855" s="1301" t="s">
        <v>5</v>
      </c>
      <c r="F3855" s="1302" t="s">
        <v>6350</v>
      </c>
    </row>
    <row r="3856" spans="1:6" ht="51" customHeight="1">
      <c r="A3856" s="1376" t="s">
        <v>7290</v>
      </c>
      <c r="B3856" s="1376" t="s">
        <v>7291</v>
      </c>
      <c r="C3856" s="1376">
        <v>50000</v>
      </c>
      <c r="D3856" s="1376" t="s">
        <v>1066</v>
      </c>
      <c r="E3856" s="1376" t="s">
        <v>904</v>
      </c>
      <c r="F3856" s="1376"/>
    </row>
    <row r="3857" spans="1:6" ht="51" customHeight="1">
      <c r="A3857" s="1376" t="s">
        <v>7292</v>
      </c>
      <c r="B3857" s="1376" t="s">
        <v>7293</v>
      </c>
      <c r="C3857" s="1376">
        <v>50000</v>
      </c>
      <c r="D3857" s="1376" t="s">
        <v>1066</v>
      </c>
      <c r="E3857" s="1376" t="s">
        <v>904</v>
      </c>
      <c r="F3857" s="1376"/>
    </row>
    <row r="3858" spans="1:6" ht="51" customHeight="1">
      <c r="A3858" s="1376" t="s">
        <v>7294</v>
      </c>
      <c r="B3858" s="1376" t="s">
        <v>7295</v>
      </c>
      <c r="C3858" s="1376">
        <v>150000</v>
      </c>
      <c r="D3858" s="1376" t="s">
        <v>1066</v>
      </c>
      <c r="E3858" s="1376" t="s">
        <v>904</v>
      </c>
      <c r="F3858" s="1376"/>
    </row>
    <row r="3859" spans="1:6" ht="51" customHeight="1">
      <c r="A3859" s="1376" t="s">
        <v>7296</v>
      </c>
      <c r="B3859" s="1376" t="s">
        <v>7297</v>
      </c>
      <c r="C3859" s="1376">
        <v>25000</v>
      </c>
      <c r="D3859" s="1376" t="s">
        <v>1066</v>
      </c>
      <c r="E3859" s="1376" t="s">
        <v>904</v>
      </c>
      <c r="F3859" s="1376"/>
    </row>
    <row r="3860" spans="1:6" ht="51" customHeight="1">
      <c r="A3860" s="1376" t="s">
        <v>7298</v>
      </c>
      <c r="B3860" s="1376" t="s">
        <v>7299</v>
      </c>
      <c r="C3860" s="1376">
        <v>50000</v>
      </c>
      <c r="D3860" s="1376" t="s">
        <v>1066</v>
      </c>
      <c r="E3860" s="1376" t="s">
        <v>904</v>
      </c>
      <c r="F3860" s="1376"/>
    </row>
    <row r="3861" spans="1:6" ht="51" customHeight="1">
      <c r="A3861" s="1376"/>
      <c r="B3861" s="1376"/>
      <c r="C3861" s="1376"/>
      <c r="D3861" s="1376"/>
      <c r="E3861" s="1376"/>
      <c r="F3861" s="1376"/>
    </row>
    <row r="3862" spans="1:6" ht="51" customHeight="1">
      <c r="A3862" s="1376"/>
      <c r="B3862" s="1376"/>
      <c r="C3862" s="1376"/>
      <c r="D3862" s="1376"/>
      <c r="E3862" s="1376"/>
      <c r="F3862" s="1376"/>
    </row>
    <row r="3863" spans="1:6" ht="51" customHeight="1" thickBot="1">
      <c r="A3863" s="1376" t="s">
        <v>6693</v>
      </c>
      <c r="B3863" s="1376"/>
      <c r="C3863" s="1376"/>
      <c r="D3863" s="1376"/>
      <c r="E3863" s="1376"/>
      <c r="F3863" s="1376"/>
    </row>
    <row r="3864" spans="1:6" ht="51" customHeight="1">
      <c r="A3864" s="1299" t="s">
        <v>1</v>
      </c>
      <c r="B3864" s="1300" t="s">
        <v>2</v>
      </c>
      <c r="C3864" s="1301" t="s">
        <v>6349</v>
      </c>
      <c r="D3864" s="1301" t="s">
        <v>4</v>
      </c>
      <c r="E3864" s="1301" t="s">
        <v>5</v>
      </c>
      <c r="F3864" s="1302" t="s">
        <v>6350</v>
      </c>
    </row>
    <row r="3865" spans="1:6" ht="51" customHeight="1">
      <c r="A3865" s="1376" t="s">
        <v>7300</v>
      </c>
      <c r="B3865" s="1376" t="s">
        <v>7301</v>
      </c>
      <c r="C3865" s="1376">
        <v>50000</v>
      </c>
      <c r="D3865" s="1376" t="s">
        <v>1066</v>
      </c>
      <c r="E3865" s="1376" t="s">
        <v>904</v>
      </c>
      <c r="F3865" s="1376"/>
    </row>
    <row r="3866" spans="1:6" ht="51" customHeight="1">
      <c r="A3866" s="1376" t="s">
        <v>7302</v>
      </c>
      <c r="B3866" s="1376" t="s">
        <v>7303</v>
      </c>
      <c r="C3866" s="1376">
        <v>110000</v>
      </c>
      <c r="D3866" s="1376" t="s">
        <v>1066</v>
      </c>
      <c r="E3866" s="1376" t="s">
        <v>904</v>
      </c>
      <c r="F3866" s="1376"/>
    </row>
    <row r="3867" spans="1:6" ht="51" customHeight="1">
      <c r="A3867" s="1376" t="s">
        <v>7304</v>
      </c>
      <c r="B3867" s="1376" t="s">
        <v>7305</v>
      </c>
      <c r="C3867" s="1376">
        <v>450000</v>
      </c>
      <c r="D3867" s="1376" t="s">
        <v>1066</v>
      </c>
      <c r="E3867" s="1376" t="s">
        <v>904</v>
      </c>
      <c r="F3867" s="1376"/>
    </row>
    <row r="3868" spans="1:6" ht="51" customHeight="1">
      <c r="A3868" s="1376" t="s">
        <v>7306</v>
      </c>
      <c r="B3868" s="1381" t="s">
        <v>7307</v>
      </c>
      <c r="C3868" s="1376">
        <v>100000</v>
      </c>
      <c r="D3868" s="1376" t="s">
        <v>1066</v>
      </c>
      <c r="E3868" s="1376" t="s">
        <v>904</v>
      </c>
      <c r="F3868" s="1376"/>
    </row>
    <row r="3869" spans="1:6" ht="51" customHeight="1">
      <c r="A3869" s="1376" t="s">
        <v>7308</v>
      </c>
      <c r="B3869" s="1376" t="s">
        <v>7309</v>
      </c>
      <c r="C3869" s="1376">
        <v>400000</v>
      </c>
      <c r="D3869" s="1376" t="s">
        <v>1066</v>
      </c>
      <c r="E3869" s="1376" t="s">
        <v>904</v>
      </c>
      <c r="F3869" s="1376"/>
    </row>
    <row r="3870" spans="1:6" ht="51" customHeight="1">
      <c r="A3870" s="1376" t="s">
        <v>7310</v>
      </c>
      <c r="B3870" s="1376" t="s">
        <v>7311</v>
      </c>
      <c r="C3870" s="1376">
        <v>300000</v>
      </c>
      <c r="D3870" s="1376" t="s">
        <v>1066</v>
      </c>
      <c r="E3870" s="1376" t="s">
        <v>904</v>
      </c>
      <c r="F3870" s="1376"/>
    </row>
    <row r="3871" spans="1:6" ht="51" customHeight="1">
      <c r="A3871" s="1376" t="s">
        <v>7312</v>
      </c>
      <c r="B3871" s="1376" t="s">
        <v>7313</v>
      </c>
      <c r="C3871" s="1376">
        <v>300000</v>
      </c>
      <c r="D3871" s="1376" t="s">
        <v>1066</v>
      </c>
      <c r="E3871" s="1376" t="s">
        <v>904</v>
      </c>
      <c r="F3871" s="1376"/>
    </row>
    <row r="3872" spans="1:6" ht="51" customHeight="1">
      <c r="A3872" s="1376" t="s">
        <v>7314</v>
      </c>
      <c r="B3872" s="1376" t="s">
        <v>7315</v>
      </c>
      <c r="C3872" s="1376">
        <v>50000</v>
      </c>
      <c r="D3872" s="1376" t="s">
        <v>1066</v>
      </c>
      <c r="E3872" s="1376" t="s">
        <v>904</v>
      </c>
      <c r="F3872" s="1376"/>
    </row>
    <row r="3873" spans="1:6" ht="51" customHeight="1">
      <c r="A3873" s="1376" t="s">
        <v>7316</v>
      </c>
      <c r="B3873" s="1376" t="s">
        <v>7317</v>
      </c>
      <c r="C3873" s="1376">
        <v>50000</v>
      </c>
      <c r="D3873" s="1376" t="s">
        <v>1066</v>
      </c>
      <c r="E3873" s="1376" t="s">
        <v>904</v>
      </c>
      <c r="F3873" s="1376"/>
    </row>
    <row r="3874" spans="1:6" ht="51" customHeight="1">
      <c r="A3874" s="1376" t="s">
        <v>7318</v>
      </c>
      <c r="B3874" s="1376" t="s">
        <v>7319</v>
      </c>
      <c r="C3874" s="1376">
        <v>50000</v>
      </c>
      <c r="D3874" s="1376" t="s">
        <v>1066</v>
      </c>
      <c r="E3874" s="1376" t="s">
        <v>904</v>
      </c>
      <c r="F3874" s="1376"/>
    </row>
    <row r="3875" spans="1:6" ht="51" customHeight="1">
      <c r="A3875" s="1376" t="s">
        <v>7320</v>
      </c>
      <c r="B3875" s="1376" t="s">
        <v>7321</v>
      </c>
      <c r="C3875" s="1376">
        <v>50000</v>
      </c>
      <c r="D3875" s="1376" t="s">
        <v>1066</v>
      </c>
      <c r="E3875" s="1376" t="s">
        <v>904</v>
      </c>
      <c r="F3875" s="1376"/>
    </row>
    <row r="3876" spans="1:6" ht="51" customHeight="1">
      <c r="A3876" s="1376" t="s">
        <v>7322</v>
      </c>
      <c r="B3876" s="1376" t="s">
        <v>7323</v>
      </c>
      <c r="C3876" s="1376">
        <v>50000</v>
      </c>
      <c r="D3876" s="1376" t="s">
        <v>1066</v>
      </c>
      <c r="E3876" s="1376" t="s">
        <v>904</v>
      </c>
      <c r="F3876" s="1376"/>
    </row>
    <row r="3877" spans="1:6" ht="51" customHeight="1">
      <c r="A3877" s="1376" t="s">
        <v>7324</v>
      </c>
      <c r="B3877" s="1376" t="s">
        <v>7325</v>
      </c>
      <c r="C3877" s="1376">
        <v>50000</v>
      </c>
      <c r="D3877" s="1376" t="s">
        <v>1066</v>
      </c>
      <c r="E3877" s="1376" t="s">
        <v>904</v>
      </c>
      <c r="F3877" s="1376"/>
    </row>
    <row r="3878" spans="1:6" ht="51" customHeight="1">
      <c r="A3878" s="1376" t="s">
        <v>7326</v>
      </c>
      <c r="B3878" s="1376" t="s">
        <v>7327</v>
      </c>
      <c r="C3878" s="1376">
        <v>100000</v>
      </c>
      <c r="D3878" s="1376" t="s">
        <v>1066</v>
      </c>
      <c r="E3878" s="1376" t="s">
        <v>904</v>
      </c>
      <c r="F3878" s="1376"/>
    </row>
    <row r="3879" spans="1:6" ht="51" customHeight="1">
      <c r="A3879" s="1376" t="s">
        <v>7328</v>
      </c>
      <c r="B3879" s="1376" t="s">
        <v>7329</v>
      </c>
      <c r="C3879" s="1376">
        <v>50000</v>
      </c>
      <c r="D3879" s="1376" t="s">
        <v>1066</v>
      </c>
      <c r="E3879" s="1376" t="s">
        <v>904</v>
      </c>
      <c r="F3879" s="1376"/>
    </row>
    <row r="3880" spans="1:6" ht="51" customHeight="1">
      <c r="A3880" s="1376" t="s">
        <v>7330</v>
      </c>
      <c r="B3880" s="1376" t="s">
        <v>7331</v>
      </c>
      <c r="C3880" s="1376">
        <v>40000</v>
      </c>
      <c r="D3880" s="1376" t="s">
        <v>1066</v>
      </c>
      <c r="E3880" s="1376" t="s">
        <v>904</v>
      </c>
      <c r="F3880" s="1376"/>
    </row>
    <row r="3881" spans="1:6" ht="51" customHeight="1">
      <c r="A3881" s="1376" t="s">
        <v>7332</v>
      </c>
      <c r="B3881" s="1376" t="s">
        <v>7333</v>
      </c>
      <c r="C3881" s="1376">
        <v>25000</v>
      </c>
      <c r="D3881" s="1376" t="s">
        <v>1066</v>
      </c>
      <c r="E3881" s="1376" t="s">
        <v>904</v>
      </c>
      <c r="F3881" s="1376"/>
    </row>
    <row r="3882" spans="1:6" ht="51" customHeight="1">
      <c r="A3882" s="1376" t="s">
        <v>7334</v>
      </c>
      <c r="B3882" s="1376" t="s">
        <v>7335</v>
      </c>
      <c r="C3882" s="1376">
        <v>20000</v>
      </c>
      <c r="D3882" s="1376" t="s">
        <v>1066</v>
      </c>
      <c r="E3882" s="1376" t="s">
        <v>904</v>
      </c>
      <c r="F3882" s="1376"/>
    </row>
    <row r="3883" spans="1:6" ht="51" customHeight="1">
      <c r="A3883" s="1376" t="s">
        <v>7336</v>
      </c>
      <c r="B3883" s="1376" t="s">
        <v>7337</v>
      </c>
      <c r="C3883" s="1376">
        <v>20000</v>
      </c>
      <c r="D3883" s="1376" t="s">
        <v>1066</v>
      </c>
      <c r="E3883" s="1376" t="s">
        <v>904</v>
      </c>
      <c r="F3883" s="1376"/>
    </row>
    <row r="3884" spans="1:6" ht="51" customHeight="1">
      <c r="A3884" s="1376" t="s">
        <v>7338</v>
      </c>
      <c r="B3884" s="1376" t="s">
        <v>7339</v>
      </c>
      <c r="C3884" s="1376">
        <v>20000</v>
      </c>
      <c r="D3884" s="1376" t="s">
        <v>1066</v>
      </c>
      <c r="E3884" s="1376" t="s">
        <v>904</v>
      </c>
      <c r="F3884" s="1376"/>
    </row>
    <row r="3885" spans="1:6" ht="51" customHeight="1">
      <c r="A3885" s="1376" t="s">
        <v>7340</v>
      </c>
      <c r="B3885" s="1376" t="s">
        <v>7341</v>
      </c>
      <c r="C3885" s="1376">
        <v>20000</v>
      </c>
      <c r="D3885" s="1376" t="s">
        <v>1066</v>
      </c>
      <c r="E3885" s="1376" t="s">
        <v>904</v>
      </c>
      <c r="F3885" s="1376"/>
    </row>
    <row r="3886" spans="1:6" ht="51" customHeight="1">
      <c r="A3886" s="1376" t="s">
        <v>7342</v>
      </c>
      <c r="B3886" s="1376" t="s">
        <v>7343</v>
      </c>
      <c r="C3886" s="1376">
        <v>20000</v>
      </c>
      <c r="D3886" s="1376" t="s">
        <v>1066</v>
      </c>
      <c r="E3886" s="1376" t="s">
        <v>904</v>
      </c>
      <c r="F3886" s="1376"/>
    </row>
    <row r="3887" spans="1:6" ht="51" customHeight="1">
      <c r="A3887" s="1376" t="s">
        <v>7344</v>
      </c>
      <c r="B3887" s="1376" t="s">
        <v>7345</v>
      </c>
      <c r="C3887" s="1376">
        <v>20000</v>
      </c>
      <c r="D3887" s="1376" t="s">
        <v>1066</v>
      </c>
      <c r="E3887" s="1376" t="s">
        <v>904</v>
      </c>
      <c r="F3887" s="1376"/>
    </row>
    <row r="3888" spans="1:6" ht="51" customHeight="1">
      <c r="A3888" s="1376" t="s">
        <v>7346</v>
      </c>
      <c r="B3888" s="1376" t="s">
        <v>7347</v>
      </c>
      <c r="C3888" s="1376">
        <v>20000</v>
      </c>
      <c r="D3888" s="1376" t="s">
        <v>1066</v>
      </c>
      <c r="E3888" s="1376" t="s">
        <v>904</v>
      </c>
      <c r="F3888" s="1376"/>
    </row>
    <row r="3889" spans="1:6" ht="51" customHeight="1">
      <c r="A3889" s="1376" t="s">
        <v>7348</v>
      </c>
      <c r="B3889" s="1376" t="s">
        <v>7349</v>
      </c>
      <c r="C3889" s="1376">
        <v>20000</v>
      </c>
      <c r="D3889" s="1376" t="s">
        <v>1066</v>
      </c>
      <c r="E3889" s="1376" t="s">
        <v>904</v>
      </c>
      <c r="F3889" s="1376"/>
    </row>
    <row r="3890" spans="1:6" ht="51" customHeight="1">
      <c r="A3890" s="1376" t="s">
        <v>7350</v>
      </c>
      <c r="B3890" s="1376" t="s">
        <v>7351</v>
      </c>
      <c r="C3890" s="1376">
        <v>20000</v>
      </c>
      <c r="D3890" s="1376" t="s">
        <v>1066</v>
      </c>
      <c r="E3890" s="1376" t="s">
        <v>904</v>
      </c>
      <c r="F3890" s="1376"/>
    </row>
    <row r="3891" spans="1:6" ht="51" customHeight="1">
      <c r="A3891" s="1376" t="s">
        <v>7352</v>
      </c>
      <c r="B3891" s="1376" t="s">
        <v>7353</v>
      </c>
      <c r="C3891" s="1376">
        <v>20000</v>
      </c>
      <c r="D3891" s="1376" t="s">
        <v>1066</v>
      </c>
      <c r="E3891" s="1376" t="s">
        <v>904</v>
      </c>
      <c r="F3891" s="1376"/>
    </row>
    <row r="3892" spans="1:6" ht="51" customHeight="1">
      <c r="A3892" s="1376"/>
      <c r="B3892" s="1376"/>
      <c r="C3892" s="1376"/>
      <c r="D3892" s="1376"/>
      <c r="E3892" s="1376"/>
      <c r="F3892" s="1376"/>
    </row>
    <row r="3893" spans="1:6" ht="51" customHeight="1">
      <c r="A3893" s="1376"/>
      <c r="B3893" s="1376"/>
      <c r="C3893" s="1376"/>
      <c r="D3893" s="1376"/>
      <c r="E3893" s="1376"/>
      <c r="F3893" s="1376"/>
    </row>
    <row r="3894" spans="1:6" ht="51" customHeight="1" thickBot="1">
      <c r="A3894" s="1376" t="s">
        <v>6821</v>
      </c>
      <c r="B3894" s="1376"/>
      <c r="C3894" s="1376"/>
      <c r="D3894" s="1376"/>
      <c r="E3894" s="1376"/>
      <c r="F3894" s="1376"/>
    </row>
    <row r="3895" spans="1:6" ht="51" customHeight="1">
      <c r="A3895" s="1299" t="s">
        <v>1</v>
      </c>
      <c r="B3895" s="1300" t="s">
        <v>2</v>
      </c>
      <c r="C3895" s="1301" t="s">
        <v>6349</v>
      </c>
      <c r="D3895" s="1301" t="s">
        <v>4</v>
      </c>
      <c r="E3895" s="1301" t="s">
        <v>5</v>
      </c>
      <c r="F3895" s="1302" t="s">
        <v>6350</v>
      </c>
    </row>
    <row r="3896" spans="1:6" ht="51" customHeight="1">
      <c r="A3896" s="1376" t="s">
        <v>7354</v>
      </c>
      <c r="B3896" s="1376" t="s">
        <v>7355</v>
      </c>
      <c r="C3896" s="1376">
        <v>180000</v>
      </c>
      <c r="D3896" s="1376" t="s">
        <v>1066</v>
      </c>
      <c r="E3896" s="1376" t="s">
        <v>904</v>
      </c>
      <c r="F3896" s="1376"/>
    </row>
    <row r="3897" spans="1:6" ht="51" customHeight="1">
      <c r="A3897" s="1376" t="s">
        <v>7356</v>
      </c>
      <c r="B3897" s="1376" t="s">
        <v>7357</v>
      </c>
      <c r="C3897" s="1376">
        <v>50000</v>
      </c>
      <c r="D3897" s="1376" t="s">
        <v>1066</v>
      </c>
      <c r="E3897" s="1376" t="s">
        <v>904</v>
      </c>
      <c r="F3897" s="1376"/>
    </row>
    <row r="3898" spans="1:6" ht="51" customHeight="1">
      <c r="A3898" s="1376" t="s">
        <v>7358</v>
      </c>
      <c r="B3898" s="1376" t="s">
        <v>7359</v>
      </c>
      <c r="C3898" s="1376">
        <v>100000</v>
      </c>
      <c r="D3898" s="1376" t="s">
        <v>1066</v>
      </c>
      <c r="E3898" s="1376" t="s">
        <v>904</v>
      </c>
      <c r="F3898" s="1376"/>
    </row>
    <row r="3899" spans="1:6" ht="51" customHeight="1">
      <c r="A3899" s="1376" t="s">
        <v>7360</v>
      </c>
      <c r="B3899" s="1376" t="s">
        <v>7361</v>
      </c>
      <c r="C3899" s="1376">
        <v>50000</v>
      </c>
      <c r="D3899" s="1376" t="s">
        <v>1066</v>
      </c>
      <c r="E3899" s="1376" t="s">
        <v>904</v>
      </c>
      <c r="F3899" s="1376"/>
    </row>
    <row r="3900" spans="1:6" ht="51" customHeight="1">
      <c r="A3900" s="1376" t="s">
        <v>7362</v>
      </c>
      <c r="B3900" s="1376" t="s">
        <v>7363</v>
      </c>
      <c r="C3900" s="1376">
        <v>50000</v>
      </c>
      <c r="D3900" s="1376" t="s">
        <v>1066</v>
      </c>
      <c r="E3900" s="1376" t="s">
        <v>904</v>
      </c>
      <c r="F3900" s="1376"/>
    </row>
    <row r="3901" spans="1:6" ht="51" customHeight="1">
      <c r="A3901" s="1376" t="s">
        <v>7364</v>
      </c>
      <c r="B3901" s="1376" t="s">
        <v>7365</v>
      </c>
      <c r="C3901" s="1376">
        <v>30000</v>
      </c>
      <c r="D3901" s="1376" t="s">
        <v>1066</v>
      </c>
      <c r="E3901" s="1376" t="s">
        <v>904</v>
      </c>
      <c r="F3901" s="1376"/>
    </row>
    <row r="3902" spans="1:6" ht="51" customHeight="1">
      <c r="A3902" s="1376" t="s">
        <v>7366</v>
      </c>
      <c r="B3902" s="1376" t="s">
        <v>7367</v>
      </c>
      <c r="C3902" s="1376">
        <v>100000</v>
      </c>
      <c r="D3902" s="1376" t="s">
        <v>1066</v>
      </c>
      <c r="E3902" s="1376" t="s">
        <v>904</v>
      </c>
      <c r="F3902" s="1376"/>
    </row>
    <row r="3903" spans="1:6" ht="51" customHeight="1">
      <c r="A3903" s="1376" t="s">
        <v>7368</v>
      </c>
      <c r="B3903" s="1376" t="s">
        <v>7369</v>
      </c>
      <c r="C3903" s="1376">
        <v>40000</v>
      </c>
      <c r="D3903" s="1376" t="s">
        <v>1066</v>
      </c>
      <c r="E3903" s="1376" t="s">
        <v>904</v>
      </c>
      <c r="F3903" s="1376"/>
    </row>
    <row r="3904" spans="1:6" ht="51" customHeight="1">
      <c r="A3904" s="1376" t="s">
        <v>7370</v>
      </c>
      <c r="B3904" s="1376" t="s">
        <v>7371</v>
      </c>
      <c r="C3904" s="1376">
        <v>15000</v>
      </c>
      <c r="D3904" s="1376" t="s">
        <v>1066</v>
      </c>
      <c r="E3904" s="1376" t="s">
        <v>904</v>
      </c>
      <c r="F3904" s="1376"/>
    </row>
    <row r="3905" spans="1:6" ht="51" customHeight="1">
      <c r="A3905" s="1376" t="s">
        <v>7372</v>
      </c>
      <c r="B3905" s="1376" t="s">
        <v>7373</v>
      </c>
      <c r="C3905" s="1376">
        <v>200000</v>
      </c>
      <c r="D3905" s="1376" t="s">
        <v>1066</v>
      </c>
      <c r="E3905" s="1376" t="s">
        <v>904</v>
      </c>
      <c r="F3905" s="1376"/>
    </row>
    <row r="3906" spans="1:6" ht="51" customHeight="1">
      <c r="A3906" s="1376" t="s">
        <v>7374</v>
      </c>
      <c r="B3906" s="1376" t="s">
        <v>7375</v>
      </c>
      <c r="C3906" s="1376">
        <v>125000</v>
      </c>
      <c r="D3906" s="1376" t="s">
        <v>1066</v>
      </c>
      <c r="E3906" s="1376" t="s">
        <v>904</v>
      </c>
      <c r="F3906" s="1376"/>
    </row>
    <row r="3907" spans="1:6" ht="51" customHeight="1">
      <c r="A3907" s="1376" t="s">
        <v>7376</v>
      </c>
      <c r="B3907" s="1376" t="s">
        <v>7377</v>
      </c>
      <c r="C3907" s="1376">
        <v>100000</v>
      </c>
      <c r="D3907" s="1376" t="s">
        <v>1066</v>
      </c>
      <c r="E3907" s="1376" t="s">
        <v>904</v>
      </c>
      <c r="F3907" s="1376"/>
    </row>
    <row r="3908" spans="1:6" ht="51" customHeight="1">
      <c r="A3908" s="1376"/>
      <c r="B3908" s="1376"/>
      <c r="C3908" s="1376"/>
      <c r="D3908" s="1376"/>
      <c r="E3908" s="1376"/>
      <c r="F3908" s="1376"/>
    </row>
    <row r="3909" spans="1:6" ht="51" customHeight="1">
      <c r="A3909" s="1376"/>
      <c r="B3909" s="1376"/>
      <c r="C3909" s="1376"/>
      <c r="D3909" s="1376"/>
      <c r="E3909" s="1376"/>
      <c r="F3909" s="1376"/>
    </row>
    <row r="3910" spans="1:6" ht="51" customHeight="1" thickBot="1">
      <c r="A3910" s="1376" t="s">
        <v>6831</v>
      </c>
      <c r="B3910" s="1376"/>
      <c r="C3910" s="1376"/>
      <c r="D3910" s="1376"/>
      <c r="E3910" s="1376"/>
      <c r="F3910" s="1376"/>
    </row>
    <row r="3911" spans="1:6" ht="51" customHeight="1">
      <c r="A3911" s="1299" t="s">
        <v>1</v>
      </c>
      <c r="B3911" s="1300" t="s">
        <v>2</v>
      </c>
      <c r="C3911" s="1301" t="s">
        <v>6349</v>
      </c>
      <c r="D3911" s="1301" t="s">
        <v>4</v>
      </c>
      <c r="E3911" s="1301" t="s">
        <v>5</v>
      </c>
      <c r="F3911" s="1302" t="s">
        <v>6350</v>
      </c>
    </row>
    <row r="3912" spans="1:6" ht="51" customHeight="1">
      <c r="A3912" s="1376" t="s">
        <v>7378</v>
      </c>
      <c r="B3912" s="1376" t="s">
        <v>7379</v>
      </c>
      <c r="C3912" s="1376">
        <v>300000</v>
      </c>
      <c r="D3912" s="1376" t="s">
        <v>1066</v>
      </c>
      <c r="E3912" s="1376" t="s">
        <v>904</v>
      </c>
      <c r="F3912" s="1376"/>
    </row>
    <row r="3913" spans="1:6" ht="51" customHeight="1">
      <c r="A3913" s="1376" t="s">
        <v>7380</v>
      </c>
      <c r="B3913" s="1376" t="s">
        <v>7381</v>
      </c>
      <c r="C3913" s="1376">
        <v>200000</v>
      </c>
      <c r="D3913" s="1376" t="s">
        <v>1066</v>
      </c>
      <c r="E3913" s="1376" t="s">
        <v>904</v>
      </c>
      <c r="F3913" s="1376"/>
    </row>
    <row r="3914" spans="1:6" ht="51" customHeight="1">
      <c r="A3914" s="1376" t="s">
        <v>7382</v>
      </c>
      <c r="B3914" s="1376" t="s">
        <v>7383</v>
      </c>
      <c r="C3914" s="1376">
        <v>300000</v>
      </c>
      <c r="D3914" s="1376" t="s">
        <v>1066</v>
      </c>
      <c r="E3914" s="1376" t="s">
        <v>904</v>
      </c>
      <c r="F3914" s="1376"/>
    </row>
    <row r="3915" spans="1:6" ht="51" customHeight="1">
      <c r="A3915" s="1376" t="s">
        <v>7384</v>
      </c>
      <c r="B3915" s="1376" t="s">
        <v>7385</v>
      </c>
      <c r="C3915" s="1376">
        <v>100000</v>
      </c>
      <c r="D3915" s="1376" t="s">
        <v>1066</v>
      </c>
      <c r="E3915" s="1376" t="s">
        <v>904</v>
      </c>
      <c r="F3915" s="1376"/>
    </row>
    <row r="3916" spans="1:6" ht="51" customHeight="1">
      <c r="A3916" s="1376" t="s">
        <v>7386</v>
      </c>
      <c r="B3916" s="1376" t="s">
        <v>7387</v>
      </c>
      <c r="C3916" s="1376">
        <v>100000</v>
      </c>
      <c r="D3916" s="1376" t="s">
        <v>1066</v>
      </c>
      <c r="E3916" s="1376" t="s">
        <v>904</v>
      </c>
      <c r="F3916" s="1376"/>
    </row>
    <row r="3917" spans="1:6" ht="51" customHeight="1">
      <c r="A3917" s="1376" t="s">
        <v>7388</v>
      </c>
      <c r="B3917" s="1376" t="s">
        <v>7389</v>
      </c>
      <c r="C3917" s="1376">
        <v>100000</v>
      </c>
      <c r="D3917" s="1376" t="s">
        <v>1066</v>
      </c>
      <c r="E3917" s="1376" t="s">
        <v>904</v>
      </c>
      <c r="F3917" s="1376"/>
    </row>
    <row r="3918" spans="1:6" ht="51" customHeight="1">
      <c r="A3918" s="1376" t="s">
        <v>7390</v>
      </c>
      <c r="B3918" s="1376" t="s">
        <v>7391</v>
      </c>
      <c r="C3918" s="1376">
        <v>300000</v>
      </c>
      <c r="D3918" s="1376" t="s">
        <v>1066</v>
      </c>
      <c r="E3918" s="1376" t="s">
        <v>904</v>
      </c>
      <c r="F3918" s="1376"/>
    </row>
    <row r="3919" spans="1:6" ht="51" customHeight="1">
      <c r="A3919" s="1376" t="s">
        <v>7392</v>
      </c>
      <c r="B3919" s="1376" t="s">
        <v>7393</v>
      </c>
      <c r="C3919" s="1376">
        <v>225000</v>
      </c>
      <c r="D3919" s="1376" t="s">
        <v>1066</v>
      </c>
      <c r="E3919" s="1376" t="s">
        <v>904</v>
      </c>
      <c r="F3919" s="1376"/>
    </row>
    <row r="3920" spans="1:6" ht="51" customHeight="1">
      <c r="A3920" s="1376" t="s">
        <v>7394</v>
      </c>
      <c r="B3920" s="1376" t="s">
        <v>7395</v>
      </c>
      <c r="C3920" s="1376">
        <v>200000</v>
      </c>
      <c r="D3920" s="1376" t="s">
        <v>1066</v>
      </c>
      <c r="E3920" s="1376" t="s">
        <v>904</v>
      </c>
      <c r="F3920" s="1376"/>
    </row>
    <row r="3921" spans="1:6" ht="51" customHeight="1">
      <c r="A3921" s="1376" t="s">
        <v>7396</v>
      </c>
      <c r="B3921" s="1376" t="s">
        <v>7397</v>
      </c>
      <c r="C3921" s="1376">
        <v>300000</v>
      </c>
      <c r="D3921" s="1376" t="s">
        <v>1066</v>
      </c>
      <c r="E3921" s="1376" t="s">
        <v>904</v>
      </c>
      <c r="F3921" s="1376"/>
    </row>
    <row r="3922" spans="1:6" ht="51" customHeight="1">
      <c r="A3922" s="1376" t="s">
        <v>7398</v>
      </c>
      <c r="B3922" s="1376" t="s">
        <v>7399</v>
      </c>
      <c r="C3922" s="1376">
        <v>200000</v>
      </c>
      <c r="D3922" s="1376" t="s">
        <v>1066</v>
      </c>
      <c r="E3922" s="1376" t="s">
        <v>904</v>
      </c>
      <c r="F3922" s="1376"/>
    </row>
    <row r="3923" spans="1:6" ht="51" customHeight="1">
      <c r="A3923" s="1376" t="s">
        <v>7400</v>
      </c>
      <c r="B3923" s="1376" t="s">
        <v>7401</v>
      </c>
      <c r="C3923" s="1376">
        <v>400000</v>
      </c>
      <c r="D3923" s="1376" t="s">
        <v>1066</v>
      </c>
      <c r="E3923" s="1376" t="s">
        <v>904</v>
      </c>
      <c r="F3923" s="1376"/>
    </row>
    <row r="3924" spans="1:6" ht="51" customHeight="1">
      <c r="A3924" s="1376" t="s">
        <v>7402</v>
      </c>
      <c r="B3924" s="1376" t="s">
        <v>7403</v>
      </c>
      <c r="C3924" s="1376">
        <v>400000</v>
      </c>
      <c r="D3924" s="1376" t="s">
        <v>1066</v>
      </c>
      <c r="E3924" s="1376" t="s">
        <v>904</v>
      </c>
      <c r="F3924" s="1376"/>
    </row>
    <row r="3925" spans="1:6" ht="51" customHeight="1">
      <c r="A3925" s="1376" t="s">
        <v>7404</v>
      </c>
      <c r="B3925" s="1376" t="s">
        <v>7405</v>
      </c>
      <c r="C3925" s="1376">
        <v>500000</v>
      </c>
      <c r="D3925" s="1376" t="s">
        <v>1066</v>
      </c>
      <c r="E3925" s="1376" t="s">
        <v>904</v>
      </c>
      <c r="F3925" s="1376"/>
    </row>
    <row r="3926" spans="1:6" ht="51" customHeight="1">
      <c r="A3926" s="1376" t="s">
        <v>7406</v>
      </c>
      <c r="B3926" s="1376" t="s">
        <v>7407</v>
      </c>
      <c r="C3926" s="1376">
        <v>50000</v>
      </c>
      <c r="D3926" s="1376" t="s">
        <v>1066</v>
      </c>
      <c r="E3926" s="1376" t="s">
        <v>904</v>
      </c>
      <c r="F3926" s="1376"/>
    </row>
    <row r="3927" spans="1:6" ht="51" customHeight="1">
      <c r="A3927" s="1376" t="s">
        <v>7408</v>
      </c>
      <c r="B3927" s="1376" t="s">
        <v>7409</v>
      </c>
      <c r="C3927" s="1376">
        <v>100000</v>
      </c>
      <c r="D3927" s="1376" t="s">
        <v>1066</v>
      </c>
      <c r="E3927" s="1376" t="s">
        <v>904</v>
      </c>
      <c r="F3927" s="1376"/>
    </row>
    <row r="3928" spans="1:6" ht="51" customHeight="1">
      <c r="A3928" s="1376" t="s">
        <v>7410</v>
      </c>
      <c r="B3928" s="1376" t="s">
        <v>7411</v>
      </c>
      <c r="C3928" s="1376">
        <v>100000</v>
      </c>
      <c r="D3928" s="1376" t="s">
        <v>1066</v>
      </c>
      <c r="E3928" s="1376" t="s">
        <v>904</v>
      </c>
      <c r="F3928" s="1376"/>
    </row>
    <row r="3929" spans="1:6" ht="51" customHeight="1">
      <c r="A3929" s="1376" t="s">
        <v>7412</v>
      </c>
      <c r="B3929" s="1376" t="s">
        <v>7413</v>
      </c>
      <c r="C3929" s="1376">
        <v>100000</v>
      </c>
      <c r="D3929" s="1376" t="s">
        <v>1066</v>
      </c>
      <c r="E3929" s="1376" t="s">
        <v>904</v>
      </c>
      <c r="F3929" s="1376"/>
    </row>
    <row r="3930" spans="1:6" ht="51" customHeight="1">
      <c r="A3930" s="1376" t="s">
        <v>7414</v>
      </c>
      <c r="B3930" s="1376" t="s">
        <v>7415</v>
      </c>
      <c r="C3930" s="1376">
        <v>25000</v>
      </c>
      <c r="D3930" s="1376" t="s">
        <v>1066</v>
      </c>
      <c r="E3930" s="1376" t="s">
        <v>904</v>
      </c>
      <c r="F3930" s="1376"/>
    </row>
    <row r="3931" spans="1:6" ht="51" customHeight="1">
      <c r="A3931" s="1376" t="s">
        <v>7416</v>
      </c>
      <c r="B3931" s="1376" t="s">
        <v>7417</v>
      </c>
      <c r="C3931" s="1376">
        <v>25000</v>
      </c>
      <c r="D3931" s="1376" t="s">
        <v>1066</v>
      </c>
      <c r="E3931" s="1376" t="s">
        <v>904</v>
      </c>
      <c r="F3931" s="1376"/>
    </row>
    <row r="3932" spans="1:6" ht="51" customHeight="1">
      <c r="A3932" s="1376" t="s">
        <v>7418</v>
      </c>
      <c r="B3932" s="1376" t="s">
        <v>7419</v>
      </c>
      <c r="C3932" s="1376">
        <v>100000</v>
      </c>
      <c r="D3932" s="1376" t="s">
        <v>1066</v>
      </c>
      <c r="E3932" s="1376" t="s">
        <v>904</v>
      </c>
      <c r="F3932" s="1376"/>
    </row>
    <row r="3933" spans="1:6" ht="51" customHeight="1">
      <c r="A3933" s="1376" t="s">
        <v>7420</v>
      </c>
      <c r="B3933" s="1376" t="s">
        <v>7421</v>
      </c>
      <c r="C3933" s="1376">
        <v>100000</v>
      </c>
      <c r="D3933" s="1376" t="s">
        <v>1066</v>
      </c>
      <c r="E3933" s="1376" t="s">
        <v>904</v>
      </c>
      <c r="F3933" s="1376"/>
    </row>
    <row r="3934" spans="1:6" ht="51" customHeight="1">
      <c r="A3934" s="1376"/>
      <c r="B3934" s="1376"/>
      <c r="C3934" s="1376"/>
      <c r="D3934" s="1376"/>
      <c r="E3934" s="1376"/>
      <c r="F3934" s="1376"/>
    </row>
    <row r="3935" spans="1:6" ht="51" customHeight="1">
      <c r="A3935" s="1376"/>
      <c r="B3935" s="1376"/>
      <c r="C3935" s="1376"/>
      <c r="D3935" s="1376"/>
      <c r="E3935" s="1376"/>
      <c r="F3935" s="1376"/>
    </row>
    <row r="3936" spans="1:6" ht="51" customHeight="1" thickBot="1">
      <c r="A3936" s="1376" t="s">
        <v>6700</v>
      </c>
      <c r="B3936" s="1376"/>
      <c r="C3936" s="1376"/>
      <c r="D3936" s="1376"/>
      <c r="E3936" s="1376"/>
      <c r="F3936" s="1376"/>
    </row>
    <row r="3937" spans="1:6" ht="51" customHeight="1">
      <c r="A3937" s="1299" t="s">
        <v>1</v>
      </c>
      <c r="B3937" s="1300" t="s">
        <v>2</v>
      </c>
      <c r="C3937" s="1301" t="s">
        <v>6349</v>
      </c>
      <c r="D3937" s="1301" t="s">
        <v>4</v>
      </c>
      <c r="E3937" s="1301" t="s">
        <v>5</v>
      </c>
      <c r="F3937" s="1302" t="s">
        <v>6350</v>
      </c>
    </row>
    <row r="3938" spans="1:6" ht="51" customHeight="1">
      <c r="A3938" s="1376" t="s">
        <v>7422</v>
      </c>
      <c r="B3938" s="1376" t="s">
        <v>7423</v>
      </c>
      <c r="C3938" s="1376">
        <v>100000</v>
      </c>
      <c r="D3938" s="1376" t="s">
        <v>1066</v>
      </c>
      <c r="E3938" s="1376" t="s">
        <v>904</v>
      </c>
      <c r="F3938" s="1376"/>
    </row>
    <row r="3939" spans="1:6" ht="51" customHeight="1">
      <c r="A3939" s="1376" t="s">
        <v>7424</v>
      </c>
      <c r="B3939" s="1376" t="s">
        <v>7425</v>
      </c>
      <c r="C3939" s="1376">
        <v>30000</v>
      </c>
      <c r="D3939" s="1376" t="s">
        <v>1066</v>
      </c>
      <c r="E3939" s="1376" t="s">
        <v>904</v>
      </c>
      <c r="F3939" s="1376"/>
    </row>
    <row r="3940" spans="1:6" ht="51" customHeight="1">
      <c r="A3940" s="1376" t="s">
        <v>7426</v>
      </c>
      <c r="B3940" s="1376" t="s">
        <v>7427</v>
      </c>
      <c r="C3940" s="1376">
        <v>50000</v>
      </c>
      <c r="D3940" s="1376" t="s">
        <v>1066</v>
      </c>
      <c r="E3940" s="1376" t="s">
        <v>904</v>
      </c>
      <c r="F3940" s="1376"/>
    </row>
    <row r="3941" spans="1:6" ht="51" customHeight="1">
      <c r="A3941" s="1376" t="s">
        <v>7428</v>
      </c>
      <c r="B3941" s="1376" t="s">
        <v>7429</v>
      </c>
      <c r="C3941" s="1376">
        <v>500000</v>
      </c>
      <c r="D3941" s="1376" t="s">
        <v>1066</v>
      </c>
      <c r="E3941" s="1376" t="s">
        <v>904</v>
      </c>
      <c r="F3941" s="1376"/>
    </row>
    <row r="3942" spans="1:6" ht="51" customHeight="1">
      <c r="A3942" s="1376" t="s">
        <v>7430</v>
      </c>
      <c r="B3942" s="1376" t="s">
        <v>7431</v>
      </c>
      <c r="C3942" s="1376">
        <v>200000</v>
      </c>
      <c r="D3942" s="1376" t="s">
        <v>1066</v>
      </c>
      <c r="E3942" s="1376" t="s">
        <v>904</v>
      </c>
      <c r="F3942" s="1376"/>
    </row>
    <row r="3943" spans="1:6" ht="51" customHeight="1">
      <c r="A3943" s="1376" t="s">
        <v>7432</v>
      </c>
      <c r="B3943" s="1376" t="s">
        <v>7433</v>
      </c>
      <c r="C3943" s="1376">
        <v>200000</v>
      </c>
      <c r="D3943" s="1376" t="s">
        <v>1066</v>
      </c>
      <c r="E3943" s="1376" t="s">
        <v>904</v>
      </c>
      <c r="F3943" s="1376"/>
    </row>
    <row r="3944" spans="1:6" ht="51" customHeight="1">
      <c r="A3944" s="1376" t="s">
        <v>7434</v>
      </c>
      <c r="B3944" s="1376" t="s">
        <v>7435</v>
      </c>
      <c r="C3944" s="1376">
        <v>200000</v>
      </c>
      <c r="D3944" s="1376" t="s">
        <v>1066</v>
      </c>
      <c r="E3944" s="1376" t="s">
        <v>904</v>
      </c>
      <c r="F3944" s="1376"/>
    </row>
    <row r="3945" spans="1:6" ht="51" customHeight="1">
      <c r="A3945" s="1376" t="s">
        <v>7436</v>
      </c>
      <c r="B3945" s="1376" t="s">
        <v>7437</v>
      </c>
      <c r="C3945" s="1376">
        <v>200000</v>
      </c>
      <c r="D3945" s="1376" t="s">
        <v>1066</v>
      </c>
      <c r="E3945" s="1376" t="s">
        <v>904</v>
      </c>
      <c r="F3945" s="1376"/>
    </row>
    <row r="3946" spans="1:6" ht="51" customHeight="1">
      <c r="A3946" s="1376" t="s">
        <v>7438</v>
      </c>
      <c r="B3946" s="1376" t="s">
        <v>7439</v>
      </c>
      <c r="C3946" s="1376">
        <v>200000</v>
      </c>
      <c r="D3946" s="1376" t="s">
        <v>1066</v>
      </c>
      <c r="E3946" s="1376" t="s">
        <v>904</v>
      </c>
      <c r="F3946" s="1376"/>
    </row>
    <row r="3947" spans="1:6" ht="51" customHeight="1">
      <c r="A3947" s="1376" t="s">
        <v>7440</v>
      </c>
      <c r="B3947" s="1376" t="s">
        <v>7441</v>
      </c>
      <c r="C3947" s="1376">
        <v>50000</v>
      </c>
      <c r="D3947" s="1376" t="s">
        <v>1066</v>
      </c>
      <c r="E3947" s="1376" t="s">
        <v>904</v>
      </c>
      <c r="F3947" s="1376"/>
    </row>
    <row r="3948" spans="1:6" ht="51" customHeight="1">
      <c r="A3948" s="1376" t="s">
        <v>7442</v>
      </c>
      <c r="B3948" s="1376" t="s">
        <v>7443</v>
      </c>
      <c r="C3948" s="1376">
        <v>200000</v>
      </c>
      <c r="D3948" s="1376" t="s">
        <v>1066</v>
      </c>
      <c r="E3948" s="1376" t="s">
        <v>904</v>
      </c>
      <c r="F3948" s="1376"/>
    </row>
    <row r="3949" spans="1:6" ht="51" customHeight="1">
      <c r="A3949" s="1376" t="s">
        <v>7444</v>
      </c>
      <c r="B3949" s="1376" t="s">
        <v>7445</v>
      </c>
      <c r="C3949" s="1376">
        <v>25000</v>
      </c>
      <c r="D3949" s="1376" t="s">
        <v>1066</v>
      </c>
      <c r="E3949" s="1376" t="s">
        <v>904</v>
      </c>
      <c r="F3949" s="1376"/>
    </row>
    <row r="3950" spans="1:6" ht="51" customHeight="1">
      <c r="A3950" s="1376" t="s">
        <v>7446</v>
      </c>
      <c r="B3950" s="1376" t="s">
        <v>7447</v>
      </c>
      <c r="C3950" s="1376">
        <v>200000</v>
      </c>
      <c r="D3950" s="1376" t="s">
        <v>1066</v>
      </c>
      <c r="E3950" s="1376" t="s">
        <v>904</v>
      </c>
      <c r="F3950" s="1376"/>
    </row>
    <row r="3951" spans="1:6" ht="51" customHeight="1">
      <c r="A3951" s="1376" t="s">
        <v>7448</v>
      </c>
      <c r="B3951" s="1376" t="s">
        <v>7449</v>
      </c>
      <c r="C3951" s="1376">
        <v>25000</v>
      </c>
      <c r="D3951" s="1376" t="s">
        <v>1066</v>
      </c>
      <c r="E3951" s="1376" t="s">
        <v>904</v>
      </c>
      <c r="F3951" s="1376"/>
    </row>
    <row r="3952" spans="1:6" ht="51" customHeight="1">
      <c r="A3952" s="1376" t="s">
        <v>7450</v>
      </c>
      <c r="B3952" s="1376" t="s">
        <v>7451</v>
      </c>
      <c r="C3952" s="1376">
        <v>35000</v>
      </c>
      <c r="D3952" s="1376" t="s">
        <v>1066</v>
      </c>
      <c r="E3952" s="1376" t="s">
        <v>904</v>
      </c>
      <c r="F3952" s="1376"/>
    </row>
    <row r="3953" spans="1:6" ht="51" customHeight="1">
      <c r="A3953" s="1376" t="s">
        <v>7452</v>
      </c>
      <c r="B3953" s="1376" t="s">
        <v>7453</v>
      </c>
      <c r="C3953" s="1376">
        <v>30000</v>
      </c>
      <c r="D3953" s="1376" t="s">
        <v>1066</v>
      </c>
      <c r="E3953" s="1376" t="s">
        <v>904</v>
      </c>
      <c r="F3953" s="1376"/>
    </row>
    <row r="3954" spans="1:6" ht="51" customHeight="1">
      <c r="A3954" s="1376" t="s">
        <v>7454</v>
      </c>
      <c r="B3954" s="1376" t="s">
        <v>7455</v>
      </c>
      <c r="C3954" s="1376">
        <v>35000</v>
      </c>
      <c r="D3954" s="1376" t="s">
        <v>1066</v>
      </c>
      <c r="E3954" s="1376" t="s">
        <v>904</v>
      </c>
      <c r="F3954" s="1376"/>
    </row>
    <row r="3955" spans="1:6" ht="51" customHeight="1">
      <c r="A3955" s="1376" t="s">
        <v>7456</v>
      </c>
      <c r="B3955" s="1376" t="s">
        <v>7457</v>
      </c>
      <c r="C3955" s="1376">
        <v>50000</v>
      </c>
      <c r="D3955" s="1376" t="s">
        <v>1066</v>
      </c>
      <c r="E3955" s="1376" t="s">
        <v>904</v>
      </c>
      <c r="F3955" s="1376"/>
    </row>
    <row r="3956" spans="1:6" ht="51" customHeight="1">
      <c r="A3956" s="1376" t="s">
        <v>7458</v>
      </c>
      <c r="B3956" s="1376" t="s">
        <v>7459</v>
      </c>
      <c r="C3956" s="1376">
        <v>50000</v>
      </c>
      <c r="D3956" s="1376" t="s">
        <v>1066</v>
      </c>
      <c r="E3956" s="1376" t="s">
        <v>904</v>
      </c>
      <c r="F3956" s="1376"/>
    </row>
    <row r="3957" spans="1:6" ht="51" customHeight="1">
      <c r="A3957" s="1376" t="s">
        <v>7460</v>
      </c>
      <c r="B3957" s="1376" t="s">
        <v>7461</v>
      </c>
      <c r="C3957" s="1376">
        <v>50000</v>
      </c>
      <c r="D3957" s="1376" t="s">
        <v>1066</v>
      </c>
      <c r="E3957" s="1376" t="s">
        <v>904</v>
      </c>
      <c r="F3957" s="1376"/>
    </row>
    <row r="3958" spans="1:6" ht="51" customHeight="1">
      <c r="A3958" s="1376" t="s">
        <v>7462</v>
      </c>
      <c r="B3958" s="1376" t="s">
        <v>7463</v>
      </c>
      <c r="C3958" s="1376">
        <v>25000</v>
      </c>
      <c r="D3958" s="1376" t="s">
        <v>1066</v>
      </c>
      <c r="E3958" s="1376" t="s">
        <v>904</v>
      </c>
      <c r="F3958" s="1376"/>
    </row>
    <row r="3959" spans="1:6" ht="51" customHeight="1">
      <c r="A3959" s="1376" t="s">
        <v>7464</v>
      </c>
      <c r="B3959" s="1376" t="s">
        <v>7465</v>
      </c>
      <c r="C3959" s="1376">
        <v>25000</v>
      </c>
      <c r="D3959" s="1376" t="s">
        <v>1066</v>
      </c>
      <c r="E3959" s="1376" t="s">
        <v>904</v>
      </c>
      <c r="F3959" s="1376"/>
    </row>
    <row r="3960" spans="1:6" ht="51" customHeight="1">
      <c r="A3960" s="1376" t="s">
        <v>7466</v>
      </c>
      <c r="B3960" s="1376" t="s">
        <v>7467</v>
      </c>
      <c r="C3960" s="1376">
        <v>25000</v>
      </c>
      <c r="D3960" s="1376" t="s">
        <v>1066</v>
      </c>
      <c r="E3960" s="1376" t="s">
        <v>904</v>
      </c>
      <c r="F3960" s="1376"/>
    </row>
    <row r="3961" spans="1:6" ht="51" customHeight="1">
      <c r="A3961" s="1376" t="s">
        <v>7468</v>
      </c>
      <c r="B3961" s="1376" t="s">
        <v>7469</v>
      </c>
      <c r="C3961" s="1376">
        <v>25000</v>
      </c>
      <c r="D3961" s="1376" t="s">
        <v>1066</v>
      </c>
      <c r="E3961" s="1376" t="s">
        <v>904</v>
      </c>
      <c r="F3961" s="1376"/>
    </row>
    <row r="3962" spans="1:6" ht="51" customHeight="1">
      <c r="A3962" s="1376" t="s">
        <v>7470</v>
      </c>
      <c r="B3962" s="1376" t="s">
        <v>7471</v>
      </c>
      <c r="C3962" s="1376">
        <v>25000</v>
      </c>
      <c r="D3962" s="1376" t="s">
        <v>1066</v>
      </c>
      <c r="E3962" s="1376" t="s">
        <v>904</v>
      </c>
      <c r="F3962" s="1376"/>
    </row>
    <row r="3963" spans="1:6" ht="51" customHeight="1">
      <c r="A3963" s="1376" t="s">
        <v>7472</v>
      </c>
      <c r="B3963" s="1376" t="s">
        <v>7473</v>
      </c>
      <c r="C3963" s="1376">
        <v>300000</v>
      </c>
      <c r="D3963" s="1376" t="s">
        <v>1066</v>
      </c>
      <c r="E3963" s="1376" t="s">
        <v>904</v>
      </c>
      <c r="F3963" s="1376"/>
    </row>
    <row r="3964" spans="1:6" ht="51" customHeight="1">
      <c r="A3964" s="1376" t="s">
        <v>7474</v>
      </c>
      <c r="B3964" s="1376" t="s">
        <v>7475</v>
      </c>
      <c r="C3964" s="1376">
        <v>25000</v>
      </c>
      <c r="D3964" s="1376" t="s">
        <v>1066</v>
      </c>
      <c r="E3964" s="1376" t="s">
        <v>904</v>
      </c>
      <c r="F3964" s="1376"/>
    </row>
    <row r="3965" spans="1:6" ht="51" customHeight="1">
      <c r="A3965" s="1376" t="s">
        <v>7476</v>
      </c>
      <c r="B3965" s="1376" t="s">
        <v>7477</v>
      </c>
      <c r="C3965" s="1376">
        <v>200000</v>
      </c>
      <c r="D3965" s="1376" t="s">
        <v>1066</v>
      </c>
      <c r="E3965" s="1376" t="s">
        <v>701</v>
      </c>
      <c r="F3965" s="1376"/>
    </row>
    <row r="3966" spans="1:6" ht="51" customHeight="1">
      <c r="A3966" s="1376" t="s">
        <v>7478</v>
      </c>
      <c r="B3966" s="1381" t="s">
        <v>7479</v>
      </c>
      <c r="C3966" s="1376">
        <v>100000</v>
      </c>
      <c r="D3966" s="1376" t="s">
        <v>1066</v>
      </c>
      <c r="E3966" s="1376" t="s">
        <v>904</v>
      </c>
      <c r="F3966" s="1376"/>
    </row>
    <row r="3967" spans="1:6" ht="51" customHeight="1">
      <c r="A3967" s="1376" t="s">
        <v>7480</v>
      </c>
      <c r="B3967" s="1376" t="s">
        <v>7481</v>
      </c>
      <c r="C3967" s="1376">
        <v>40000</v>
      </c>
      <c r="D3967" s="1376" t="s">
        <v>1066</v>
      </c>
      <c r="E3967" s="1376" t="s">
        <v>904</v>
      </c>
      <c r="F3967" s="1376"/>
    </row>
    <row r="3968" spans="1:6" ht="51" customHeight="1">
      <c r="A3968" s="1376" t="s">
        <v>7482</v>
      </c>
      <c r="B3968" s="1376" t="s">
        <v>7483</v>
      </c>
      <c r="C3968" s="1376">
        <v>50000</v>
      </c>
      <c r="D3968" s="1376" t="s">
        <v>1066</v>
      </c>
      <c r="E3968" s="1376" t="s">
        <v>904</v>
      </c>
      <c r="F3968" s="1376"/>
    </row>
    <row r="3969" spans="1:6" ht="51" customHeight="1">
      <c r="A3969" s="1376" t="s">
        <v>7484</v>
      </c>
      <c r="B3969" s="1376" t="s">
        <v>7485</v>
      </c>
      <c r="C3969" s="1376">
        <v>100000</v>
      </c>
      <c r="D3969" s="1376" t="s">
        <v>1066</v>
      </c>
      <c r="E3969" s="1376" t="s">
        <v>904</v>
      </c>
      <c r="F3969" s="1376"/>
    </row>
    <row r="3970" spans="1:6" ht="51" customHeight="1">
      <c r="A3970" s="1376"/>
      <c r="B3970" s="1376"/>
      <c r="C3970" s="1376"/>
      <c r="D3970" s="1376"/>
      <c r="E3970" s="1376"/>
      <c r="F3970" s="1376"/>
    </row>
    <row r="3971" spans="1:6" ht="51" customHeight="1">
      <c r="A3971" s="1376"/>
      <c r="B3971" s="1376"/>
      <c r="C3971" s="1376"/>
      <c r="D3971" s="1376"/>
      <c r="E3971" s="1376"/>
      <c r="F3971" s="1376"/>
    </row>
    <row r="3972" spans="1:6" ht="51" customHeight="1" thickBot="1">
      <c r="A3972" s="1376" t="s">
        <v>6840</v>
      </c>
      <c r="B3972" s="1376"/>
      <c r="C3972" s="1376"/>
      <c r="D3972" s="1376"/>
      <c r="E3972" s="1376"/>
      <c r="F3972" s="1376"/>
    </row>
    <row r="3973" spans="1:6" ht="51" customHeight="1">
      <c r="A3973" s="1299" t="s">
        <v>1</v>
      </c>
      <c r="B3973" s="1300" t="s">
        <v>2</v>
      </c>
      <c r="C3973" s="1301" t="s">
        <v>6349</v>
      </c>
      <c r="D3973" s="1301" t="s">
        <v>4</v>
      </c>
      <c r="E3973" s="1301" t="s">
        <v>5</v>
      </c>
      <c r="F3973" s="1302" t="s">
        <v>6350</v>
      </c>
    </row>
    <row r="3974" spans="1:6" ht="51" customHeight="1">
      <c r="A3974" s="1376" t="s">
        <v>7486</v>
      </c>
      <c r="B3974" s="1376" t="s">
        <v>7487</v>
      </c>
      <c r="C3974" s="1376">
        <v>100000</v>
      </c>
      <c r="D3974" s="1376" t="s">
        <v>1066</v>
      </c>
      <c r="E3974" s="1376" t="s">
        <v>904</v>
      </c>
      <c r="F3974" s="1376"/>
    </row>
    <row r="3975" spans="1:6" ht="51" customHeight="1">
      <c r="A3975" s="1376" t="s">
        <v>7488</v>
      </c>
      <c r="B3975" s="1376" t="s">
        <v>7489</v>
      </c>
      <c r="C3975" s="1376">
        <v>500000</v>
      </c>
      <c r="D3975" s="1376" t="s">
        <v>1066</v>
      </c>
      <c r="E3975" s="1376" t="s">
        <v>904</v>
      </c>
      <c r="F3975" s="1376"/>
    </row>
    <row r="3976" spans="1:6" ht="51" customHeight="1">
      <c r="A3976" s="1376" t="s">
        <v>7490</v>
      </c>
      <c r="B3976" s="1376" t="s">
        <v>7491</v>
      </c>
      <c r="C3976" s="1376">
        <v>100000</v>
      </c>
      <c r="D3976" s="1376" t="s">
        <v>1066</v>
      </c>
      <c r="E3976" s="1376" t="s">
        <v>904</v>
      </c>
      <c r="F3976" s="1376"/>
    </row>
    <row r="3977" spans="1:6" ht="51" customHeight="1">
      <c r="A3977" s="1376" t="s">
        <v>7492</v>
      </c>
      <c r="B3977" s="1376" t="s">
        <v>7493</v>
      </c>
      <c r="C3977" s="1376">
        <v>200000</v>
      </c>
      <c r="D3977" s="1376" t="s">
        <v>1066</v>
      </c>
      <c r="E3977" s="1376" t="s">
        <v>904</v>
      </c>
      <c r="F3977" s="1376"/>
    </row>
    <row r="3978" spans="1:6" ht="51" customHeight="1">
      <c r="A3978" s="1376" t="s">
        <v>7494</v>
      </c>
      <c r="B3978" s="1376" t="s">
        <v>7495</v>
      </c>
      <c r="C3978" s="1376">
        <v>200000</v>
      </c>
      <c r="D3978" s="1376" t="s">
        <v>1066</v>
      </c>
      <c r="E3978" s="1376" t="s">
        <v>904</v>
      </c>
      <c r="F3978" s="1376"/>
    </row>
    <row r="3979" spans="1:6" ht="51" customHeight="1">
      <c r="A3979" s="1376" t="s">
        <v>7496</v>
      </c>
      <c r="B3979" s="1376" t="s">
        <v>7497</v>
      </c>
      <c r="C3979" s="1376">
        <v>200000</v>
      </c>
      <c r="D3979" s="1376" t="s">
        <v>1066</v>
      </c>
      <c r="E3979" s="1376" t="s">
        <v>904</v>
      </c>
      <c r="F3979" s="1376"/>
    </row>
    <row r="3980" spans="1:6" ht="51" customHeight="1">
      <c r="A3980" s="1376" t="s">
        <v>7498</v>
      </c>
      <c r="B3980" s="1376" t="s">
        <v>7499</v>
      </c>
      <c r="C3980" s="1376">
        <v>500000</v>
      </c>
      <c r="D3980" s="1376" t="s">
        <v>1066</v>
      </c>
      <c r="E3980" s="1376" t="s">
        <v>904</v>
      </c>
      <c r="F3980" s="1376"/>
    </row>
    <row r="3981" spans="1:6" ht="51" customHeight="1">
      <c r="A3981" s="1376" t="s">
        <v>7500</v>
      </c>
      <c r="B3981" s="1376" t="s">
        <v>7501</v>
      </c>
      <c r="C3981" s="1376">
        <v>300000</v>
      </c>
      <c r="D3981" s="1376" t="s">
        <v>1066</v>
      </c>
      <c r="E3981" s="1376" t="s">
        <v>904</v>
      </c>
      <c r="F3981" s="1376"/>
    </row>
    <row r="3982" spans="1:6" ht="51" customHeight="1">
      <c r="A3982" s="1376" t="s">
        <v>7502</v>
      </c>
      <c r="B3982" s="1376" t="s">
        <v>7503</v>
      </c>
      <c r="C3982" s="1376">
        <v>200000</v>
      </c>
      <c r="D3982" s="1376" t="s">
        <v>1066</v>
      </c>
      <c r="E3982" s="1376" t="s">
        <v>904</v>
      </c>
      <c r="F3982" s="1376"/>
    </row>
    <row r="3983" spans="1:6" ht="51" customHeight="1">
      <c r="A3983" s="1376" t="s">
        <v>7504</v>
      </c>
      <c r="B3983" s="1376" t="s">
        <v>7505</v>
      </c>
      <c r="C3983" s="1376">
        <v>300000</v>
      </c>
      <c r="D3983" s="1376" t="s">
        <v>1066</v>
      </c>
      <c r="E3983" s="1376" t="s">
        <v>904</v>
      </c>
      <c r="F3983" s="1376"/>
    </row>
    <row r="3984" spans="1:6" ht="51" customHeight="1">
      <c r="A3984" s="1376" t="s">
        <v>7506</v>
      </c>
      <c r="B3984" s="1376" t="s">
        <v>7507</v>
      </c>
      <c r="C3984" s="1376">
        <v>500000</v>
      </c>
      <c r="D3984" s="1376" t="s">
        <v>1066</v>
      </c>
      <c r="E3984" s="1376" t="s">
        <v>904</v>
      </c>
      <c r="F3984" s="1376"/>
    </row>
    <row r="3985" spans="1:6" ht="51" customHeight="1">
      <c r="A3985" s="1376" t="s">
        <v>7508</v>
      </c>
      <c r="B3985" s="1376" t="s">
        <v>7509</v>
      </c>
      <c r="C3985" s="1376">
        <v>300000</v>
      </c>
      <c r="D3985" s="1376" t="s">
        <v>1066</v>
      </c>
      <c r="E3985" s="1376" t="s">
        <v>904</v>
      </c>
      <c r="F3985" s="1376"/>
    </row>
    <row r="3986" spans="1:6" ht="51" customHeight="1">
      <c r="A3986" s="1376" t="s">
        <v>7510</v>
      </c>
      <c r="B3986" s="1376" t="s">
        <v>7511</v>
      </c>
      <c r="C3986" s="1376">
        <v>300000</v>
      </c>
      <c r="D3986" s="1376" t="s">
        <v>1066</v>
      </c>
      <c r="E3986" s="1376" t="s">
        <v>904</v>
      </c>
      <c r="F3986" s="1376"/>
    </row>
    <row r="3987" spans="1:6" ht="51" customHeight="1">
      <c r="A3987" s="1376" t="s">
        <v>7512</v>
      </c>
      <c r="B3987" s="1376" t="s">
        <v>7513</v>
      </c>
      <c r="C3987" s="1376">
        <v>300000</v>
      </c>
      <c r="D3987" s="1376" t="s">
        <v>1066</v>
      </c>
      <c r="E3987" s="1376" t="s">
        <v>904</v>
      </c>
      <c r="F3987" s="1376"/>
    </row>
    <row r="3988" spans="1:6" ht="51" customHeight="1">
      <c r="A3988" s="1376" t="s">
        <v>7514</v>
      </c>
      <c r="B3988" s="1376" t="s">
        <v>7515</v>
      </c>
      <c r="C3988" s="1376">
        <v>300000</v>
      </c>
      <c r="D3988" s="1376" t="s">
        <v>1066</v>
      </c>
      <c r="E3988" s="1376" t="s">
        <v>904</v>
      </c>
      <c r="F3988" s="1376"/>
    </row>
    <row r="3989" spans="1:6" ht="51" customHeight="1">
      <c r="A3989" s="1376" t="s">
        <v>7516</v>
      </c>
      <c r="B3989" s="1376" t="s">
        <v>7517</v>
      </c>
      <c r="C3989" s="1376">
        <v>200000</v>
      </c>
      <c r="D3989" s="1376" t="s">
        <v>1066</v>
      </c>
      <c r="E3989" s="1376" t="s">
        <v>904</v>
      </c>
      <c r="F3989" s="1376"/>
    </row>
    <row r="3990" spans="1:6" ht="51" customHeight="1">
      <c r="A3990" s="1376" t="s">
        <v>7518</v>
      </c>
      <c r="B3990" s="1376" t="s">
        <v>7519</v>
      </c>
      <c r="C3990" s="1376">
        <v>300000</v>
      </c>
      <c r="D3990" s="1376" t="s">
        <v>1066</v>
      </c>
      <c r="E3990" s="1376" t="s">
        <v>904</v>
      </c>
      <c r="F3990" s="1376"/>
    </row>
    <row r="3991" spans="1:6" ht="51" customHeight="1">
      <c r="A3991" s="1376" t="s">
        <v>7520</v>
      </c>
      <c r="B3991" s="1376" t="s">
        <v>7521</v>
      </c>
      <c r="C3991" s="1376">
        <v>300000</v>
      </c>
      <c r="D3991" s="1376" t="s">
        <v>1066</v>
      </c>
      <c r="E3991" s="1376" t="s">
        <v>904</v>
      </c>
      <c r="F3991" s="1376"/>
    </row>
    <row r="3992" spans="1:6" ht="51" customHeight="1">
      <c r="A3992" s="1376" t="s">
        <v>7522</v>
      </c>
      <c r="B3992" s="1376" t="s">
        <v>7523</v>
      </c>
      <c r="C3992" s="1376">
        <v>300000</v>
      </c>
      <c r="D3992" s="1376" t="s">
        <v>1066</v>
      </c>
      <c r="E3992" s="1376" t="s">
        <v>904</v>
      </c>
      <c r="F3992" s="1376"/>
    </row>
    <row r="3993" spans="1:6" ht="51" customHeight="1">
      <c r="A3993" s="1376" t="s">
        <v>7524</v>
      </c>
      <c r="B3993" s="1376" t="s">
        <v>7525</v>
      </c>
      <c r="C3993" s="1376">
        <v>400000</v>
      </c>
      <c r="D3993" s="1376" t="s">
        <v>1066</v>
      </c>
      <c r="E3993" s="1376" t="s">
        <v>904</v>
      </c>
      <c r="F3993" s="1376"/>
    </row>
    <row r="3994" spans="1:6" ht="51" customHeight="1">
      <c r="A3994" s="1376" t="s">
        <v>7526</v>
      </c>
      <c r="B3994" s="1376" t="s">
        <v>7527</v>
      </c>
      <c r="C3994" s="1376">
        <v>100000</v>
      </c>
      <c r="D3994" s="1376" t="s">
        <v>1066</v>
      </c>
      <c r="E3994" s="1376" t="s">
        <v>904</v>
      </c>
      <c r="F3994" s="1376"/>
    </row>
    <row r="3995" spans="1:6" ht="51" customHeight="1">
      <c r="A3995" s="1376" t="s">
        <v>7528</v>
      </c>
      <c r="B3995" s="1376" t="s">
        <v>7529</v>
      </c>
      <c r="C3995" s="1376">
        <v>100000</v>
      </c>
      <c r="D3995" s="1376" t="s">
        <v>1066</v>
      </c>
      <c r="E3995" s="1376" t="s">
        <v>904</v>
      </c>
      <c r="F3995" s="1376"/>
    </row>
    <row r="3996" spans="1:6" ht="51" customHeight="1">
      <c r="A3996" s="1376" t="s">
        <v>7530</v>
      </c>
      <c r="B3996" s="1376" t="s">
        <v>7531</v>
      </c>
      <c r="C3996" s="1376">
        <v>100000</v>
      </c>
      <c r="D3996" s="1376" t="s">
        <v>1066</v>
      </c>
      <c r="E3996" s="1376" t="s">
        <v>904</v>
      </c>
      <c r="F3996" s="1376"/>
    </row>
    <row r="3997" spans="1:6" ht="51" customHeight="1">
      <c r="A3997" s="1376" t="s">
        <v>7532</v>
      </c>
      <c r="B3997" s="1376" t="s">
        <v>7533</v>
      </c>
      <c r="C3997" s="1376">
        <v>300000</v>
      </c>
      <c r="D3997" s="1376" t="s">
        <v>904</v>
      </c>
      <c r="E3997" s="1376" t="s">
        <v>904</v>
      </c>
      <c r="F3997" s="1376"/>
    </row>
    <row r="3998" spans="1:6" ht="51" customHeight="1">
      <c r="A3998" s="1376" t="s">
        <v>7534</v>
      </c>
      <c r="B3998" s="1376" t="s">
        <v>7535</v>
      </c>
      <c r="C3998" s="1376">
        <v>50000</v>
      </c>
      <c r="D3998" s="1376" t="s">
        <v>1066</v>
      </c>
      <c r="E3998" s="1376" t="s">
        <v>904</v>
      </c>
      <c r="F3998" s="1376"/>
    </row>
    <row r="3999" spans="1:6" ht="51" customHeight="1">
      <c r="A3999" s="1376" t="s">
        <v>7536</v>
      </c>
      <c r="B3999" s="1376" t="s">
        <v>7537</v>
      </c>
      <c r="C3999" s="1376">
        <v>30000</v>
      </c>
      <c r="D3999" s="1376" t="s">
        <v>1066</v>
      </c>
      <c r="E3999" s="1376" t="s">
        <v>904</v>
      </c>
      <c r="F3999" s="1376"/>
    </row>
    <row r="4000" spans="1:6" ht="51" customHeight="1">
      <c r="A4000" s="1376" t="s">
        <v>7538</v>
      </c>
      <c r="B4000" s="1376" t="s">
        <v>7539</v>
      </c>
      <c r="C4000" s="1376">
        <v>25000</v>
      </c>
      <c r="D4000" s="1376" t="s">
        <v>1066</v>
      </c>
      <c r="E4000" s="1376" t="s">
        <v>904</v>
      </c>
      <c r="F4000" s="1376"/>
    </row>
    <row r="4001" spans="1:6" ht="51" customHeight="1">
      <c r="A4001" s="1376" t="s">
        <v>7540</v>
      </c>
      <c r="B4001" s="1376" t="s">
        <v>7541</v>
      </c>
      <c r="C4001" s="1376">
        <v>25000</v>
      </c>
      <c r="D4001" s="1376" t="s">
        <v>1066</v>
      </c>
      <c r="E4001" s="1376" t="s">
        <v>904</v>
      </c>
      <c r="F4001" s="1376"/>
    </row>
    <row r="4002" spans="1:6" ht="51" customHeight="1">
      <c r="A4002" s="1376" t="s">
        <v>7542</v>
      </c>
      <c r="B4002" s="1376" t="s">
        <v>7543</v>
      </c>
      <c r="C4002" s="1376">
        <v>25000</v>
      </c>
      <c r="D4002" s="1376" t="s">
        <v>1066</v>
      </c>
      <c r="E4002" s="1376" t="s">
        <v>904</v>
      </c>
      <c r="F4002" s="1376"/>
    </row>
    <row r="4003" spans="1:6" ht="51" customHeight="1">
      <c r="A4003" s="1376" t="s">
        <v>7544</v>
      </c>
      <c r="B4003" s="1376" t="s">
        <v>7545</v>
      </c>
      <c r="C4003" s="1376">
        <v>25000</v>
      </c>
      <c r="D4003" s="1376" t="s">
        <v>1066</v>
      </c>
      <c r="E4003" s="1376" t="s">
        <v>904</v>
      </c>
      <c r="F4003" s="1376"/>
    </row>
    <row r="4004" spans="1:6" ht="51" customHeight="1">
      <c r="A4004" s="1376" t="s">
        <v>7546</v>
      </c>
      <c r="B4004" s="1376" t="s">
        <v>7547</v>
      </c>
      <c r="C4004" s="1376">
        <v>25000</v>
      </c>
      <c r="D4004" s="1376" t="s">
        <v>1066</v>
      </c>
      <c r="E4004" s="1376" t="s">
        <v>904</v>
      </c>
      <c r="F4004" s="1376"/>
    </row>
    <row r="4005" spans="1:6" ht="51" customHeight="1">
      <c r="A4005" s="1376" t="s">
        <v>7548</v>
      </c>
      <c r="B4005" s="1376" t="s">
        <v>7549</v>
      </c>
      <c r="C4005" s="1376">
        <v>25000</v>
      </c>
      <c r="D4005" s="1376" t="s">
        <v>1066</v>
      </c>
      <c r="E4005" s="1376" t="s">
        <v>904</v>
      </c>
      <c r="F4005" s="1376"/>
    </row>
    <row r="4006" spans="1:6" ht="51" customHeight="1">
      <c r="A4006" s="1376" t="s">
        <v>7550</v>
      </c>
      <c r="B4006" s="1376" t="s">
        <v>7551</v>
      </c>
      <c r="C4006" s="1376">
        <v>25000</v>
      </c>
      <c r="D4006" s="1376" t="s">
        <v>1066</v>
      </c>
      <c r="E4006" s="1376" t="s">
        <v>904</v>
      </c>
      <c r="F4006" s="1376"/>
    </row>
    <row r="4007" spans="1:6" ht="51" customHeight="1">
      <c r="A4007" s="1376" t="s">
        <v>7552</v>
      </c>
      <c r="B4007" s="1376" t="s">
        <v>7553</v>
      </c>
      <c r="C4007" s="1376">
        <v>25000</v>
      </c>
      <c r="D4007" s="1376" t="s">
        <v>1066</v>
      </c>
      <c r="E4007" s="1376" t="s">
        <v>904</v>
      </c>
      <c r="F4007" s="1376"/>
    </row>
    <row r="4008" spans="1:6" ht="51" customHeight="1">
      <c r="A4008" s="1376" t="s">
        <v>7554</v>
      </c>
      <c r="B4008" s="1376" t="s">
        <v>7555</v>
      </c>
      <c r="C4008" s="1376">
        <v>25000</v>
      </c>
      <c r="D4008" s="1376" t="s">
        <v>1066</v>
      </c>
      <c r="E4008" s="1376" t="s">
        <v>904</v>
      </c>
      <c r="F4008" s="1376"/>
    </row>
    <row r="4009" spans="1:6" ht="51" customHeight="1">
      <c r="A4009" s="1376" t="s">
        <v>7556</v>
      </c>
      <c r="B4009" s="1376" t="s">
        <v>7557</v>
      </c>
      <c r="C4009" s="1376">
        <v>25000</v>
      </c>
      <c r="D4009" s="1376" t="s">
        <v>1066</v>
      </c>
      <c r="E4009" s="1376" t="s">
        <v>904</v>
      </c>
      <c r="F4009" s="1376"/>
    </row>
    <row r="4010" spans="1:6" ht="51" customHeight="1">
      <c r="A4010" s="1376" t="s">
        <v>7558</v>
      </c>
      <c r="B4010" s="1376" t="s">
        <v>7559</v>
      </c>
      <c r="C4010" s="1376">
        <v>25000</v>
      </c>
      <c r="D4010" s="1376" t="s">
        <v>1066</v>
      </c>
      <c r="E4010" s="1376" t="s">
        <v>904</v>
      </c>
      <c r="F4010" s="1376"/>
    </row>
    <row r="4011" spans="1:6" ht="51" customHeight="1">
      <c r="A4011" s="1376" t="s">
        <v>7560</v>
      </c>
      <c r="B4011" s="1376" t="s">
        <v>7561</v>
      </c>
      <c r="C4011" s="1376">
        <v>25000</v>
      </c>
      <c r="D4011" s="1376" t="s">
        <v>1066</v>
      </c>
      <c r="E4011" s="1376" t="s">
        <v>904</v>
      </c>
      <c r="F4011" s="1376"/>
    </row>
    <row r="4012" spans="1:6" ht="51" customHeight="1">
      <c r="A4012" s="1376" t="s">
        <v>7562</v>
      </c>
      <c r="B4012" s="1376" t="s">
        <v>7563</v>
      </c>
      <c r="C4012" s="1376">
        <v>25000</v>
      </c>
      <c r="D4012" s="1376" t="s">
        <v>1066</v>
      </c>
      <c r="E4012" s="1376" t="s">
        <v>904</v>
      </c>
      <c r="F4012" s="1376"/>
    </row>
    <row r="4013" spans="1:6" ht="51" customHeight="1">
      <c r="A4013" s="1376" t="s">
        <v>7564</v>
      </c>
      <c r="B4013" s="1376" t="s">
        <v>7565</v>
      </c>
      <c r="C4013" s="1376">
        <v>25000</v>
      </c>
      <c r="D4013" s="1376" t="s">
        <v>1066</v>
      </c>
      <c r="E4013" s="1376" t="s">
        <v>904</v>
      </c>
      <c r="F4013" s="1376"/>
    </row>
    <row r="4014" spans="1:6" ht="51" customHeight="1">
      <c r="A4014" s="1376" t="s">
        <v>7566</v>
      </c>
      <c r="B4014" s="1376" t="s">
        <v>7567</v>
      </c>
      <c r="C4014" s="1376">
        <v>25000</v>
      </c>
      <c r="D4014" s="1376" t="s">
        <v>1066</v>
      </c>
      <c r="E4014" s="1376" t="s">
        <v>904</v>
      </c>
      <c r="F4014" s="1376"/>
    </row>
    <row r="4015" spans="1:6" ht="51" customHeight="1">
      <c r="A4015" s="1376" t="s">
        <v>7568</v>
      </c>
      <c r="B4015" s="1376" t="s">
        <v>7569</v>
      </c>
      <c r="C4015" s="1376">
        <v>25000</v>
      </c>
      <c r="D4015" s="1376" t="s">
        <v>1066</v>
      </c>
      <c r="E4015" s="1376" t="s">
        <v>904</v>
      </c>
      <c r="F4015" s="1376"/>
    </row>
    <row r="4016" spans="1:6" ht="51" customHeight="1">
      <c r="A4016" s="1376" t="s">
        <v>7570</v>
      </c>
      <c r="B4016" s="1376" t="s">
        <v>7571</v>
      </c>
      <c r="C4016" s="1376">
        <v>25000</v>
      </c>
      <c r="D4016" s="1376" t="s">
        <v>1066</v>
      </c>
      <c r="E4016" s="1376" t="s">
        <v>904</v>
      </c>
      <c r="F4016" s="1376"/>
    </row>
    <row r="4017" spans="1:6" ht="51" customHeight="1">
      <c r="A4017" s="1376" t="s">
        <v>7572</v>
      </c>
      <c r="B4017" s="1376" t="s">
        <v>7573</v>
      </c>
      <c r="C4017" s="1376">
        <v>25000</v>
      </c>
      <c r="D4017" s="1376" t="s">
        <v>1066</v>
      </c>
      <c r="E4017" s="1376" t="s">
        <v>904</v>
      </c>
      <c r="F4017" s="1376"/>
    </row>
    <row r="4018" spans="1:6" ht="51" customHeight="1">
      <c r="A4018" s="1376" t="s">
        <v>7574</v>
      </c>
      <c r="B4018" s="1376" t="s">
        <v>7575</v>
      </c>
      <c r="C4018" s="1376">
        <v>25000</v>
      </c>
      <c r="D4018" s="1376" t="s">
        <v>1066</v>
      </c>
      <c r="E4018" s="1376" t="s">
        <v>904</v>
      </c>
      <c r="F4018" s="1376"/>
    </row>
    <row r="4019" spans="1:6" ht="51" customHeight="1">
      <c r="A4019" s="1376" t="s">
        <v>7576</v>
      </c>
      <c r="B4019" s="1376" t="s">
        <v>7577</v>
      </c>
      <c r="C4019" s="1376">
        <v>25000</v>
      </c>
      <c r="D4019" s="1376" t="s">
        <v>1066</v>
      </c>
      <c r="E4019" s="1376" t="s">
        <v>904</v>
      </c>
      <c r="F4019" s="1376"/>
    </row>
    <row r="4020" spans="1:6" ht="51" customHeight="1">
      <c r="A4020" s="1376" t="s">
        <v>7578</v>
      </c>
      <c r="B4020" s="1376" t="s">
        <v>7579</v>
      </c>
      <c r="C4020" s="1376">
        <v>25000</v>
      </c>
      <c r="D4020" s="1376" t="s">
        <v>1066</v>
      </c>
      <c r="E4020" s="1376" t="s">
        <v>904</v>
      </c>
      <c r="F4020" s="1376"/>
    </row>
    <row r="4021" spans="1:6" ht="51" customHeight="1">
      <c r="A4021" s="1376" t="s">
        <v>7580</v>
      </c>
      <c r="B4021" s="1376" t="s">
        <v>7581</v>
      </c>
      <c r="C4021" s="1376">
        <v>25000</v>
      </c>
      <c r="D4021" s="1376" t="s">
        <v>1066</v>
      </c>
      <c r="E4021" s="1376" t="s">
        <v>904</v>
      </c>
      <c r="F4021" s="1376"/>
    </row>
    <row r="4022" spans="1:6" ht="51" customHeight="1">
      <c r="A4022" s="1376" t="s">
        <v>7582</v>
      </c>
      <c r="B4022" s="1376" t="s">
        <v>7583</v>
      </c>
      <c r="C4022" s="1376">
        <v>25000</v>
      </c>
      <c r="D4022" s="1376" t="s">
        <v>1066</v>
      </c>
      <c r="E4022" s="1376" t="s">
        <v>904</v>
      </c>
      <c r="F4022" s="1376"/>
    </row>
    <row r="4023" spans="1:6" ht="51" customHeight="1">
      <c r="A4023" s="1376" t="s">
        <v>7584</v>
      </c>
      <c r="B4023" s="1376" t="s">
        <v>7585</v>
      </c>
      <c r="C4023" s="1376">
        <v>25000</v>
      </c>
      <c r="D4023" s="1376" t="s">
        <v>1066</v>
      </c>
      <c r="E4023" s="1376" t="s">
        <v>904</v>
      </c>
      <c r="F4023" s="1376"/>
    </row>
    <row r="4024" spans="1:6" ht="51" customHeight="1">
      <c r="A4024" s="1376" t="s">
        <v>7586</v>
      </c>
      <c r="B4024" s="1376" t="s">
        <v>7587</v>
      </c>
      <c r="C4024" s="1376">
        <v>25000</v>
      </c>
      <c r="D4024" s="1376" t="s">
        <v>1066</v>
      </c>
      <c r="E4024" s="1376" t="s">
        <v>904</v>
      </c>
      <c r="F4024" s="1376"/>
    </row>
    <row r="4025" spans="1:6" ht="51" customHeight="1">
      <c r="A4025" s="1376" t="s">
        <v>7588</v>
      </c>
      <c r="B4025" s="1376" t="s">
        <v>7589</v>
      </c>
      <c r="C4025" s="1376">
        <v>25000</v>
      </c>
      <c r="D4025" s="1376" t="s">
        <v>1066</v>
      </c>
      <c r="E4025" s="1376" t="s">
        <v>904</v>
      </c>
      <c r="F4025" s="1376"/>
    </row>
    <row r="4026" spans="1:6" ht="51" customHeight="1">
      <c r="A4026" s="1376" t="s">
        <v>7590</v>
      </c>
      <c r="B4026" s="1376" t="s">
        <v>7591</v>
      </c>
      <c r="C4026" s="1376">
        <v>25000</v>
      </c>
      <c r="D4026" s="1376" t="s">
        <v>1066</v>
      </c>
      <c r="E4026" s="1376" t="s">
        <v>904</v>
      </c>
      <c r="F4026" s="1376"/>
    </row>
    <row r="4027" spans="1:6" ht="51" customHeight="1">
      <c r="A4027" s="1376" t="s">
        <v>7592</v>
      </c>
      <c r="B4027" s="1376" t="s">
        <v>7593</v>
      </c>
      <c r="C4027" s="1376">
        <v>25000</v>
      </c>
      <c r="D4027" s="1376" t="s">
        <v>1066</v>
      </c>
      <c r="E4027" s="1376" t="s">
        <v>904</v>
      </c>
      <c r="F4027" s="1376"/>
    </row>
    <row r="4028" spans="1:6" ht="51" customHeight="1">
      <c r="A4028" s="1376" t="s">
        <v>7594</v>
      </c>
      <c r="B4028" s="1376" t="s">
        <v>7595</v>
      </c>
      <c r="C4028" s="1376">
        <v>25000</v>
      </c>
      <c r="D4028" s="1376" t="s">
        <v>1066</v>
      </c>
      <c r="E4028" s="1376" t="s">
        <v>904</v>
      </c>
      <c r="F4028" s="1376"/>
    </row>
    <row r="4029" spans="1:6" ht="51" customHeight="1">
      <c r="A4029" s="1376" t="s">
        <v>7596</v>
      </c>
      <c r="B4029" s="1376" t="s">
        <v>7587</v>
      </c>
      <c r="C4029" s="1376">
        <v>25000</v>
      </c>
      <c r="D4029" s="1376" t="s">
        <v>1066</v>
      </c>
      <c r="E4029" s="1376" t="s">
        <v>904</v>
      </c>
      <c r="F4029" s="1376"/>
    </row>
    <row r="4030" spans="1:6" ht="51" customHeight="1">
      <c r="A4030" s="1376" t="s">
        <v>7597</v>
      </c>
      <c r="B4030" s="1376" t="s">
        <v>7598</v>
      </c>
      <c r="C4030" s="1376">
        <v>25000</v>
      </c>
      <c r="D4030" s="1376" t="s">
        <v>1066</v>
      </c>
      <c r="E4030" s="1376" t="s">
        <v>904</v>
      </c>
      <c r="F4030" s="1376"/>
    </row>
    <row r="4031" spans="1:6" ht="51" customHeight="1">
      <c r="A4031" s="1376" t="s">
        <v>7599</v>
      </c>
      <c r="B4031" s="1376" t="s">
        <v>7600</v>
      </c>
      <c r="C4031" s="1376">
        <v>200000</v>
      </c>
      <c r="D4031" s="1376" t="s">
        <v>1066</v>
      </c>
      <c r="E4031" s="1376" t="s">
        <v>904</v>
      </c>
      <c r="F4031" s="1376"/>
    </row>
    <row r="4032" spans="1:6" ht="51" customHeight="1">
      <c r="A4032" s="1376" t="s">
        <v>7601</v>
      </c>
      <c r="B4032" s="1376" t="s">
        <v>7602</v>
      </c>
      <c r="C4032" s="1376">
        <v>200000</v>
      </c>
      <c r="D4032" s="1376" t="s">
        <v>1066</v>
      </c>
      <c r="E4032" s="1376" t="s">
        <v>904</v>
      </c>
      <c r="F4032" s="1376"/>
    </row>
    <row r="4033" spans="1:6" ht="51" customHeight="1">
      <c r="A4033" s="1376" t="s">
        <v>7603</v>
      </c>
      <c r="B4033" s="1376" t="s">
        <v>7604</v>
      </c>
      <c r="C4033" s="1376">
        <v>250000</v>
      </c>
      <c r="D4033" s="1376" t="s">
        <v>1066</v>
      </c>
      <c r="E4033" s="1376" t="s">
        <v>904</v>
      </c>
      <c r="F4033" s="1376"/>
    </row>
    <row r="4034" spans="1:6" ht="51" customHeight="1">
      <c r="A4034" s="1376" t="s">
        <v>7605</v>
      </c>
      <c r="B4034" s="1376" t="s">
        <v>7606</v>
      </c>
      <c r="C4034" s="1376">
        <v>200000</v>
      </c>
      <c r="D4034" s="1376" t="s">
        <v>1066</v>
      </c>
      <c r="E4034" s="1376" t="s">
        <v>904</v>
      </c>
      <c r="F4034" s="1376"/>
    </row>
    <row r="4035" spans="1:6" ht="51" customHeight="1">
      <c r="A4035" s="1376" t="s">
        <v>7607</v>
      </c>
      <c r="B4035" s="1376" t="s">
        <v>7608</v>
      </c>
      <c r="C4035" s="1376">
        <v>100000</v>
      </c>
      <c r="D4035" s="1376" t="s">
        <v>1066</v>
      </c>
      <c r="E4035" s="1376" t="s">
        <v>904</v>
      </c>
      <c r="F4035" s="1376"/>
    </row>
    <row r="4036" spans="1:6" ht="51" customHeight="1">
      <c r="A4036" s="1376"/>
      <c r="B4036" s="1376"/>
      <c r="C4036" s="1376"/>
      <c r="D4036" s="1376"/>
      <c r="E4036" s="1376"/>
      <c r="F4036" s="1376"/>
    </row>
    <row r="4037" spans="1:6" ht="51" customHeight="1">
      <c r="A4037" s="1376"/>
      <c r="B4037" s="1376"/>
      <c r="C4037" s="1376"/>
      <c r="D4037" s="1376"/>
      <c r="E4037" s="1376"/>
      <c r="F4037" s="1376"/>
    </row>
    <row r="4038" spans="1:6" ht="51" customHeight="1" thickBot="1">
      <c r="A4038" s="1376" t="s">
        <v>6867</v>
      </c>
      <c r="B4038" s="1376"/>
      <c r="C4038" s="1376"/>
      <c r="D4038" s="1376"/>
      <c r="E4038" s="1376"/>
      <c r="F4038" s="1376"/>
    </row>
    <row r="4039" spans="1:6" ht="51" customHeight="1">
      <c r="A4039" s="1299" t="s">
        <v>1</v>
      </c>
      <c r="B4039" s="1300" t="s">
        <v>2</v>
      </c>
      <c r="C4039" s="1301" t="s">
        <v>6349</v>
      </c>
      <c r="D4039" s="1301" t="s">
        <v>4</v>
      </c>
      <c r="E4039" s="1301" t="s">
        <v>5</v>
      </c>
      <c r="F4039" s="1302" t="s">
        <v>6350</v>
      </c>
    </row>
    <row r="4040" spans="1:6" ht="51" customHeight="1">
      <c r="A4040" s="1376" t="s">
        <v>7609</v>
      </c>
      <c r="B4040" s="1376" t="s">
        <v>7610</v>
      </c>
      <c r="C4040" s="1376">
        <v>30000</v>
      </c>
      <c r="D4040" s="1376" t="s">
        <v>1066</v>
      </c>
      <c r="E4040" s="1376" t="s">
        <v>904</v>
      </c>
      <c r="F4040" s="1376"/>
    </row>
    <row r="4041" spans="1:6" ht="51" customHeight="1">
      <c r="A4041" s="1376" t="s">
        <v>7611</v>
      </c>
      <c r="B4041" s="1376" t="s">
        <v>7612</v>
      </c>
      <c r="C4041" s="1376">
        <v>200000</v>
      </c>
      <c r="D4041" s="1376" t="s">
        <v>1066</v>
      </c>
      <c r="E4041" s="1376" t="s">
        <v>904</v>
      </c>
      <c r="F4041" s="1376"/>
    </row>
    <row r="4042" spans="1:6" ht="51" customHeight="1">
      <c r="A4042" s="1376" t="s">
        <v>7613</v>
      </c>
      <c r="B4042" s="1376" t="s">
        <v>7614</v>
      </c>
      <c r="C4042" s="1376">
        <v>200000</v>
      </c>
      <c r="D4042" s="1376" t="s">
        <v>1066</v>
      </c>
      <c r="E4042" s="1376" t="s">
        <v>904</v>
      </c>
      <c r="F4042" s="1376"/>
    </row>
    <row r="4043" spans="1:6" ht="51" customHeight="1">
      <c r="A4043" s="1376" t="s">
        <v>7615</v>
      </c>
      <c r="B4043" s="1376" t="s">
        <v>7616</v>
      </c>
      <c r="C4043" s="1376">
        <v>200000</v>
      </c>
      <c r="D4043" s="1376" t="s">
        <v>1066</v>
      </c>
      <c r="E4043" s="1376" t="s">
        <v>904</v>
      </c>
      <c r="F4043" s="1376"/>
    </row>
    <row r="4044" spans="1:6" ht="51" customHeight="1">
      <c r="A4044" s="1376" t="s">
        <v>7617</v>
      </c>
      <c r="B4044" s="1376" t="s">
        <v>7618</v>
      </c>
      <c r="C4044" s="1376">
        <v>200000</v>
      </c>
      <c r="D4044" s="1376" t="s">
        <v>1066</v>
      </c>
      <c r="E4044" s="1376" t="s">
        <v>904</v>
      </c>
      <c r="F4044" s="1376"/>
    </row>
    <row r="4045" spans="1:6" ht="51" customHeight="1">
      <c r="A4045" s="1376" t="s">
        <v>7619</v>
      </c>
      <c r="B4045" s="1376" t="s">
        <v>7620</v>
      </c>
      <c r="C4045" s="1376">
        <v>100000</v>
      </c>
      <c r="D4045" s="1376" t="s">
        <v>1066</v>
      </c>
      <c r="E4045" s="1376" t="s">
        <v>904</v>
      </c>
      <c r="F4045" s="1376"/>
    </row>
    <row r="4046" spans="1:6" ht="51" customHeight="1">
      <c r="A4046" s="1376" t="s">
        <v>7621</v>
      </c>
      <c r="B4046" s="1376" t="s">
        <v>7622</v>
      </c>
      <c r="C4046" s="1376">
        <v>200000</v>
      </c>
      <c r="D4046" s="1376" t="s">
        <v>1066</v>
      </c>
      <c r="E4046" s="1376" t="s">
        <v>904</v>
      </c>
      <c r="F4046" s="1376"/>
    </row>
    <row r="4047" spans="1:6" ht="51" customHeight="1">
      <c r="A4047" s="1376" t="s">
        <v>7623</v>
      </c>
      <c r="B4047" s="1376" t="s">
        <v>7624</v>
      </c>
      <c r="C4047" s="1376">
        <v>200000</v>
      </c>
      <c r="D4047" s="1376" t="s">
        <v>1066</v>
      </c>
      <c r="E4047" s="1376" t="s">
        <v>904</v>
      </c>
      <c r="F4047" s="1376"/>
    </row>
    <row r="4048" spans="1:6" ht="51" customHeight="1">
      <c r="A4048" s="1376" t="s">
        <v>7625</v>
      </c>
      <c r="B4048" s="1376" t="s">
        <v>7626</v>
      </c>
      <c r="C4048" s="1376">
        <v>200000</v>
      </c>
      <c r="D4048" s="1376" t="s">
        <v>1066</v>
      </c>
      <c r="E4048" s="1376" t="s">
        <v>904</v>
      </c>
      <c r="F4048" s="1376"/>
    </row>
    <row r="4049" spans="1:6" ht="51" customHeight="1">
      <c r="A4049" s="1376" t="s">
        <v>7627</v>
      </c>
      <c r="B4049" s="1376" t="s">
        <v>7628</v>
      </c>
      <c r="C4049" s="1376">
        <v>25000</v>
      </c>
      <c r="D4049" s="1376" t="s">
        <v>1066</v>
      </c>
      <c r="E4049" s="1376" t="s">
        <v>904</v>
      </c>
      <c r="F4049" s="1376"/>
    </row>
    <row r="4050" spans="1:6" ht="51" customHeight="1">
      <c r="A4050" s="1376" t="s">
        <v>7629</v>
      </c>
      <c r="B4050" s="1376" t="s">
        <v>7630</v>
      </c>
      <c r="C4050" s="1376">
        <v>25000</v>
      </c>
      <c r="D4050" s="1376" t="s">
        <v>1066</v>
      </c>
      <c r="E4050" s="1376" t="s">
        <v>904</v>
      </c>
      <c r="F4050" s="1376"/>
    </row>
    <row r="4051" spans="1:6" ht="51" customHeight="1">
      <c r="A4051" s="1376" t="s">
        <v>7631</v>
      </c>
      <c r="B4051" s="1376" t="s">
        <v>7632</v>
      </c>
      <c r="C4051" s="1376">
        <v>25000</v>
      </c>
      <c r="D4051" s="1376" t="s">
        <v>1066</v>
      </c>
      <c r="E4051" s="1376" t="s">
        <v>904</v>
      </c>
      <c r="F4051" s="1376"/>
    </row>
    <row r="4052" spans="1:6" ht="51" customHeight="1">
      <c r="A4052" s="1376" t="s">
        <v>7633</v>
      </c>
      <c r="B4052" s="1376" t="s">
        <v>7634</v>
      </c>
      <c r="C4052" s="1376">
        <v>25000</v>
      </c>
      <c r="D4052" s="1376" t="s">
        <v>1066</v>
      </c>
      <c r="E4052" s="1376" t="s">
        <v>904</v>
      </c>
      <c r="F4052" s="1376"/>
    </row>
    <row r="4053" spans="1:6" ht="51" customHeight="1">
      <c r="A4053" s="1376" t="s">
        <v>7635</v>
      </c>
      <c r="B4053" s="1376" t="s">
        <v>7636</v>
      </c>
      <c r="C4053" s="1376">
        <v>25000</v>
      </c>
      <c r="D4053" s="1376" t="s">
        <v>1066</v>
      </c>
      <c r="E4053" s="1376" t="s">
        <v>904</v>
      </c>
      <c r="F4053" s="1376"/>
    </row>
    <row r="4054" spans="1:6" ht="51" customHeight="1">
      <c r="A4054" s="1376" t="s">
        <v>7637</v>
      </c>
      <c r="B4054" s="1376" t="s">
        <v>7638</v>
      </c>
      <c r="C4054" s="1376">
        <v>25000</v>
      </c>
      <c r="D4054" s="1376" t="s">
        <v>1066</v>
      </c>
      <c r="E4054" s="1376" t="s">
        <v>904</v>
      </c>
      <c r="F4054" s="1376"/>
    </row>
    <row r="4055" spans="1:6" ht="51" customHeight="1">
      <c r="A4055" s="1376" t="s">
        <v>7639</v>
      </c>
      <c r="B4055" s="1376" t="s">
        <v>7640</v>
      </c>
      <c r="C4055" s="1376">
        <v>25000</v>
      </c>
      <c r="D4055" s="1376" t="s">
        <v>1066</v>
      </c>
      <c r="E4055" s="1376" t="s">
        <v>904</v>
      </c>
      <c r="F4055" s="1376"/>
    </row>
    <row r="4056" spans="1:6" ht="51" customHeight="1">
      <c r="A4056" s="1376" t="s">
        <v>7641</v>
      </c>
      <c r="B4056" s="1376" t="s">
        <v>7642</v>
      </c>
      <c r="C4056" s="1376">
        <v>25000</v>
      </c>
      <c r="D4056" s="1376" t="s">
        <v>1066</v>
      </c>
      <c r="E4056" s="1376" t="s">
        <v>904</v>
      </c>
      <c r="F4056" s="1376"/>
    </row>
    <row r="4057" spans="1:6" ht="51" customHeight="1">
      <c r="A4057" s="1376" t="s">
        <v>7643</v>
      </c>
      <c r="B4057" s="1376" t="s">
        <v>7644</v>
      </c>
      <c r="C4057" s="1376">
        <v>25000</v>
      </c>
      <c r="D4057" s="1376" t="s">
        <v>1066</v>
      </c>
      <c r="E4057" s="1376" t="s">
        <v>904</v>
      </c>
      <c r="F4057" s="1376"/>
    </row>
    <row r="4058" spans="1:6" ht="51" customHeight="1">
      <c r="A4058" s="1376" t="s">
        <v>7645</v>
      </c>
      <c r="B4058" s="1376" t="s">
        <v>7646</v>
      </c>
      <c r="C4058" s="1376">
        <v>25000</v>
      </c>
      <c r="D4058" s="1376" t="s">
        <v>1066</v>
      </c>
      <c r="E4058" s="1376" t="s">
        <v>904</v>
      </c>
      <c r="F4058" s="1376"/>
    </row>
    <row r="4059" spans="1:6" ht="51" customHeight="1">
      <c r="A4059" s="1376" t="s">
        <v>7647</v>
      </c>
      <c r="B4059" s="1376" t="s">
        <v>7648</v>
      </c>
      <c r="C4059" s="1376">
        <v>25000</v>
      </c>
      <c r="D4059" s="1376" t="s">
        <v>1066</v>
      </c>
      <c r="E4059" s="1376" t="s">
        <v>904</v>
      </c>
      <c r="F4059" s="1376"/>
    </row>
    <row r="4060" spans="1:6" ht="51" customHeight="1">
      <c r="A4060" s="1376" t="s">
        <v>7649</v>
      </c>
      <c r="B4060" s="1376" t="s">
        <v>7650</v>
      </c>
      <c r="C4060" s="1376">
        <v>25000</v>
      </c>
      <c r="D4060" s="1376" t="s">
        <v>1066</v>
      </c>
      <c r="E4060" s="1376" t="s">
        <v>904</v>
      </c>
      <c r="F4060" s="1376"/>
    </row>
    <row r="4061" spans="1:6" ht="51" customHeight="1">
      <c r="A4061" s="1376" t="s">
        <v>7651</v>
      </c>
      <c r="B4061" s="1376" t="s">
        <v>7652</v>
      </c>
      <c r="C4061" s="1376">
        <v>25000</v>
      </c>
      <c r="D4061" s="1376" t="s">
        <v>904</v>
      </c>
      <c r="E4061" s="1376" t="s">
        <v>904</v>
      </c>
      <c r="F4061" s="1376"/>
    </row>
    <row r="4062" spans="1:6" ht="51" customHeight="1">
      <c r="A4062" s="1376" t="s">
        <v>7653</v>
      </c>
      <c r="B4062" s="1376" t="s">
        <v>7654</v>
      </c>
      <c r="C4062" s="1376">
        <v>100000</v>
      </c>
      <c r="D4062" s="1376" t="s">
        <v>1066</v>
      </c>
      <c r="E4062" s="1376" t="s">
        <v>904</v>
      </c>
      <c r="F4062" s="1376"/>
    </row>
    <row r="4063" spans="1:6" ht="51" customHeight="1">
      <c r="A4063" s="1376" t="s">
        <v>7655</v>
      </c>
      <c r="B4063" s="1376" t="s">
        <v>7656</v>
      </c>
      <c r="C4063" s="1376">
        <v>100000</v>
      </c>
      <c r="D4063" s="1376" t="s">
        <v>1066</v>
      </c>
      <c r="E4063" s="1376" t="s">
        <v>904</v>
      </c>
      <c r="F4063" s="1376"/>
    </row>
    <row r="4064" spans="1:6" ht="51" customHeight="1">
      <c r="A4064" s="1376"/>
      <c r="B4064" s="1376"/>
      <c r="C4064" s="1376"/>
      <c r="D4064" s="1376"/>
      <c r="E4064" s="1376"/>
      <c r="F4064" s="1376"/>
    </row>
    <row r="4065" spans="1:6" ht="51" customHeight="1">
      <c r="A4065" s="1376"/>
      <c r="B4065" s="1376"/>
      <c r="C4065" s="1376"/>
      <c r="D4065" s="1376"/>
      <c r="E4065" s="1376"/>
      <c r="F4065" s="1376"/>
    </row>
    <row r="4066" spans="1:6" ht="51" customHeight="1" thickBot="1">
      <c r="A4066" s="1376" t="s">
        <v>6872</v>
      </c>
      <c r="B4066" s="1376"/>
      <c r="C4066" s="1376"/>
      <c r="D4066" s="1376"/>
      <c r="E4066" s="1376"/>
      <c r="F4066" s="1376"/>
    </row>
    <row r="4067" spans="1:6" ht="51" customHeight="1">
      <c r="A4067" s="1299" t="s">
        <v>1</v>
      </c>
      <c r="B4067" s="1300" t="s">
        <v>2</v>
      </c>
      <c r="C4067" s="1301" t="s">
        <v>6349</v>
      </c>
      <c r="D4067" s="1301" t="s">
        <v>4</v>
      </c>
      <c r="E4067" s="1301" t="s">
        <v>5</v>
      </c>
      <c r="F4067" s="1302" t="s">
        <v>6350</v>
      </c>
    </row>
    <row r="4068" spans="1:6" ht="51" customHeight="1">
      <c r="A4068" s="1376" t="s">
        <v>7657</v>
      </c>
      <c r="B4068" s="1376" t="s">
        <v>7658</v>
      </c>
      <c r="C4068" s="1376">
        <v>50000</v>
      </c>
      <c r="D4068" s="1376" t="s">
        <v>1066</v>
      </c>
      <c r="E4068" s="1376" t="s">
        <v>904</v>
      </c>
      <c r="F4068" s="1376"/>
    </row>
    <row r="4069" spans="1:6" ht="51" customHeight="1">
      <c r="A4069" s="1376" t="s">
        <v>7659</v>
      </c>
      <c r="B4069" s="1376" t="s">
        <v>7660</v>
      </c>
      <c r="C4069" s="1376">
        <v>200000</v>
      </c>
      <c r="D4069" s="1376" t="s">
        <v>1066</v>
      </c>
      <c r="E4069" s="1376" t="s">
        <v>904</v>
      </c>
      <c r="F4069" s="1376"/>
    </row>
    <row r="4070" spans="1:6" ht="51" customHeight="1">
      <c r="A4070" s="1376" t="s">
        <v>7661</v>
      </c>
      <c r="B4070" s="1376" t="s">
        <v>7662</v>
      </c>
      <c r="C4070" s="1376">
        <v>200000</v>
      </c>
      <c r="D4070" s="1376" t="s">
        <v>1066</v>
      </c>
      <c r="E4070" s="1376" t="s">
        <v>904</v>
      </c>
      <c r="F4070" s="1376"/>
    </row>
    <row r="4071" spans="1:6" ht="51" customHeight="1">
      <c r="A4071" s="1376" t="s">
        <v>7663</v>
      </c>
      <c r="B4071" s="1376" t="s">
        <v>7664</v>
      </c>
      <c r="C4071" s="1376">
        <v>100000</v>
      </c>
      <c r="D4071" s="1376" t="s">
        <v>1066</v>
      </c>
      <c r="E4071" s="1376" t="s">
        <v>904</v>
      </c>
      <c r="F4071" s="1376"/>
    </row>
    <row r="4072" spans="1:6" ht="51" customHeight="1">
      <c r="A4072" s="1376" t="s">
        <v>7665</v>
      </c>
      <c r="B4072" s="1376" t="s">
        <v>7666</v>
      </c>
      <c r="C4072" s="1376">
        <v>50000</v>
      </c>
      <c r="D4072" s="1376" t="s">
        <v>1066</v>
      </c>
      <c r="E4072" s="1376" t="s">
        <v>904</v>
      </c>
      <c r="F4072" s="1376"/>
    </row>
    <row r="4073" spans="1:6" ht="51" customHeight="1">
      <c r="A4073" s="1376" t="s">
        <v>7667</v>
      </c>
      <c r="B4073" s="1376" t="s">
        <v>7668</v>
      </c>
      <c r="C4073" s="1376">
        <v>200000</v>
      </c>
      <c r="D4073" s="1376" t="s">
        <v>1066</v>
      </c>
      <c r="E4073" s="1376" t="s">
        <v>904</v>
      </c>
      <c r="F4073" s="1376"/>
    </row>
    <row r="4074" spans="1:6" ht="51" customHeight="1">
      <c r="A4074" s="1376" t="s">
        <v>7669</v>
      </c>
      <c r="B4074" s="1376" t="s">
        <v>7670</v>
      </c>
      <c r="C4074" s="1376">
        <v>100000</v>
      </c>
      <c r="D4074" s="1376" t="s">
        <v>1066</v>
      </c>
      <c r="E4074" s="1376" t="s">
        <v>904</v>
      </c>
      <c r="F4074" s="1376"/>
    </row>
    <row r="4075" spans="1:6" ht="51" customHeight="1">
      <c r="A4075" s="1376" t="s">
        <v>7671</v>
      </c>
      <c r="B4075" s="1376" t="s">
        <v>7672</v>
      </c>
      <c r="C4075" s="1376">
        <v>50000</v>
      </c>
      <c r="D4075" s="1376" t="s">
        <v>1066</v>
      </c>
      <c r="E4075" s="1376" t="s">
        <v>904</v>
      </c>
      <c r="F4075" s="1376"/>
    </row>
    <row r="4076" spans="1:6" ht="51" customHeight="1">
      <c r="A4076" s="1376" t="s">
        <v>7673</v>
      </c>
      <c r="B4076" s="1376" t="s">
        <v>7674</v>
      </c>
      <c r="C4076" s="1376">
        <v>200000</v>
      </c>
      <c r="D4076" s="1376" t="s">
        <v>1066</v>
      </c>
      <c r="E4076" s="1376" t="s">
        <v>904</v>
      </c>
      <c r="F4076" s="1376"/>
    </row>
    <row r="4077" spans="1:6" ht="51" customHeight="1">
      <c r="A4077" s="1376" t="s">
        <v>7675</v>
      </c>
      <c r="B4077" s="1376" t="s">
        <v>7676</v>
      </c>
      <c r="C4077" s="1376">
        <v>25000</v>
      </c>
      <c r="D4077" s="1376" t="s">
        <v>1066</v>
      </c>
      <c r="E4077" s="1376" t="s">
        <v>904</v>
      </c>
      <c r="F4077" s="1376"/>
    </row>
    <row r="4078" spans="1:6" ht="51" customHeight="1">
      <c r="A4078" s="1376" t="s">
        <v>7677</v>
      </c>
      <c r="B4078" s="1376" t="s">
        <v>7678</v>
      </c>
      <c r="C4078" s="1376">
        <v>25000</v>
      </c>
      <c r="D4078" s="1376" t="s">
        <v>1066</v>
      </c>
      <c r="E4078" s="1376" t="s">
        <v>904</v>
      </c>
      <c r="F4078" s="1376"/>
    </row>
    <row r="4079" spans="1:6" ht="51" customHeight="1">
      <c r="A4079" s="1376" t="s">
        <v>7679</v>
      </c>
      <c r="B4079" s="1376" t="s">
        <v>7680</v>
      </c>
      <c r="C4079" s="1376">
        <v>500000</v>
      </c>
      <c r="D4079" s="1376" t="s">
        <v>1066</v>
      </c>
      <c r="E4079" s="1376" t="s">
        <v>904</v>
      </c>
      <c r="F4079" s="1376"/>
    </row>
    <row r="4080" spans="1:6" ht="51" customHeight="1">
      <c r="A4080" s="1376"/>
      <c r="B4080" s="1376"/>
      <c r="C4080" s="1376"/>
      <c r="D4080" s="1376"/>
      <c r="E4080" s="1376"/>
      <c r="F4080" s="1376"/>
    </row>
    <row r="4081" spans="1:6" ht="51" customHeight="1">
      <c r="A4081" s="1376"/>
      <c r="B4081" s="1376"/>
      <c r="C4081" s="1376"/>
      <c r="D4081" s="1376"/>
      <c r="E4081" s="1376"/>
      <c r="F4081" s="1376"/>
    </row>
    <row r="4082" spans="1:6" ht="51" customHeight="1" thickBot="1">
      <c r="A4082" s="1376" t="s">
        <v>6877</v>
      </c>
      <c r="B4082" s="1376"/>
      <c r="C4082" s="1376"/>
      <c r="D4082" s="1376"/>
      <c r="E4082" s="1376"/>
      <c r="F4082" s="1376"/>
    </row>
    <row r="4083" spans="1:6" ht="51" customHeight="1">
      <c r="A4083" s="1299" t="s">
        <v>1</v>
      </c>
      <c r="B4083" s="1300" t="s">
        <v>2</v>
      </c>
      <c r="C4083" s="1301" t="s">
        <v>6349</v>
      </c>
      <c r="D4083" s="1301" t="s">
        <v>4</v>
      </c>
      <c r="E4083" s="1301" t="s">
        <v>5</v>
      </c>
      <c r="F4083" s="1302" t="s">
        <v>6350</v>
      </c>
    </row>
    <row r="4084" spans="1:6" ht="51" customHeight="1">
      <c r="A4084" s="1376" t="s">
        <v>7681</v>
      </c>
      <c r="B4084" s="1376" t="s">
        <v>7682</v>
      </c>
      <c r="C4084" s="1376">
        <v>100000</v>
      </c>
      <c r="D4084" s="1376" t="s">
        <v>1066</v>
      </c>
      <c r="E4084" s="1376" t="s">
        <v>904</v>
      </c>
      <c r="F4084" s="1376"/>
    </row>
    <row r="4085" spans="1:6" ht="51" customHeight="1">
      <c r="A4085" s="1376" t="s">
        <v>7683</v>
      </c>
      <c r="B4085" s="1376" t="s">
        <v>7684</v>
      </c>
      <c r="C4085" s="1376">
        <v>30000</v>
      </c>
      <c r="D4085" s="1376" t="s">
        <v>1066</v>
      </c>
      <c r="E4085" s="1376" t="s">
        <v>904</v>
      </c>
      <c r="F4085" s="1376"/>
    </row>
    <row r="4086" spans="1:6" ht="51" customHeight="1">
      <c r="A4086" s="1376" t="s">
        <v>7685</v>
      </c>
      <c r="B4086" s="1376" t="s">
        <v>7686</v>
      </c>
      <c r="C4086" s="1376">
        <v>200000</v>
      </c>
      <c r="D4086" s="1376" t="s">
        <v>1066</v>
      </c>
      <c r="E4086" s="1376" t="s">
        <v>904</v>
      </c>
      <c r="F4086" s="1376"/>
    </row>
    <row r="4087" spans="1:6" ht="51" customHeight="1">
      <c r="A4087" s="1376" t="s">
        <v>7687</v>
      </c>
      <c r="B4087" s="1376" t="s">
        <v>7688</v>
      </c>
      <c r="C4087" s="1376">
        <v>200000</v>
      </c>
      <c r="D4087" s="1376" t="s">
        <v>1066</v>
      </c>
      <c r="E4087" s="1376" t="s">
        <v>904</v>
      </c>
      <c r="F4087" s="1376"/>
    </row>
    <row r="4088" spans="1:6" ht="51" customHeight="1">
      <c r="A4088" s="1376" t="s">
        <v>7689</v>
      </c>
      <c r="B4088" s="1376" t="s">
        <v>7690</v>
      </c>
      <c r="C4088" s="1376">
        <v>200000</v>
      </c>
      <c r="D4088" s="1376" t="s">
        <v>1066</v>
      </c>
      <c r="E4088" s="1376" t="s">
        <v>904</v>
      </c>
      <c r="F4088" s="1376"/>
    </row>
    <row r="4089" spans="1:6" ht="51" customHeight="1">
      <c r="A4089" s="1376" t="s">
        <v>7691</v>
      </c>
      <c r="B4089" s="1376" t="s">
        <v>7692</v>
      </c>
      <c r="C4089" s="1376">
        <v>50000</v>
      </c>
      <c r="D4089" s="1376" t="s">
        <v>1066</v>
      </c>
      <c r="E4089" s="1376" t="s">
        <v>904</v>
      </c>
      <c r="F4089" s="1376"/>
    </row>
    <row r="4090" spans="1:6" ht="51" customHeight="1">
      <c r="A4090" s="1376" t="s">
        <v>7693</v>
      </c>
      <c r="B4090" s="1376" t="s">
        <v>7694</v>
      </c>
      <c r="C4090" s="1376">
        <v>250000</v>
      </c>
      <c r="D4090" s="1376" t="s">
        <v>1066</v>
      </c>
      <c r="E4090" s="1376" t="s">
        <v>904</v>
      </c>
      <c r="F4090" s="1376"/>
    </row>
    <row r="4091" spans="1:6" ht="51" customHeight="1">
      <c r="A4091" s="1376" t="s">
        <v>7695</v>
      </c>
      <c r="B4091" s="1376" t="s">
        <v>7696</v>
      </c>
      <c r="C4091" s="1376">
        <v>200000</v>
      </c>
      <c r="D4091" s="1376" t="s">
        <v>1066</v>
      </c>
      <c r="E4091" s="1376" t="s">
        <v>904</v>
      </c>
      <c r="F4091" s="1376"/>
    </row>
    <row r="4092" spans="1:6" ht="51" customHeight="1">
      <c r="A4092" s="1376" t="s">
        <v>7697</v>
      </c>
      <c r="B4092" s="1376" t="s">
        <v>7698</v>
      </c>
      <c r="C4092" s="1376">
        <v>240000</v>
      </c>
      <c r="D4092" s="1376" t="s">
        <v>1066</v>
      </c>
      <c r="E4092" s="1376" t="s">
        <v>904</v>
      </c>
      <c r="F4092" s="1376"/>
    </row>
    <row r="4093" spans="1:6" ht="51" customHeight="1">
      <c r="A4093" s="1376" t="s">
        <v>7699</v>
      </c>
      <c r="B4093" s="1376" t="s">
        <v>7700</v>
      </c>
      <c r="C4093" s="1376">
        <v>250000</v>
      </c>
      <c r="D4093" s="1376" t="s">
        <v>1066</v>
      </c>
      <c r="E4093" s="1376" t="s">
        <v>904</v>
      </c>
      <c r="F4093" s="1376"/>
    </row>
    <row r="4094" spans="1:6" ht="51" customHeight="1">
      <c r="A4094" s="1376" t="s">
        <v>7701</v>
      </c>
      <c r="B4094" s="1376" t="s">
        <v>7702</v>
      </c>
      <c r="C4094" s="1376">
        <v>25000</v>
      </c>
      <c r="D4094" s="1376" t="s">
        <v>1066</v>
      </c>
      <c r="E4094" s="1376" t="s">
        <v>904</v>
      </c>
      <c r="F4094" s="1376"/>
    </row>
    <row r="4095" spans="1:6" ht="51" customHeight="1">
      <c r="A4095" s="1376" t="s">
        <v>7703</v>
      </c>
      <c r="B4095" s="1376" t="s">
        <v>7704</v>
      </c>
      <c r="C4095" s="1376">
        <v>50000</v>
      </c>
      <c r="D4095" s="1376" t="s">
        <v>1066</v>
      </c>
      <c r="E4095" s="1376" t="s">
        <v>904</v>
      </c>
      <c r="F4095" s="1376"/>
    </row>
    <row r="4096" spans="1:6" ht="51" customHeight="1">
      <c r="A4096" s="1376" t="s">
        <v>7705</v>
      </c>
      <c r="B4096" s="1376" t="s">
        <v>7706</v>
      </c>
      <c r="C4096" s="1376">
        <v>100000</v>
      </c>
      <c r="D4096" s="1376" t="s">
        <v>1066</v>
      </c>
      <c r="E4096" s="1376" t="s">
        <v>904</v>
      </c>
      <c r="F4096" s="1376"/>
    </row>
    <row r="4097" spans="1:6" ht="51" customHeight="1">
      <c r="A4097" s="1376" t="s">
        <v>7707</v>
      </c>
      <c r="B4097" s="1376" t="s">
        <v>7708</v>
      </c>
      <c r="C4097" s="1376">
        <v>25000</v>
      </c>
      <c r="D4097" s="1376" t="s">
        <v>1066</v>
      </c>
      <c r="E4097" s="1376" t="s">
        <v>904</v>
      </c>
      <c r="F4097" s="1376"/>
    </row>
    <row r="4098" spans="1:6" ht="51" customHeight="1">
      <c r="A4098" s="1376" t="s">
        <v>7709</v>
      </c>
      <c r="B4098" s="1376" t="s">
        <v>7710</v>
      </c>
      <c r="C4098" s="1376">
        <v>100000</v>
      </c>
      <c r="D4098" s="1376" t="s">
        <v>1066</v>
      </c>
      <c r="E4098" s="1376" t="s">
        <v>904</v>
      </c>
      <c r="F4098" s="1376"/>
    </row>
    <row r="4099" spans="1:6" ht="51" customHeight="1">
      <c r="A4099" s="1376"/>
      <c r="B4099" s="1376"/>
      <c r="C4099" s="1376"/>
      <c r="D4099" s="1376"/>
      <c r="E4099" s="1376"/>
      <c r="F4099" s="1376"/>
    </row>
    <row r="4100" spans="1:6" ht="51" customHeight="1">
      <c r="A4100" s="1376"/>
      <c r="B4100" s="1376"/>
      <c r="C4100" s="1376"/>
      <c r="D4100" s="1376"/>
      <c r="E4100" s="1376"/>
      <c r="F4100" s="1376"/>
    </row>
    <row r="4101" spans="1:6" ht="51" customHeight="1" thickBot="1">
      <c r="A4101" s="1376" t="s">
        <v>6890</v>
      </c>
      <c r="B4101" s="1376"/>
      <c r="C4101" s="1376"/>
      <c r="D4101" s="1376"/>
      <c r="E4101" s="1376"/>
      <c r="F4101" s="1376"/>
    </row>
    <row r="4102" spans="1:6" ht="51" customHeight="1">
      <c r="A4102" s="1299" t="s">
        <v>1</v>
      </c>
      <c r="B4102" s="1300" t="s">
        <v>2</v>
      </c>
      <c r="C4102" s="1301" t="s">
        <v>6349</v>
      </c>
      <c r="D4102" s="1301" t="s">
        <v>4</v>
      </c>
      <c r="E4102" s="1301" t="s">
        <v>5</v>
      </c>
      <c r="F4102" s="1302" t="s">
        <v>6350</v>
      </c>
    </row>
    <row r="4103" spans="1:6" ht="51" customHeight="1">
      <c r="A4103" s="1376" t="s">
        <v>7711</v>
      </c>
      <c r="B4103" s="1376" t="s">
        <v>7712</v>
      </c>
      <c r="C4103" s="1376">
        <v>50000</v>
      </c>
      <c r="D4103" s="1376" t="s">
        <v>1066</v>
      </c>
      <c r="E4103" s="1376" t="s">
        <v>904</v>
      </c>
      <c r="F4103" s="1376"/>
    </row>
    <row r="4104" spans="1:6" ht="51" customHeight="1">
      <c r="A4104" s="1376" t="s">
        <v>7713</v>
      </c>
      <c r="B4104" s="1376" t="s">
        <v>7714</v>
      </c>
      <c r="C4104" s="1376">
        <v>30000</v>
      </c>
      <c r="D4104" s="1376" t="s">
        <v>1066</v>
      </c>
      <c r="E4104" s="1376" t="s">
        <v>904</v>
      </c>
      <c r="F4104" s="1376"/>
    </row>
    <row r="4105" spans="1:6" ht="51" customHeight="1">
      <c r="A4105" s="1376" t="s">
        <v>7715</v>
      </c>
      <c r="B4105" s="1376" t="s">
        <v>7716</v>
      </c>
      <c r="C4105" s="1376">
        <v>250000</v>
      </c>
      <c r="D4105" s="1376" t="s">
        <v>1066</v>
      </c>
      <c r="E4105" s="1376" t="s">
        <v>904</v>
      </c>
      <c r="F4105" s="1376"/>
    </row>
    <row r="4106" spans="1:6" ht="51" customHeight="1">
      <c r="A4106" s="1376" t="s">
        <v>7717</v>
      </c>
      <c r="B4106" s="1376" t="s">
        <v>7718</v>
      </c>
      <c r="C4106" s="1376">
        <v>150000</v>
      </c>
      <c r="D4106" s="1376" t="s">
        <v>1066</v>
      </c>
      <c r="E4106" s="1376" t="s">
        <v>904</v>
      </c>
      <c r="F4106" s="1376"/>
    </row>
    <row r="4107" spans="1:6" ht="51" customHeight="1">
      <c r="A4107" s="1376" t="s">
        <v>7719</v>
      </c>
      <c r="B4107" s="1376" t="s">
        <v>7720</v>
      </c>
      <c r="C4107" s="1376">
        <v>500000</v>
      </c>
      <c r="D4107" s="1376" t="s">
        <v>1066</v>
      </c>
      <c r="E4107" s="1376" t="s">
        <v>904</v>
      </c>
      <c r="F4107" s="1376"/>
    </row>
    <row r="4108" spans="1:6" ht="51" customHeight="1">
      <c r="A4108" s="1376" t="s">
        <v>7721</v>
      </c>
      <c r="B4108" s="1376" t="s">
        <v>7722</v>
      </c>
      <c r="C4108" s="1376">
        <v>200000</v>
      </c>
      <c r="D4108" s="1376" t="s">
        <v>1066</v>
      </c>
      <c r="E4108" s="1376" t="s">
        <v>904</v>
      </c>
      <c r="F4108" s="1376"/>
    </row>
    <row r="4109" spans="1:6" ht="51" customHeight="1">
      <c r="A4109" s="1376" t="s">
        <v>7723</v>
      </c>
      <c r="B4109" s="1376" t="s">
        <v>7724</v>
      </c>
      <c r="C4109" s="1376">
        <v>200000</v>
      </c>
      <c r="D4109" s="1376" t="s">
        <v>1066</v>
      </c>
      <c r="E4109" s="1376" t="s">
        <v>904</v>
      </c>
      <c r="F4109" s="1376"/>
    </row>
    <row r="4110" spans="1:6" ht="51" customHeight="1">
      <c r="A4110" s="1376" t="s">
        <v>7725</v>
      </c>
      <c r="B4110" s="1376" t="s">
        <v>7726</v>
      </c>
      <c r="C4110" s="1376">
        <v>100000</v>
      </c>
      <c r="D4110" s="1376" t="s">
        <v>1066</v>
      </c>
      <c r="E4110" s="1376" t="s">
        <v>904</v>
      </c>
      <c r="F4110" s="1376"/>
    </row>
    <row r="4111" spans="1:6" ht="51" customHeight="1">
      <c r="A4111" s="1376" t="s">
        <v>7727</v>
      </c>
      <c r="B4111" s="1376" t="s">
        <v>7728</v>
      </c>
      <c r="C4111" s="1376">
        <v>200000</v>
      </c>
      <c r="D4111" s="1376" t="s">
        <v>1066</v>
      </c>
      <c r="E4111" s="1376" t="s">
        <v>904</v>
      </c>
      <c r="F4111" s="1376"/>
    </row>
    <row r="4112" spans="1:6" ht="51" customHeight="1">
      <c r="A4112" s="1376" t="s">
        <v>7729</v>
      </c>
      <c r="B4112" s="1376" t="s">
        <v>7730</v>
      </c>
      <c r="C4112" s="1376">
        <v>25000</v>
      </c>
      <c r="D4112" s="1376" t="s">
        <v>1066</v>
      </c>
      <c r="E4112" s="1376" t="s">
        <v>904</v>
      </c>
      <c r="F4112" s="1376"/>
    </row>
    <row r="4113" spans="1:6" ht="51" customHeight="1">
      <c r="A4113" s="1376" t="s">
        <v>7731</v>
      </c>
      <c r="B4113" s="1376" t="s">
        <v>7732</v>
      </c>
      <c r="C4113" s="1376">
        <v>25000</v>
      </c>
      <c r="D4113" s="1376" t="s">
        <v>1066</v>
      </c>
      <c r="E4113" s="1376" t="s">
        <v>904</v>
      </c>
      <c r="F4113" s="1376"/>
    </row>
    <row r="4114" spans="1:6" ht="51" customHeight="1">
      <c r="A4114" s="1376" t="s">
        <v>7733</v>
      </c>
      <c r="B4114" s="1376" t="s">
        <v>7734</v>
      </c>
      <c r="C4114" s="1376">
        <v>25000</v>
      </c>
      <c r="D4114" s="1376" t="s">
        <v>1066</v>
      </c>
      <c r="E4114" s="1376" t="s">
        <v>904</v>
      </c>
      <c r="F4114" s="1376"/>
    </row>
    <row r="4115" spans="1:6" ht="51" customHeight="1">
      <c r="A4115" s="1376" t="s">
        <v>7735</v>
      </c>
      <c r="B4115" s="1376" t="s">
        <v>7736</v>
      </c>
      <c r="C4115" s="1376">
        <v>25000</v>
      </c>
      <c r="D4115" s="1376" t="s">
        <v>1066</v>
      </c>
      <c r="E4115" s="1376" t="s">
        <v>904</v>
      </c>
      <c r="F4115" s="1376"/>
    </row>
    <row r="4116" spans="1:6" ht="51" customHeight="1">
      <c r="A4116" s="1376" t="s">
        <v>7737</v>
      </c>
      <c r="B4116" s="1376" t="s">
        <v>7738</v>
      </c>
      <c r="C4116" s="1376">
        <v>100000</v>
      </c>
      <c r="D4116" s="1376" t="s">
        <v>1066</v>
      </c>
      <c r="E4116" s="1376" t="s">
        <v>904</v>
      </c>
      <c r="F4116" s="1376"/>
    </row>
    <row r="4117" spans="1:6" ht="51" customHeight="1">
      <c r="A4117" s="1376" t="s">
        <v>7739</v>
      </c>
      <c r="B4117" s="1376" t="s">
        <v>7740</v>
      </c>
      <c r="C4117" s="1376">
        <v>100000</v>
      </c>
      <c r="D4117" s="1376" t="s">
        <v>1066</v>
      </c>
      <c r="E4117" s="1376" t="s">
        <v>904</v>
      </c>
      <c r="F4117" s="1376"/>
    </row>
    <row r="4118" spans="1:6" ht="51" customHeight="1">
      <c r="A4118" s="1376" t="s">
        <v>7741</v>
      </c>
      <c r="B4118" s="1376" t="s">
        <v>7742</v>
      </c>
      <c r="C4118" s="1376">
        <v>40000</v>
      </c>
      <c r="D4118" s="1376" t="s">
        <v>1066</v>
      </c>
      <c r="E4118" s="1376" t="s">
        <v>904</v>
      </c>
      <c r="F4118" s="1376"/>
    </row>
    <row r="4119" spans="1:6" ht="51" customHeight="1">
      <c r="A4119" s="1376" t="s">
        <v>7743</v>
      </c>
      <c r="B4119" s="1376" t="s">
        <v>7744</v>
      </c>
      <c r="C4119" s="1376">
        <v>50000</v>
      </c>
      <c r="D4119" s="1376" t="s">
        <v>1066</v>
      </c>
      <c r="E4119" s="1376" t="s">
        <v>904</v>
      </c>
      <c r="F4119" s="1376"/>
    </row>
    <row r="4120" spans="1:6" ht="51" customHeight="1">
      <c r="A4120" s="1376" t="s">
        <v>7745</v>
      </c>
      <c r="B4120" s="1376" t="s">
        <v>7746</v>
      </c>
      <c r="C4120" s="1376">
        <v>150000</v>
      </c>
      <c r="D4120" s="1376" t="s">
        <v>1066</v>
      </c>
      <c r="E4120" s="1376" t="s">
        <v>904</v>
      </c>
      <c r="F4120" s="1376"/>
    </row>
    <row r="4121" spans="1:6" ht="51" customHeight="1">
      <c r="A4121" s="1376" t="s">
        <v>7747</v>
      </c>
      <c r="B4121" s="1376" t="s">
        <v>7748</v>
      </c>
      <c r="C4121" s="1376">
        <v>150000</v>
      </c>
      <c r="D4121" s="1376" t="s">
        <v>1066</v>
      </c>
      <c r="E4121" s="1376" t="s">
        <v>904</v>
      </c>
      <c r="F4121" s="1376"/>
    </row>
    <row r="4122" spans="1:6" ht="51" customHeight="1">
      <c r="A4122" s="1376" t="s">
        <v>7749</v>
      </c>
      <c r="B4122" s="1376" t="s">
        <v>7750</v>
      </c>
      <c r="C4122" s="1376">
        <v>25000</v>
      </c>
      <c r="D4122" s="1376" t="s">
        <v>1066</v>
      </c>
      <c r="E4122" s="1376" t="s">
        <v>904</v>
      </c>
      <c r="F4122" s="1376"/>
    </row>
    <row r="4123" spans="1:6" ht="51" customHeight="1">
      <c r="A4123" s="1376" t="s">
        <v>7751</v>
      </c>
      <c r="B4123" s="1376" t="s">
        <v>7752</v>
      </c>
      <c r="C4123" s="1376">
        <v>25000</v>
      </c>
      <c r="D4123" s="1376" t="s">
        <v>1066</v>
      </c>
      <c r="E4123" s="1376" t="s">
        <v>904</v>
      </c>
      <c r="F4123" s="1376"/>
    </row>
    <row r="4124" spans="1:6" ht="51" customHeight="1">
      <c r="A4124" s="1376" t="s">
        <v>7753</v>
      </c>
      <c r="B4124" s="1376" t="s">
        <v>7754</v>
      </c>
      <c r="C4124" s="1376">
        <v>160000</v>
      </c>
      <c r="D4124" s="1376" t="s">
        <v>1066</v>
      </c>
      <c r="E4124" s="1376" t="s">
        <v>904</v>
      </c>
      <c r="F4124" s="1376"/>
    </row>
    <row r="4125" spans="1:6" ht="51" customHeight="1">
      <c r="A4125" s="1376" t="s">
        <v>7755</v>
      </c>
      <c r="B4125" s="1376" t="s">
        <v>7756</v>
      </c>
      <c r="C4125" s="1376">
        <v>100000</v>
      </c>
      <c r="D4125" s="1376" t="s">
        <v>1066</v>
      </c>
      <c r="E4125" s="1376" t="s">
        <v>904</v>
      </c>
      <c r="F4125" s="1376"/>
    </row>
    <row r="4126" spans="1:6" ht="51" customHeight="1">
      <c r="A4126" s="1376"/>
      <c r="B4126" s="1376"/>
      <c r="C4126" s="1376"/>
      <c r="D4126" s="1376"/>
      <c r="E4126" s="1376"/>
      <c r="F4126" s="1376"/>
    </row>
    <row r="4127" spans="1:6" ht="51" customHeight="1">
      <c r="A4127" s="1376"/>
      <c r="B4127" s="1376"/>
      <c r="C4127" s="1376"/>
      <c r="D4127" s="1376"/>
      <c r="E4127" s="1376"/>
      <c r="F4127" s="1376"/>
    </row>
    <row r="4128" spans="1:6" ht="51" customHeight="1" thickBot="1">
      <c r="A4128" s="1376" t="s">
        <v>6703</v>
      </c>
      <c r="B4128" s="1376"/>
      <c r="C4128" s="1376"/>
      <c r="D4128" s="1376"/>
      <c r="E4128" s="1376"/>
      <c r="F4128" s="1376"/>
    </row>
    <row r="4129" spans="1:6" ht="51" customHeight="1">
      <c r="A4129" s="1299" t="s">
        <v>1</v>
      </c>
      <c r="B4129" s="1300" t="s">
        <v>2</v>
      </c>
      <c r="C4129" s="1301" t="s">
        <v>6349</v>
      </c>
      <c r="D4129" s="1301" t="s">
        <v>4</v>
      </c>
      <c r="E4129" s="1301" t="s">
        <v>5</v>
      </c>
      <c r="F4129" s="1302" t="s">
        <v>6350</v>
      </c>
    </row>
    <row r="4130" spans="1:6" ht="51" customHeight="1">
      <c r="A4130" s="1376" t="s">
        <v>7757</v>
      </c>
      <c r="B4130" s="1376" t="s">
        <v>7758</v>
      </c>
      <c r="C4130" s="1376">
        <v>350000</v>
      </c>
      <c r="D4130" s="1376" t="s">
        <v>1066</v>
      </c>
      <c r="E4130" s="1376" t="s">
        <v>904</v>
      </c>
      <c r="F4130" s="1376"/>
    </row>
    <row r="4131" spans="1:6" ht="51" customHeight="1">
      <c r="A4131" s="1376" t="s">
        <v>7759</v>
      </c>
      <c r="B4131" s="1376" t="s">
        <v>7760</v>
      </c>
      <c r="C4131" s="1376">
        <v>200000</v>
      </c>
      <c r="D4131" s="1376" t="s">
        <v>1066</v>
      </c>
      <c r="E4131" s="1376" t="s">
        <v>904</v>
      </c>
      <c r="F4131" s="1376"/>
    </row>
    <row r="4132" spans="1:6" ht="51" customHeight="1">
      <c r="A4132" s="1376" t="s">
        <v>7761</v>
      </c>
      <c r="B4132" s="1376" t="s">
        <v>7762</v>
      </c>
      <c r="C4132" s="1376">
        <v>200000</v>
      </c>
      <c r="D4132" s="1376" t="s">
        <v>1066</v>
      </c>
      <c r="E4132" s="1376" t="s">
        <v>904</v>
      </c>
      <c r="F4132" s="1376"/>
    </row>
    <row r="4133" spans="1:6" ht="51" customHeight="1">
      <c r="A4133" s="1376" t="s">
        <v>7763</v>
      </c>
      <c r="B4133" s="1376" t="s">
        <v>7764</v>
      </c>
      <c r="C4133" s="1376">
        <v>300000</v>
      </c>
      <c r="D4133" s="1376" t="s">
        <v>1066</v>
      </c>
      <c r="E4133" s="1376" t="s">
        <v>904</v>
      </c>
      <c r="F4133" s="1376"/>
    </row>
    <row r="4134" spans="1:6" ht="51" customHeight="1">
      <c r="A4134" s="1376" t="s">
        <v>7765</v>
      </c>
      <c r="B4134" s="1376" t="s">
        <v>7766</v>
      </c>
      <c r="C4134" s="1376">
        <v>200000</v>
      </c>
      <c r="D4134" s="1376" t="s">
        <v>1066</v>
      </c>
      <c r="E4134" s="1376" t="s">
        <v>904</v>
      </c>
      <c r="F4134" s="1376"/>
    </row>
    <row r="4135" spans="1:6" ht="51" customHeight="1">
      <c r="A4135" s="1376" t="s">
        <v>7767</v>
      </c>
      <c r="B4135" s="1376" t="s">
        <v>7768</v>
      </c>
      <c r="C4135" s="1376">
        <v>100000</v>
      </c>
      <c r="D4135" s="1376" t="s">
        <v>1066</v>
      </c>
      <c r="E4135" s="1376" t="s">
        <v>904</v>
      </c>
      <c r="F4135" s="1376"/>
    </row>
    <row r="4136" spans="1:6" ht="51" customHeight="1">
      <c r="A4136" s="1376" t="s">
        <v>7769</v>
      </c>
      <c r="B4136" s="1376" t="s">
        <v>7770</v>
      </c>
      <c r="C4136" s="1376">
        <v>250000</v>
      </c>
      <c r="D4136" s="1376" t="s">
        <v>1066</v>
      </c>
      <c r="E4136" s="1376" t="s">
        <v>904</v>
      </c>
      <c r="F4136" s="1376"/>
    </row>
    <row r="4137" spans="1:6" ht="51" customHeight="1">
      <c r="A4137" s="1376" t="s">
        <v>7771</v>
      </c>
      <c r="B4137" s="1376" t="s">
        <v>7772</v>
      </c>
      <c r="C4137" s="1376">
        <v>200000</v>
      </c>
      <c r="D4137" s="1376" t="s">
        <v>1066</v>
      </c>
      <c r="E4137" s="1376" t="s">
        <v>904</v>
      </c>
      <c r="F4137" s="1376"/>
    </row>
    <row r="4138" spans="1:6" ht="51" customHeight="1">
      <c r="A4138" s="1376" t="s">
        <v>7773</v>
      </c>
      <c r="B4138" s="1376" t="s">
        <v>7774</v>
      </c>
      <c r="C4138" s="1376">
        <v>200000</v>
      </c>
      <c r="D4138" s="1376" t="s">
        <v>1066</v>
      </c>
      <c r="E4138" s="1376" t="s">
        <v>904</v>
      </c>
      <c r="F4138" s="1376"/>
    </row>
    <row r="4139" spans="1:6" ht="51" customHeight="1">
      <c r="A4139" s="1376" t="s">
        <v>7775</v>
      </c>
      <c r="B4139" s="1376" t="s">
        <v>7776</v>
      </c>
      <c r="C4139" s="1376">
        <v>200000</v>
      </c>
      <c r="D4139" s="1376" t="s">
        <v>1066</v>
      </c>
      <c r="E4139" s="1376" t="s">
        <v>904</v>
      </c>
      <c r="F4139" s="1376"/>
    </row>
    <row r="4140" spans="1:6" ht="51" customHeight="1">
      <c r="A4140" s="1376" t="s">
        <v>7777</v>
      </c>
      <c r="B4140" s="1376" t="s">
        <v>7778</v>
      </c>
      <c r="C4140" s="1376">
        <v>200000</v>
      </c>
      <c r="D4140" s="1376" t="s">
        <v>1066</v>
      </c>
      <c r="E4140" s="1376" t="s">
        <v>904</v>
      </c>
      <c r="F4140" s="1376"/>
    </row>
    <row r="4141" spans="1:6" ht="51" customHeight="1">
      <c r="A4141" s="1376" t="s">
        <v>7779</v>
      </c>
      <c r="B4141" s="1376" t="s">
        <v>7780</v>
      </c>
      <c r="C4141" s="1376">
        <v>200000</v>
      </c>
      <c r="D4141" s="1376" t="s">
        <v>1066</v>
      </c>
      <c r="E4141" s="1376" t="s">
        <v>904</v>
      </c>
      <c r="F4141" s="1376"/>
    </row>
    <row r="4142" spans="1:6" ht="51" customHeight="1">
      <c r="A4142" s="1376" t="s">
        <v>7781</v>
      </c>
      <c r="B4142" s="1376" t="s">
        <v>7782</v>
      </c>
      <c r="C4142" s="1376">
        <v>34000</v>
      </c>
      <c r="D4142" s="1376" t="s">
        <v>1066</v>
      </c>
      <c r="E4142" s="1376" t="s">
        <v>904</v>
      </c>
      <c r="F4142" s="1376"/>
    </row>
    <row r="4143" spans="1:6" ht="51" customHeight="1">
      <c r="A4143" s="1376" t="s">
        <v>7783</v>
      </c>
      <c r="B4143" s="1376" t="s">
        <v>7784</v>
      </c>
      <c r="C4143" s="1376">
        <v>650000</v>
      </c>
      <c r="D4143" s="1376" t="s">
        <v>1066</v>
      </c>
      <c r="E4143" s="1376" t="s">
        <v>904</v>
      </c>
      <c r="F4143" s="1376"/>
    </row>
    <row r="4144" spans="1:6" ht="51" customHeight="1">
      <c r="A4144" s="1376" t="s">
        <v>7785</v>
      </c>
      <c r="B4144" s="1376" t="s">
        <v>7786</v>
      </c>
      <c r="C4144" s="1376">
        <v>250000</v>
      </c>
      <c r="D4144" s="1376" t="s">
        <v>1066</v>
      </c>
      <c r="E4144" s="1376" t="s">
        <v>904</v>
      </c>
      <c r="F4144" s="1376"/>
    </row>
    <row r="4145" spans="1:6" ht="51" customHeight="1">
      <c r="A4145" s="1376" t="s">
        <v>7787</v>
      </c>
      <c r="B4145" s="1376" t="s">
        <v>7788</v>
      </c>
      <c r="C4145" s="1376">
        <v>100000</v>
      </c>
      <c r="D4145" s="1376" t="s">
        <v>1066</v>
      </c>
      <c r="E4145" s="1376" t="s">
        <v>904</v>
      </c>
      <c r="F4145" s="1376"/>
    </row>
    <row r="4146" spans="1:6" ht="51" customHeight="1">
      <c r="A4146" s="1376" t="s">
        <v>7789</v>
      </c>
      <c r="B4146" s="1376" t="s">
        <v>7790</v>
      </c>
      <c r="C4146" s="1376">
        <v>100000</v>
      </c>
      <c r="D4146" s="1376" t="s">
        <v>1066</v>
      </c>
      <c r="E4146" s="1376" t="s">
        <v>904</v>
      </c>
      <c r="F4146" s="1376"/>
    </row>
    <row r="4147" spans="1:6" ht="51" customHeight="1">
      <c r="A4147" s="1376" t="s">
        <v>7791</v>
      </c>
      <c r="B4147" s="1376" t="s">
        <v>7792</v>
      </c>
      <c r="C4147" s="1376">
        <v>100000</v>
      </c>
      <c r="D4147" s="1376" t="s">
        <v>1066</v>
      </c>
      <c r="E4147" s="1376" t="s">
        <v>904</v>
      </c>
      <c r="F4147" s="1376"/>
    </row>
    <row r="4148" spans="1:6" ht="51" customHeight="1">
      <c r="A4148" s="1376" t="s">
        <v>7793</v>
      </c>
      <c r="B4148" s="1376" t="s">
        <v>7794</v>
      </c>
      <c r="C4148" s="1376">
        <v>100000</v>
      </c>
      <c r="D4148" s="1376" t="s">
        <v>1066</v>
      </c>
      <c r="E4148" s="1376" t="s">
        <v>904</v>
      </c>
      <c r="F4148" s="1376"/>
    </row>
    <row r="4149" spans="1:6" ht="51" customHeight="1">
      <c r="A4149" s="1376" t="s">
        <v>7795</v>
      </c>
      <c r="B4149" s="1376" t="s">
        <v>7796</v>
      </c>
      <c r="C4149" s="1376">
        <v>25000</v>
      </c>
      <c r="D4149" s="1376" t="s">
        <v>1066</v>
      </c>
      <c r="E4149" s="1376" t="s">
        <v>904</v>
      </c>
      <c r="F4149" s="1376"/>
    </row>
    <row r="4150" spans="1:6" ht="51" customHeight="1">
      <c r="A4150" s="1376" t="s">
        <v>7797</v>
      </c>
      <c r="B4150" s="1376" t="s">
        <v>7798</v>
      </c>
      <c r="C4150" s="1376">
        <v>25000</v>
      </c>
      <c r="D4150" s="1376" t="s">
        <v>1066</v>
      </c>
      <c r="E4150" s="1376" t="s">
        <v>904</v>
      </c>
      <c r="F4150" s="1376"/>
    </row>
    <row r="4151" spans="1:6" ht="51" customHeight="1">
      <c r="A4151" s="1376" t="s">
        <v>7799</v>
      </c>
      <c r="B4151" s="1376" t="s">
        <v>7800</v>
      </c>
      <c r="C4151" s="1376">
        <v>15000</v>
      </c>
      <c r="D4151" s="1376" t="s">
        <v>1066</v>
      </c>
      <c r="E4151" s="1376" t="s">
        <v>904</v>
      </c>
      <c r="F4151" s="1376"/>
    </row>
    <row r="4152" spans="1:6" ht="51" customHeight="1">
      <c r="A4152" s="1376" t="s">
        <v>7801</v>
      </c>
      <c r="B4152" s="1376" t="s">
        <v>7802</v>
      </c>
      <c r="C4152" s="1376">
        <v>500000</v>
      </c>
      <c r="D4152" s="1376" t="s">
        <v>1066</v>
      </c>
      <c r="E4152" s="1376" t="s">
        <v>904</v>
      </c>
      <c r="F4152" s="1376"/>
    </row>
    <row r="4153" spans="1:6" ht="51" customHeight="1">
      <c r="A4153" s="1376" t="s">
        <v>7803</v>
      </c>
      <c r="B4153" s="1376" t="s">
        <v>7804</v>
      </c>
      <c r="C4153" s="1376">
        <v>300000</v>
      </c>
      <c r="D4153" s="1376" t="s">
        <v>1066</v>
      </c>
      <c r="E4153" s="1376" t="s">
        <v>904</v>
      </c>
      <c r="F4153" s="1376"/>
    </row>
    <row r="4154" spans="1:6" ht="51" customHeight="1">
      <c r="A4154" s="1376"/>
      <c r="B4154" s="1376"/>
      <c r="C4154" s="1376"/>
      <c r="D4154" s="1376"/>
      <c r="E4154" s="1376"/>
      <c r="F4154" s="1376"/>
    </row>
    <row r="4155" spans="1:6" ht="51" customHeight="1">
      <c r="A4155" s="1376"/>
      <c r="B4155" s="1376"/>
      <c r="C4155" s="1376"/>
      <c r="D4155" s="1376"/>
      <c r="E4155" s="1376"/>
      <c r="F4155" s="1376"/>
    </row>
    <row r="4156" spans="1:6" ht="51" customHeight="1" thickBot="1">
      <c r="A4156" s="1376" t="s">
        <v>6706</v>
      </c>
      <c r="B4156" s="1376"/>
      <c r="C4156" s="1376"/>
      <c r="D4156" s="1376"/>
      <c r="E4156" s="1376"/>
      <c r="F4156" s="1376"/>
    </row>
    <row r="4157" spans="1:6" ht="51" customHeight="1">
      <c r="A4157" s="1299" t="s">
        <v>1</v>
      </c>
      <c r="B4157" s="1300" t="s">
        <v>2</v>
      </c>
      <c r="C4157" s="1301" t="s">
        <v>6349</v>
      </c>
      <c r="D4157" s="1301" t="s">
        <v>4</v>
      </c>
      <c r="E4157" s="1301" t="s">
        <v>5</v>
      </c>
      <c r="F4157" s="1302" t="s">
        <v>6350</v>
      </c>
    </row>
    <row r="4158" spans="1:6" ht="51" customHeight="1">
      <c r="A4158" s="1376" t="s">
        <v>7805</v>
      </c>
      <c r="B4158" s="1376" t="s">
        <v>7806</v>
      </c>
      <c r="C4158" s="1376">
        <v>250000</v>
      </c>
      <c r="D4158" s="1376" t="s">
        <v>1066</v>
      </c>
      <c r="E4158" s="1376" t="s">
        <v>904</v>
      </c>
      <c r="F4158" s="1376"/>
    </row>
    <row r="4159" spans="1:6" ht="51" customHeight="1">
      <c r="A4159" s="1376" t="s">
        <v>7807</v>
      </c>
      <c r="B4159" s="1376" t="s">
        <v>7808</v>
      </c>
      <c r="C4159" s="1376">
        <v>100000</v>
      </c>
      <c r="D4159" s="1376" t="s">
        <v>1066</v>
      </c>
      <c r="E4159" s="1376" t="s">
        <v>904</v>
      </c>
      <c r="F4159" s="1376"/>
    </row>
    <row r="4160" spans="1:6" ht="51" customHeight="1">
      <c r="A4160" s="1376" t="s">
        <v>7809</v>
      </c>
      <c r="B4160" s="1376" t="s">
        <v>7810</v>
      </c>
      <c r="C4160" s="1376">
        <v>100000</v>
      </c>
      <c r="D4160" s="1376" t="s">
        <v>1066</v>
      </c>
      <c r="E4160" s="1376" t="s">
        <v>904</v>
      </c>
      <c r="F4160" s="1376"/>
    </row>
    <row r="4161" spans="1:6" ht="51" customHeight="1">
      <c r="A4161" s="1376" t="s">
        <v>7811</v>
      </c>
      <c r="B4161" s="1376" t="s">
        <v>7812</v>
      </c>
      <c r="C4161" s="1376">
        <v>100000</v>
      </c>
      <c r="D4161" s="1376" t="s">
        <v>1066</v>
      </c>
      <c r="E4161" s="1376" t="s">
        <v>904</v>
      </c>
      <c r="F4161" s="1376"/>
    </row>
    <row r="4162" spans="1:6" ht="51" customHeight="1">
      <c r="A4162" s="1376" t="s">
        <v>7813</v>
      </c>
      <c r="B4162" s="1376" t="s">
        <v>7814</v>
      </c>
      <c r="C4162" s="1376">
        <v>100000</v>
      </c>
      <c r="D4162" s="1376" t="s">
        <v>1066</v>
      </c>
      <c r="E4162" s="1376" t="s">
        <v>904</v>
      </c>
      <c r="F4162" s="1376"/>
    </row>
    <row r="4163" spans="1:6" ht="51" customHeight="1">
      <c r="A4163" s="1376" t="s">
        <v>7815</v>
      </c>
      <c r="B4163" s="1376" t="s">
        <v>7816</v>
      </c>
      <c r="C4163" s="1376">
        <v>50000</v>
      </c>
      <c r="D4163" s="1376" t="s">
        <v>1066</v>
      </c>
      <c r="E4163" s="1376" t="s">
        <v>904</v>
      </c>
      <c r="F4163" s="1376"/>
    </row>
    <row r="4164" spans="1:6" ht="51" customHeight="1">
      <c r="A4164" s="1376" t="s">
        <v>7817</v>
      </c>
      <c r="B4164" s="1376" t="s">
        <v>7818</v>
      </c>
      <c r="C4164" s="1376">
        <v>50000</v>
      </c>
      <c r="D4164" s="1376" t="s">
        <v>1066</v>
      </c>
      <c r="E4164" s="1376" t="s">
        <v>904</v>
      </c>
      <c r="F4164" s="1376"/>
    </row>
    <row r="4165" spans="1:6" ht="51" customHeight="1">
      <c r="A4165" s="1376" t="s">
        <v>7819</v>
      </c>
      <c r="B4165" s="1376" t="s">
        <v>7820</v>
      </c>
      <c r="C4165" s="1376">
        <v>200000</v>
      </c>
      <c r="D4165" s="1376" t="s">
        <v>1066</v>
      </c>
      <c r="E4165" s="1376" t="s">
        <v>904</v>
      </c>
      <c r="F4165" s="1376"/>
    </row>
    <row r="4166" spans="1:6" ht="51" customHeight="1">
      <c r="A4166" s="1376" t="s">
        <v>7821</v>
      </c>
      <c r="B4166" s="1381" t="s">
        <v>7822</v>
      </c>
      <c r="C4166" s="1376">
        <v>100000</v>
      </c>
      <c r="D4166" s="1376" t="s">
        <v>1066</v>
      </c>
      <c r="E4166" s="1376" t="s">
        <v>904</v>
      </c>
      <c r="F4166" s="1376"/>
    </row>
    <row r="4167" spans="1:6" ht="51" customHeight="1">
      <c r="A4167" s="1376" t="s">
        <v>7823</v>
      </c>
      <c r="B4167" s="1376" t="s">
        <v>7824</v>
      </c>
      <c r="C4167" s="1376">
        <v>300000</v>
      </c>
      <c r="D4167" s="1376" t="s">
        <v>1066</v>
      </c>
      <c r="E4167" s="1376" t="s">
        <v>904</v>
      </c>
      <c r="F4167" s="1376"/>
    </row>
    <row r="4168" spans="1:6" ht="51" customHeight="1">
      <c r="A4168" s="1376" t="s">
        <v>7825</v>
      </c>
      <c r="B4168" s="1376" t="s">
        <v>7826</v>
      </c>
      <c r="C4168" s="1376">
        <v>100000</v>
      </c>
      <c r="D4168" s="1376" t="s">
        <v>1066</v>
      </c>
      <c r="E4168" s="1376" t="s">
        <v>904</v>
      </c>
      <c r="F4168" s="1376"/>
    </row>
    <row r="4169" spans="1:6" ht="51" customHeight="1">
      <c r="A4169" s="1376" t="s">
        <v>7827</v>
      </c>
      <c r="B4169" s="1376" t="s">
        <v>7828</v>
      </c>
      <c r="C4169" s="1376">
        <v>200000</v>
      </c>
      <c r="D4169" s="1376" t="s">
        <v>1066</v>
      </c>
      <c r="E4169" s="1376" t="s">
        <v>904</v>
      </c>
      <c r="F4169" s="1376"/>
    </row>
    <row r="4170" spans="1:6" ht="51" customHeight="1">
      <c r="A4170" s="1376" t="s">
        <v>7829</v>
      </c>
      <c r="B4170" s="1376" t="s">
        <v>7830</v>
      </c>
      <c r="C4170" s="1376">
        <v>400000</v>
      </c>
      <c r="D4170" s="1376" t="s">
        <v>1066</v>
      </c>
      <c r="E4170" s="1376" t="s">
        <v>904</v>
      </c>
      <c r="F4170" s="1376"/>
    </row>
    <row r="4171" spans="1:6" ht="51" customHeight="1">
      <c r="A4171" s="1376" t="s">
        <v>7831</v>
      </c>
      <c r="B4171" s="1376" t="s">
        <v>7832</v>
      </c>
      <c r="C4171" s="1376">
        <v>100000</v>
      </c>
      <c r="D4171" s="1376" t="s">
        <v>1066</v>
      </c>
      <c r="E4171" s="1376" t="s">
        <v>904</v>
      </c>
      <c r="F4171" s="1376"/>
    </row>
    <row r="4172" spans="1:6" ht="51" customHeight="1">
      <c r="A4172" s="1376" t="s">
        <v>7833</v>
      </c>
      <c r="B4172" s="1376" t="s">
        <v>7834</v>
      </c>
      <c r="C4172" s="1376">
        <v>250000</v>
      </c>
      <c r="D4172" s="1376" t="s">
        <v>1066</v>
      </c>
      <c r="E4172" s="1376" t="s">
        <v>904</v>
      </c>
      <c r="F4172" s="1376"/>
    </row>
    <row r="4173" spans="1:6" ht="51" customHeight="1">
      <c r="A4173" s="1376" t="s">
        <v>7835</v>
      </c>
      <c r="B4173" s="1376" t="s">
        <v>7836</v>
      </c>
      <c r="C4173" s="1376">
        <v>200000</v>
      </c>
      <c r="D4173" s="1376" t="s">
        <v>1066</v>
      </c>
      <c r="E4173" s="1376" t="s">
        <v>904</v>
      </c>
      <c r="F4173" s="1376"/>
    </row>
    <row r="4174" spans="1:6" ht="51" customHeight="1">
      <c r="A4174" s="1376" t="s">
        <v>7837</v>
      </c>
      <c r="B4174" s="1376" t="s">
        <v>7838</v>
      </c>
      <c r="C4174" s="1376">
        <v>55000</v>
      </c>
      <c r="D4174" s="1376" t="s">
        <v>1066</v>
      </c>
      <c r="E4174" s="1376" t="s">
        <v>904</v>
      </c>
      <c r="F4174" s="1376"/>
    </row>
    <row r="4175" spans="1:6" ht="51" customHeight="1">
      <c r="A4175" s="1376" t="s">
        <v>7839</v>
      </c>
      <c r="B4175" s="1376" t="s">
        <v>7840</v>
      </c>
      <c r="C4175" s="1376">
        <v>50000</v>
      </c>
      <c r="D4175" s="1376" t="s">
        <v>1066</v>
      </c>
      <c r="E4175" s="1376" t="s">
        <v>904</v>
      </c>
      <c r="F4175" s="1376"/>
    </row>
    <row r="4176" spans="1:6" ht="51" customHeight="1">
      <c r="A4176" s="1376" t="s">
        <v>7841</v>
      </c>
      <c r="B4176" s="1376" t="s">
        <v>7842</v>
      </c>
      <c r="C4176" s="1376">
        <v>300000</v>
      </c>
      <c r="D4176" s="1376" t="s">
        <v>1066</v>
      </c>
      <c r="E4176" s="1376" t="s">
        <v>904</v>
      </c>
      <c r="F4176" s="1376"/>
    </row>
    <row r="4177" spans="1:6" ht="51" customHeight="1">
      <c r="A4177" s="1376" t="s">
        <v>7843</v>
      </c>
      <c r="B4177" s="1376" t="s">
        <v>7844</v>
      </c>
      <c r="C4177" s="1376">
        <v>250000</v>
      </c>
      <c r="D4177" s="1376" t="s">
        <v>1066</v>
      </c>
      <c r="E4177" s="1376" t="s">
        <v>904</v>
      </c>
      <c r="F4177" s="1376"/>
    </row>
    <row r="4178" spans="1:6" ht="51" customHeight="1">
      <c r="A4178" s="1376" t="s">
        <v>7845</v>
      </c>
      <c r="B4178" s="1376" t="s">
        <v>7846</v>
      </c>
      <c r="C4178" s="1376">
        <v>30000</v>
      </c>
      <c r="D4178" s="1376" t="s">
        <v>1066</v>
      </c>
      <c r="E4178" s="1376" t="s">
        <v>904</v>
      </c>
      <c r="F4178" s="1376"/>
    </row>
    <row r="4179" spans="1:6" ht="51" customHeight="1">
      <c r="A4179" s="1376" t="s">
        <v>7847</v>
      </c>
      <c r="B4179" s="1376" t="s">
        <v>7848</v>
      </c>
      <c r="C4179" s="1376">
        <v>40000</v>
      </c>
      <c r="D4179" s="1376" t="s">
        <v>1066</v>
      </c>
      <c r="E4179" s="1376" t="s">
        <v>904</v>
      </c>
      <c r="F4179" s="1376"/>
    </row>
    <row r="4180" spans="1:6" ht="51" customHeight="1">
      <c r="A4180" s="1376" t="s">
        <v>7849</v>
      </c>
      <c r="B4180" s="1376" t="s">
        <v>7850</v>
      </c>
      <c r="C4180" s="1376">
        <v>200000</v>
      </c>
      <c r="D4180" s="1376" t="s">
        <v>1066</v>
      </c>
      <c r="E4180" s="1376" t="s">
        <v>904</v>
      </c>
      <c r="F4180" s="1376"/>
    </row>
    <row r="4181" spans="1:6" ht="51" customHeight="1">
      <c r="A4181" s="1376" t="s">
        <v>7851</v>
      </c>
      <c r="B4181" s="1376" t="s">
        <v>7852</v>
      </c>
      <c r="C4181" s="1376">
        <v>30000</v>
      </c>
      <c r="D4181" s="1376" t="s">
        <v>1066</v>
      </c>
      <c r="E4181" s="1376" t="s">
        <v>904</v>
      </c>
      <c r="F4181" s="1376"/>
    </row>
    <row r="4182" spans="1:6" ht="51" customHeight="1">
      <c r="A4182" s="1376"/>
      <c r="B4182" s="1376"/>
      <c r="C4182" s="1376"/>
      <c r="D4182" s="1376"/>
      <c r="E4182" s="1376"/>
      <c r="F4182" s="1376"/>
    </row>
    <row r="4183" spans="1:6" ht="51" customHeight="1">
      <c r="A4183" s="1376"/>
      <c r="B4183" s="1376"/>
      <c r="C4183" s="1376"/>
      <c r="D4183" s="1376"/>
      <c r="E4183" s="1376"/>
      <c r="F4183" s="1376"/>
    </row>
    <row r="4184" spans="1:6" ht="51" customHeight="1" thickBot="1">
      <c r="A4184" s="1376" t="s">
        <v>6923</v>
      </c>
      <c r="B4184" s="1376"/>
      <c r="C4184" s="1376"/>
      <c r="D4184" s="1376"/>
      <c r="E4184" s="1376"/>
      <c r="F4184" s="1376"/>
    </row>
    <row r="4185" spans="1:6" ht="51" customHeight="1">
      <c r="A4185" s="1299" t="s">
        <v>1</v>
      </c>
      <c r="B4185" s="1300" t="s">
        <v>2</v>
      </c>
      <c r="C4185" s="1301" t="s">
        <v>6349</v>
      </c>
      <c r="D4185" s="1301" t="s">
        <v>4</v>
      </c>
      <c r="E4185" s="1301" t="s">
        <v>5</v>
      </c>
      <c r="F4185" s="1302" t="s">
        <v>6350</v>
      </c>
    </row>
    <row r="4186" spans="1:6" ht="51" customHeight="1">
      <c r="A4186" s="1376" t="s">
        <v>7853</v>
      </c>
      <c r="B4186" s="1376" t="s">
        <v>7854</v>
      </c>
      <c r="C4186" s="1376">
        <v>100000</v>
      </c>
      <c r="D4186" s="1376" t="s">
        <v>1066</v>
      </c>
      <c r="E4186" s="1376" t="s">
        <v>904</v>
      </c>
      <c r="F4186" s="1376"/>
    </row>
    <row r="4187" spans="1:6" ht="51" customHeight="1">
      <c r="A4187" s="1376" t="s">
        <v>7855</v>
      </c>
      <c r="B4187" s="1376" t="s">
        <v>7856</v>
      </c>
      <c r="C4187" s="1376">
        <v>100000</v>
      </c>
      <c r="D4187" s="1376" t="s">
        <v>1066</v>
      </c>
      <c r="E4187" s="1376" t="s">
        <v>904</v>
      </c>
      <c r="F4187" s="1376"/>
    </row>
    <row r="4188" spans="1:6" ht="51" customHeight="1">
      <c r="A4188" s="1376" t="s">
        <v>7857</v>
      </c>
      <c r="B4188" s="1376" t="s">
        <v>7858</v>
      </c>
      <c r="C4188" s="1376">
        <v>50000</v>
      </c>
      <c r="D4188" s="1376" t="s">
        <v>1066</v>
      </c>
      <c r="E4188" s="1376" t="s">
        <v>904</v>
      </c>
      <c r="F4188" s="1376"/>
    </row>
    <row r="4189" spans="1:6" ht="51" customHeight="1">
      <c r="A4189" s="1376" t="s">
        <v>7859</v>
      </c>
      <c r="B4189" s="1376" t="s">
        <v>7860</v>
      </c>
      <c r="C4189" s="1376">
        <v>150000</v>
      </c>
      <c r="D4189" s="1376" t="s">
        <v>1066</v>
      </c>
      <c r="E4189" s="1376" t="s">
        <v>904</v>
      </c>
      <c r="F4189" s="1376"/>
    </row>
    <row r="4190" spans="1:6" ht="51" customHeight="1">
      <c r="A4190" s="1376" t="s">
        <v>7861</v>
      </c>
      <c r="B4190" s="1376" t="s">
        <v>7862</v>
      </c>
      <c r="C4190" s="1376">
        <v>50000</v>
      </c>
      <c r="D4190" s="1376" t="s">
        <v>1066</v>
      </c>
      <c r="E4190" s="1376" t="s">
        <v>904</v>
      </c>
      <c r="F4190" s="1376"/>
    </row>
    <row r="4191" spans="1:6" ht="51" customHeight="1">
      <c r="A4191" s="1376" t="s">
        <v>7863</v>
      </c>
      <c r="B4191" s="1376" t="s">
        <v>7864</v>
      </c>
      <c r="C4191" s="1376">
        <v>200000</v>
      </c>
      <c r="D4191" s="1376" t="s">
        <v>1066</v>
      </c>
      <c r="E4191" s="1376" t="s">
        <v>904</v>
      </c>
      <c r="F4191" s="1376"/>
    </row>
    <row r="4192" spans="1:6" ht="51" customHeight="1">
      <c r="A4192" s="1376" t="s">
        <v>7865</v>
      </c>
      <c r="B4192" s="1376" t="s">
        <v>7866</v>
      </c>
      <c r="C4192" s="1376">
        <v>300000</v>
      </c>
      <c r="D4192" s="1376" t="s">
        <v>1066</v>
      </c>
      <c r="E4192" s="1376" t="s">
        <v>904</v>
      </c>
      <c r="F4192" s="1376"/>
    </row>
    <row r="4193" spans="1:6" ht="51" customHeight="1">
      <c r="A4193" s="1376" t="s">
        <v>7867</v>
      </c>
      <c r="B4193" s="1376" t="s">
        <v>7868</v>
      </c>
      <c r="C4193" s="1376">
        <v>200000</v>
      </c>
      <c r="D4193" s="1376" t="s">
        <v>1066</v>
      </c>
      <c r="E4193" s="1376" t="s">
        <v>904</v>
      </c>
      <c r="F4193" s="1376"/>
    </row>
    <row r="4194" spans="1:6" ht="51" customHeight="1">
      <c r="A4194" s="1376" t="s">
        <v>7869</v>
      </c>
      <c r="B4194" s="1376" t="s">
        <v>7870</v>
      </c>
      <c r="C4194" s="1376">
        <v>300000</v>
      </c>
      <c r="D4194" s="1376" t="s">
        <v>1066</v>
      </c>
      <c r="E4194" s="1376" t="s">
        <v>904</v>
      </c>
      <c r="F4194" s="1376"/>
    </row>
    <row r="4195" spans="1:6" ht="51" customHeight="1">
      <c r="A4195" s="1376" t="s">
        <v>7871</v>
      </c>
      <c r="B4195" s="1376" t="s">
        <v>7872</v>
      </c>
      <c r="C4195" s="1376">
        <v>200000</v>
      </c>
      <c r="D4195" s="1376" t="s">
        <v>1066</v>
      </c>
      <c r="E4195" s="1376" t="s">
        <v>904</v>
      </c>
      <c r="F4195" s="1376"/>
    </row>
    <row r="4196" spans="1:6" ht="51" customHeight="1">
      <c r="A4196" s="1376" t="s">
        <v>7873</v>
      </c>
      <c r="B4196" s="1376" t="s">
        <v>7874</v>
      </c>
      <c r="C4196" s="1376">
        <v>300000</v>
      </c>
      <c r="D4196" s="1376" t="s">
        <v>1066</v>
      </c>
      <c r="E4196" s="1376" t="s">
        <v>904</v>
      </c>
      <c r="F4196" s="1376"/>
    </row>
    <row r="4197" spans="1:6" ht="51" customHeight="1">
      <c r="A4197" s="1376" t="s">
        <v>7875</v>
      </c>
      <c r="B4197" s="1376" t="s">
        <v>7876</v>
      </c>
      <c r="C4197" s="1376">
        <v>35000</v>
      </c>
      <c r="D4197" s="1376" t="s">
        <v>1066</v>
      </c>
      <c r="E4197" s="1376" t="s">
        <v>904</v>
      </c>
      <c r="F4197" s="1376"/>
    </row>
    <row r="4198" spans="1:6" ht="51" customHeight="1">
      <c r="A4198" s="1376" t="s">
        <v>7877</v>
      </c>
      <c r="B4198" s="1376" t="s">
        <v>7878</v>
      </c>
      <c r="C4198" s="1376">
        <v>500000</v>
      </c>
      <c r="D4198" s="1376" t="s">
        <v>1066</v>
      </c>
      <c r="E4198" s="1376" t="s">
        <v>904</v>
      </c>
      <c r="F4198" s="1376"/>
    </row>
    <row r="4199" spans="1:6" ht="51" customHeight="1">
      <c r="A4199" s="1376" t="s">
        <v>7879</v>
      </c>
      <c r="B4199" s="1376" t="s">
        <v>7880</v>
      </c>
      <c r="C4199" s="1376">
        <v>100000</v>
      </c>
      <c r="D4199" s="1376" t="s">
        <v>1066</v>
      </c>
      <c r="E4199" s="1376" t="s">
        <v>904</v>
      </c>
      <c r="F4199" s="1376"/>
    </row>
    <row r="4200" spans="1:6" ht="51" customHeight="1">
      <c r="A4200" s="1376"/>
      <c r="B4200" s="1376"/>
      <c r="C4200" s="1376"/>
      <c r="D4200" s="1376"/>
      <c r="E4200" s="1376"/>
      <c r="F4200" s="1376"/>
    </row>
    <row r="4201" spans="1:6" ht="51" customHeight="1">
      <c r="A4201" s="1376"/>
      <c r="B4201" s="1376"/>
      <c r="C4201" s="1376"/>
      <c r="D4201" s="1376"/>
      <c r="E4201" s="1376"/>
      <c r="F4201" s="1376"/>
    </row>
    <row r="4202" spans="1:6" ht="51" customHeight="1" thickBot="1">
      <c r="A4202" s="1376" t="s">
        <v>6926</v>
      </c>
      <c r="B4202" s="1376"/>
      <c r="C4202" s="1376"/>
      <c r="D4202" s="1376"/>
      <c r="E4202" s="1376"/>
      <c r="F4202" s="1376"/>
    </row>
    <row r="4203" spans="1:6" ht="51" customHeight="1">
      <c r="A4203" s="1299" t="s">
        <v>1</v>
      </c>
      <c r="B4203" s="1300" t="s">
        <v>2</v>
      </c>
      <c r="C4203" s="1301" t="s">
        <v>6349</v>
      </c>
      <c r="D4203" s="1301" t="s">
        <v>4</v>
      </c>
      <c r="E4203" s="1301" t="s">
        <v>5</v>
      </c>
      <c r="F4203" s="1302" t="s">
        <v>6350</v>
      </c>
    </row>
    <row r="4204" spans="1:6" ht="51" customHeight="1">
      <c r="A4204" s="1376" t="s">
        <v>7881</v>
      </c>
      <c r="B4204" s="1376" t="s">
        <v>7882</v>
      </c>
      <c r="C4204" s="1376">
        <v>200000</v>
      </c>
      <c r="D4204" s="1376" t="s">
        <v>1066</v>
      </c>
      <c r="E4204" s="1376" t="s">
        <v>904</v>
      </c>
      <c r="F4204" s="1376"/>
    </row>
    <row r="4205" spans="1:6" ht="51" customHeight="1">
      <c r="A4205" s="1376" t="s">
        <v>7883</v>
      </c>
      <c r="B4205" s="1376" t="s">
        <v>7884</v>
      </c>
      <c r="C4205" s="1376">
        <v>200000</v>
      </c>
      <c r="D4205" s="1376" t="s">
        <v>1066</v>
      </c>
      <c r="E4205" s="1376" t="s">
        <v>904</v>
      </c>
      <c r="F4205" s="1376"/>
    </row>
    <row r="4206" spans="1:6" ht="51" customHeight="1">
      <c r="A4206" s="1376" t="s">
        <v>7885</v>
      </c>
      <c r="B4206" s="1376" t="s">
        <v>7886</v>
      </c>
      <c r="C4206" s="1376">
        <v>200000</v>
      </c>
      <c r="D4206" s="1376" t="s">
        <v>1066</v>
      </c>
      <c r="E4206" s="1376" t="s">
        <v>904</v>
      </c>
      <c r="F4206" s="1376"/>
    </row>
    <row r="4207" spans="1:6" ht="51" customHeight="1">
      <c r="A4207" s="1376" t="s">
        <v>7887</v>
      </c>
      <c r="B4207" s="1376" t="s">
        <v>7888</v>
      </c>
      <c r="C4207" s="1376">
        <v>500000</v>
      </c>
      <c r="D4207" s="1376" t="s">
        <v>1066</v>
      </c>
      <c r="E4207" s="1376" t="s">
        <v>904</v>
      </c>
      <c r="F4207" s="1376"/>
    </row>
    <row r="4208" spans="1:6" ht="51" customHeight="1">
      <c r="A4208" s="1376" t="s">
        <v>7889</v>
      </c>
      <c r="B4208" s="1376" t="s">
        <v>7890</v>
      </c>
      <c r="C4208" s="1376">
        <v>100000</v>
      </c>
      <c r="D4208" s="1376" t="s">
        <v>1066</v>
      </c>
      <c r="E4208" s="1376" t="s">
        <v>904</v>
      </c>
      <c r="F4208" s="1376"/>
    </row>
    <row r="4209" spans="1:6" ht="51" customHeight="1">
      <c r="A4209" s="1376" t="s">
        <v>7891</v>
      </c>
      <c r="B4209" s="1376" t="s">
        <v>7892</v>
      </c>
      <c r="C4209" s="1376">
        <v>150000</v>
      </c>
      <c r="D4209" s="1376" t="s">
        <v>1066</v>
      </c>
      <c r="E4209" s="1376" t="s">
        <v>904</v>
      </c>
      <c r="F4209" s="1376"/>
    </row>
    <row r="4210" spans="1:6" ht="51" customHeight="1">
      <c r="A4210" s="1376" t="s">
        <v>7893</v>
      </c>
      <c r="B4210" s="1376" t="s">
        <v>7894</v>
      </c>
      <c r="C4210" s="1376">
        <v>250000</v>
      </c>
      <c r="D4210" s="1376" t="s">
        <v>1066</v>
      </c>
      <c r="E4210" s="1376" t="s">
        <v>904</v>
      </c>
      <c r="F4210" s="1376"/>
    </row>
    <row r="4211" spans="1:6" ht="51" customHeight="1">
      <c r="A4211" s="1376" t="s">
        <v>7895</v>
      </c>
      <c r="B4211" s="1376" t="s">
        <v>7896</v>
      </c>
      <c r="C4211" s="1376">
        <v>50000</v>
      </c>
      <c r="D4211" s="1376" t="s">
        <v>1066</v>
      </c>
      <c r="E4211" s="1376" t="s">
        <v>904</v>
      </c>
      <c r="F4211" s="1376"/>
    </row>
    <row r="4212" spans="1:6" ht="51" customHeight="1">
      <c r="A4212" s="1376" t="s">
        <v>7897</v>
      </c>
      <c r="B4212" s="1376" t="s">
        <v>7898</v>
      </c>
      <c r="C4212" s="1376">
        <v>25000</v>
      </c>
      <c r="D4212" s="1376" t="s">
        <v>1066</v>
      </c>
      <c r="E4212" s="1376" t="s">
        <v>904</v>
      </c>
      <c r="F4212" s="1376"/>
    </row>
    <row r="4213" spans="1:6" ht="51" customHeight="1">
      <c r="A4213" s="1376" t="s">
        <v>7899</v>
      </c>
      <c r="B4213" s="1376" t="s">
        <v>7900</v>
      </c>
      <c r="C4213" s="1376">
        <v>25000</v>
      </c>
      <c r="D4213" s="1376" t="s">
        <v>1066</v>
      </c>
      <c r="E4213" s="1376" t="s">
        <v>904</v>
      </c>
      <c r="F4213" s="1376"/>
    </row>
    <row r="4214" spans="1:6" ht="51" customHeight="1">
      <c r="A4214" s="1376" t="s">
        <v>7901</v>
      </c>
      <c r="B4214" s="1376" t="s">
        <v>7902</v>
      </c>
      <c r="C4214" s="1376">
        <v>200000</v>
      </c>
      <c r="D4214" s="1376" t="s">
        <v>1066</v>
      </c>
      <c r="E4214" s="1376" t="s">
        <v>904</v>
      </c>
      <c r="F4214" s="1376"/>
    </row>
    <row r="4215" spans="1:6" ht="51" customHeight="1">
      <c r="A4215" s="1376" t="s">
        <v>7903</v>
      </c>
      <c r="B4215" s="1376" t="s">
        <v>7904</v>
      </c>
      <c r="C4215" s="1376">
        <v>50000</v>
      </c>
      <c r="D4215" s="1376" t="s">
        <v>1066</v>
      </c>
      <c r="E4215" s="1376" t="s">
        <v>904</v>
      </c>
      <c r="F4215" s="1376"/>
    </row>
    <row r="4216" spans="1:6" ht="51" customHeight="1">
      <c r="A4216" s="1376"/>
      <c r="B4216" s="1376"/>
      <c r="C4216" s="1376"/>
      <c r="D4216" s="1376"/>
      <c r="E4216" s="1376"/>
      <c r="F4216" s="1376"/>
    </row>
    <row r="4217" spans="1:6" ht="51" customHeight="1">
      <c r="A4217" s="1376"/>
      <c r="B4217" s="1376"/>
      <c r="C4217" s="1376"/>
      <c r="D4217" s="1376"/>
      <c r="E4217" s="1376"/>
      <c r="F4217" s="1376"/>
    </row>
    <row r="4218" spans="1:6" ht="51" customHeight="1" thickBot="1">
      <c r="A4218" s="1376" t="s">
        <v>6709</v>
      </c>
      <c r="B4218" s="1376"/>
      <c r="C4218" s="1376"/>
      <c r="D4218" s="1376"/>
      <c r="E4218" s="1376"/>
      <c r="F4218" s="1376"/>
    </row>
    <row r="4219" spans="1:6" ht="51" customHeight="1">
      <c r="A4219" s="1299" t="s">
        <v>1</v>
      </c>
      <c r="B4219" s="1300" t="s">
        <v>2</v>
      </c>
      <c r="C4219" s="1301" t="s">
        <v>6349</v>
      </c>
      <c r="D4219" s="1301" t="s">
        <v>4</v>
      </c>
      <c r="E4219" s="1301" t="s">
        <v>5</v>
      </c>
      <c r="F4219" s="1302" t="s">
        <v>6350</v>
      </c>
    </row>
    <row r="4220" spans="1:6" ht="51" customHeight="1">
      <c r="A4220" s="1376" t="s">
        <v>7905</v>
      </c>
      <c r="B4220" s="1376" t="s">
        <v>7906</v>
      </c>
      <c r="C4220" s="1376">
        <v>50000</v>
      </c>
      <c r="D4220" s="1376" t="s">
        <v>1066</v>
      </c>
      <c r="E4220" s="1376" t="s">
        <v>904</v>
      </c>
      <c r="F4220" s="1376"/>
    </row>
    <row r="4221" spans="1:6" ht="51" customHeight="1">
      <c r="A4221" s="1376" t="s">
        <v>7907</v>
      </c>
      <c r="B4221" s="1376" t="s">
        <v>7908</v>
      </c>
      <c r="C4221" s="1376">
        <v>50000</v>
      </c>
      <c r="D4221" s="1376" t="s">
        <v>1066</v>
      </c>
      <c r="E4221" s="1376" t="s">
        <v>904</v>
      </c>
      <c r="F4221" s="1376"/>
    </row>
    <row r="4222" spans="1:6" ht="51" customHeight="1">
      <c r="A4222" s="1376" t="s">
        <v>7909</v>
      </c>
      <c r="B4222" s="1376" t="s">
        <v>7910</v>
      </c>
      <c r="C4222" s="1376">
        <v>75000</v>
      </c>
      <c r="D4222" s="1376" t="s">
        <v>1066</v>
      </c>
      <c r="E4222" s="1376" t="s">
        <v>904</v>
      </c>
      <c r="F4222" s="1376"/>
    </row>
    <row r="4223" spans="1:6" ht="51" customHeight="1">
      <c r="A4223" s="1376" t="s">
        <v>7911</v>
      </c>
      <c r="B4223" s="1376" t="s">
        <v>7912</v>
      </c>
      <c r="C4223" s="1376">
        <v>50000</v>
      </c>
      <c r="D4223" s="1376" t="s">
        <v>1066</v>
      </c>
      <c r="E4223" s="1376" t="s">
        <v>904</v>
      </c>
      <c r="F4223" s="1376"/>
    </row>
    <row r="4224" spans="1:6" ht="51" customHeight="1">
      <c r="A4224" s="1376" t="s">
        <v>7913</v>
      </c>
      <c r="B4224" s="1376" t="s">
        <v>7914</v>
      </c>
      <c r="C4224" s="1376">
        <v>85000</v>
      </c>
      <c r="D4224" s="1376" t="s">
        <v>1066</v>
      </c>
      <c r="E4224" s="1376" t="s">
        <v>904</v>
      </c>
      <c r="F4224" s="1376"/>
    </row>
    <row r="4225" spans="1:6" ht="51" customHeight="1">
      <c r="A4225" s="1376" t="s">
        <v>7915</v>
      </c>
      <c r="B4225" s="1376" t="s">
        <v>7916</v>
      </c>
      <c r="C4225" s="1376">
        <v>50000</v>
      </c>
      <c r="D4225" s="1376" t="s">
        <v>1066</v>
      </c>
      <c r="E4225" s="1376" t="s">
        <v>904</v>
      </c>
      <c r="F4225" s="1376"/>
    </row>
    <row r="4226" spans="1:6" ht="51" customHeight="1">
      <c r="A4226" s="1376" t="s">
        <v>7917</v>
      </c>
      <c r="B4226" s="1376" t="s">
        <v>7918</v>
      </c>
      <c r="C4226" s="1376">
        <v>25000</v>
      </c>
      <c r="D4226" s="1376" t="s">
        <v>1066</v>
      </c>
      <c r="E4226" s="1376" t="s">
        <v>904</v>
      </c>
      <c r="F4226" s="1376"/>
    </row>
    <row r="4227" spans="1:6" ht="51" customHeight="1">
      <c r="A4227" s="1376" t="s">
        <v>7919</v>
      </c>
      <c r="B4227" s="1376" t="s">
        <v>7920</v>
      </c>
      <c r="C4227" s="1376">
        <v>25000</v>
      </c>
      <c r="D4227" s="1376" t="s">
        <v>1066</v>
      </c>
      <c r="E4227" s="1376" t="s">
        <v>904</v>
      </c>
      <c r="F4227" s="1376"/>
    </row>
    <row r="4228" spans="1:6" ht="51" customHeight="1">
      <c r="A4228" s="1376" t="s">
        <v>7921</v>
      </c>
      <c r="B4228" s="1376" t="s">
        <v>7922</v>
      </c>
      <c r="C4228" s="1376">
        <v>100000</v>
      </c>
      <c r="D4228" s="1376" t="s">
        <v>1066</v>
      </c>
      <c r="E4228" s="1376" t="s">
        <v>904</v>
      </c>
      <c r="F4228" s="1376"/>
    </row>
    <row r="4229" spans="1:6" ht="51" customHeight="1">
      <c r="A4229" s="1376" t="s">
        <v>7923</v>
      </c>
      <c r="B4229" s="1376" t="s">
        <v>7924</v>
      </c>
      <c r="C4229" s="1376">
        <v>50000</v>
      </c>
      <c r="D4229" s="1376" t="s">
        <v>1066</v>
      </c>
      <c r="E4229" s="1376" t="s">
        <v>904</v>
      </c>
      <c r="F4229" s="1376"/>
    </row>
    <row r="4230" spans="1:6" ht="51" customHeight="1">
      <c r="A4230" s="1376" t="s">
        <v>7925</v>
      </c>
      <c r="B4230" s="1376" t="s">
        <v>7926</v>
      </c>
      <c r="C4230" s="1376">
        <v>300000</v>
      </c>
      <c r="D4230" s="1376" t="s">
        <v>1066</v>
      </c>
      <c r="E4230" s="1376" t="s">
        <v>904</v>
      </c>
      <c r="F4230" s="1376"/>
    </row>
    <row r="4231" spans="1:6" ht="51" customHeight="1">
      <c r="A4231" s="1376" t="s">
        <v>7927</v>
      </c>
      <c r="B4231" s="1376" t="s">
        <v>7928</v>
      </c>
      <c r="C4231" s="1376">
        <v>200000</v>
      </c>
      <c r="D4231" s="1376" t="s">
        <v>904</v>
      </c>
      <c r="E4231" s="1376" t="s">
        <v>904</v>
      </c>
      <c r="F4231" s="1376"/>
    </row>
    <row r="4232" spans="1:6" ht="51" customHeight="1">
      <c r="A4232" s="1376" t="s">
        <v>7929</v>
      </c>
      <c r="B4232" s="1376" t="s">
        <v>7930</v>
      </c>
      <c r="C4232" s="1376">
        <v>100000</v>
      </c>
      <c r="D4232" s="1376" t="s">
        <v>1066</v>
      </c>
      <c r="E4232" s="1376" t="s">
        <v>904</v>
      </c>
      <c r="F4232" s="1376"/>
    </row>
    <row r="4233" spans="1:6" ht="51" customHeight="1">
      <c r="A4233" s="1376" t="s">
        <v>7931</v>
      </c>
      <c r="B4233" s="1376" t="s">
        <v>7932</v>
      </c>
      <c r="C4233" s="1376">
        <v>854755</v>
      </c>
      <c r="D4233" s="1376" t="s">
        <v>1066</v>
      </c>
      <c r="E4233" s="1376" t="s">
        <v>904</v>
      </c>
      <c r="F4233" s="1376"/>
    </row>
    <row r="4234" spans="1:6" ht="51" customHeight="1">
      <c r="A4234" s="1376"/>
      <c r="B4234" s="1376"/>
      <c r="C4234" s="1376"/>
      <c r="D4234" s="1376"/>
      <c r="E4234" s="1376"/>
      <c r="F4234" s="1376"/>
    </row>
    <row r="4235" spans="1:6" ht="51" customHeight="1">
      <c r="A4235" s="1376"/>
      <c r="B4235" s="1376"/>
      <c r="C4235" s="1376"/>
      <c r="D4235" s="1376"/>
      <c r="E4235" s="1376"/>
      <c r="F4235" s="1376"/>
    </row>
    <row r="4236" spans="1:6" ht="51" customHeight="1" thickBot="1">
      <c r="A4236" s="1376" t="s">
        <v>4905</v>
      </c>
      <c r="B4236" s="1376"/>
      <c r="C4236" s="1376"/>
      <c r="D4236" s="1376"/>
      <c r="E4236" s="1376"/>
      <c r="F4236" s="1376"/>
    </row>
    <row r="4237" spans="1:6" ht="51" customHeight="1">
      <c r="A4237" s="1299" t="s">
        <v>1</v>
      </c>
      <c r="B4237" s="1300" t="s">
        <v>2</v>
      </c>
      <c r="C4237" s="1301" t="s">
        <v>6349</v>
      </c>
      <c r="D4237" s="1301" t="s">
        <v>4</v>
      </c>
      <c r="E4237" s="1301" t="s">
        <v>5</v>
      </c>
      <c r="F4237" s="1302" t="s">
        <v>6350</v>
      </c>
    </row>
    <row r="4238" spans="1:6" ht="51" customHeight="1">
      <c r="A4238" s="1376" t="s">
        <v>7933</v>
      </c>
      <c r="B4238" s="1376" t="s">
        <v>7934</v>
      </c>
      <c r="C4238" s="1376">
        <v>100000</v>
      </c>
      <c r="D4238" s="1376" t="s">
        <v>1066</v>
      </c>
      <c r="E4238" s="1376" t="s">
        <v>904</v>
      </c>
      <c r="F4238" s="1376"/>
    </row>
    <row r="4239" spans="1:6" ht="51" customHeight="1">
      <c r="A4239" s="1376" t="s">
        <v>7935</v>
      </c>
      <c r="B4239" s="1376" t="s">
        <v>7936</v>
      </c>
      <c r="C4239" s="1376">
        <v>100000</v>
      </c>
      <c r="D4239" s="1376" t="s">
        <v>1066</v>
      </c>
      <c r="E4239" s="1376" t="s">
        <v>904</v>
      </c>
      <c r="F4239" s="1376"/>
    </row>
    <row r="4240" spans="1:6" ht="51" customHeight="1">
      <c r="A4240" s="1376" t="s">
        <v>7937</v>
      </c>
      <c r="B4240" s="1376" t="s">
        <v>7938</v>
      </c>
      <c r="C4240" s="1376">
        <v>75000</v>
      </c>
      <c r="D4240" s="1376" t="s">
        <v>1066</v>
      </c>
      <c r="E4240" s="1376" t="s">
        <v>904</v>
      </c>
      <c r="F4240" s="1376"/>
    </row>
    <row r="4241" spans="1:6" ht="51" customHeight="1">
      <c r="A4241" s="1376" t="s">
        <v>7939</v>
      </c>
      <c r="B4241" s="1376" t="s">
        <v>7940</v>
      </c>
      <c r="C4241" s="1376">
        <v>50000</v>
      </c>
      <c r="D4241" s="1376" t="s">
        <v>1066</v>
      </c>
      <c r="E4241" s="1376" t="s">
        <v>904</v>
      </c>
      <c r="F4241" s="1376"/>
    </row>
    <row r="4242" spans="1:6" ht="51" customHeight="1">
      <c r="A4242" s="1376" t="s">
        <v>7941</v>
      </c>
      <c r="B4242" s="1376" t="s">
        <v>7942</v>
      </c>
      <c r="C4242" s="1376">
        <v>50000</v>
      </c>
      <c r="D4242" s="1376" t="s">
        <v>1066</v>
      </c>
      <c r="E4242" s="1376" t="s">
        <v>904</v>
      </c>
      <c r="F4242" s="1376"/>
    </row>
    <row r="4243" spans="1:6" ht="51" customHeight="1">
      <c r="A4243" s="1376" t="s">
        <v>7943</v>
      </c>
      <c r="B4243" s="1376" t="s">
        <v>7944</v>
      </c>
      <c r="C4243" s="1376">
        <v>50000</v>
      </c>
      <c r="D4243" s="1376" t="s">
        <v>1066</v>
      </c>
      <c r="E4243" s="1376" t="s">
        <v>904</v>
      </c>
      <c r="F4243" s="1376"/>
    </row>
    <row r="4244" spans="1:6" ht="51" customHeight="1">
      <c r="A4244" s="1376" t="s">
        <v>7945</v>
      </c>
      <c r="B4244" s="1376" t="s">
        <v>7946</v>
      </c>
      <c r="C4244" s="1376">
        <v>50000</v>
      </c>
      <c r="D4244" s="1376" t="s">
        <v>1066</v>
      </c>
      <c r="E4244" s="1376" t="s">
        <v>904</v>
      </c>
      <c r="F4244" s="1376"/>
    </row>
    <row r="4245" spans="1:6" ht="51" customHeight="1">
      <c r="A4245" s="1376" t="s">
        <v>7947</v>
      </c>
      <c r="B4245" s="1376" t="s">
        <v>7948</v>
      </c>
      <c r="C4245" s="1376">
        <v>100000</v>
      </c>
      <c r="D4245" s="1376" t="s">
        <v>1066</v>
      </c>
      <c r="E4245" s="1376" t="s">
        <v>904</v>
      </c>
      <c r="F4245" s="1376"/>
    </row>
    <row r="4246" spans="1:6" ht="51" customHeight="1">
      <c r="A4246" s="1376" t="s">
        <v>7949</v>
      </c>
      <c r="B4246" s="1376" t="s">
        <v>7950</v>
      </c>
      <c r="C4246" s="1376">
        <v>100000</v>
      </c>
      <c r="D4246" s="1376" t="s">
        <v>1066</v>
      </c>
      <c r="E4246" s="1376" t="s">
        <v>904</v>
      </c>
      <c r="F4246" s="1376"/>
    </row>
    <row r="4247" spans="1:6" ht="51" customHeight="1">
      <c r="A4247" s="1376" t="s">
        <v>7951</v>
      </c>
      <c r="B4247" s="1376" t="s">
        <v>7952</v>
      </c>
      <c r="C4247" s="1376">
        <v>74000</v>
      </c>
      <c r="D4247" s="1376" t="s">
        <v>1066</v>
      </c>
      <c r="E4247" s="1376" t="s">
        <v>904</v>
      </c>
      <c r="F4247" s="1376"/>
    </row>
    <row r="4248" spans="1:6" ht="51" customHeight="1">
      <c r="A4248" s="1376" t="s">
        <v>7953</v>
      </c>
      <c r="B4248" s="1376" t="s">
        <v>7954</v>
      </c>
      <c r="C4248" s="1376">
        <v>75000</v>
      </c>
      <c r="D4248" s="1376" t="s">
        <v>1066</v>
      </c>
      <c r="E4248" s="1376" t="s">
        <v>904</v>
      </c>
      <c r="F4248" s="1376"/>
    </row>
    <row r="4249" spans="1:6" ht="51" customHeight="1">
      <c r="A4249" s="1376" t="s">
        <v>7955</v>
      </c>
      <c r="B4249" s="1376" t="s">
        <v>7956</v>
      </c>
      <c r="C4249" s="1376">
        <v>300000</v>
      </c>
      <c r="D4249" s="1376" t="s">
        <v>1066</v>
      </c>
      <c r="E4249" s="1376" t="s">
        <v>904</v>
      </c>
      <c r="F4249" s="1376"/>
    </row>
    <row r="4250" spans="1:6" ht="51" customHeight="1">
      <c r="A4250" s="1376" t="s">
        <v>7957</v>
      </c>
      <c r="B4250" s="1376" t="s">
        <v>7958</v>
      </c>
      <c r="C4250" s="1376">
        <v>100000</v>
      </c>
      <c r="D4250" s="1376" t="s">
        <v>1066</v>
      </c>
      <c r="E4250" s="1376" t="s">
        <v>904</v>
      </c>
      <c r="F4250" s="1376"/>
    </row>
    <row r="4251" spans="1:6" ht="51" customHeight="1">
      <c r="A4251" s="1376" t="s">
        <v>7959</v>
      </c>
      <c r="B4251" s="1376" t="s">
        <v>7960</v>
      </c>
      <c r="C4251" s="1376">
        <v>100000</v>
      </c>
      <c r="D4251" s="1376" t="s">
        <v>1066</v>
      </c>
      <c r="E4251" s="1376" t="s">
        <v>904</v>
      </c>
      <c r="F4251" s="1376"/>
    </row>
    <row r="4252" spans="1:6" ht="51" customHeight="1">
      <c r="A4252" s="1376" t="s">
        <v>7961</v>
      </c>
      <c r="B4252" s="1376" t="s">
        <v>7962</v>
      </c>
      <c r="C4252" s="1376">
        <v>100000</v>
      </c>
      <c r="D4252" s="1376" t="s">
        <v>1066</v>
      </c>
      <c r="E4252" s="1376" t="s">
        <v>904</v>
      </c>
      <c r="F4252" s="1376"/>
    </row>
    <row r="4253" spans="1:6" ht="51" customHeight="1">
      <c r="A4253" s="1376" t="s">
        <v>7963</v>
      </c>
      <c r="B4253" s="1376" t="s">
        <v>7964</v>
      </c>
      <c r="C4253" s="1376">
        <v>100000</v>
      </c>
      <c r="D4253" s="1376" t="s">
        <v>1066</v>
      </c>
      <c r="E4253" s="1376" t="s">
        <v>904</v>
      </c>
      <c r="F4253" s="1376"/>
    </row>
    <row r="4254" spans="1:6" ht="51" customHeight="1">
      <c r="A4254" s="1376" t="s">
        <v>7965</v>
      </c>
      <c r="B4254" s="1376" t="s">
        <v>7966</v>
      </c>
      <c r="C4254" s="1376">
        <v>100000</v>
      </c>
      <c r="D4254" s="1376" t="s">
        <v>1066</v>
      </c>
      <c r="E4254" s="1376" t="s">
        <v>904</v>
      </c>
      <c r="F4254" s="1376"/>
    </row>
    <row r="4255" spans="1:6" ht="51" customHeight="1">
      <c r="A4255" s="1376" t="s">
        <v>7967</v>
      </c>
      <c r="B4255" s="1376" t="s">
        <v>7968</v>
      </c>
      <c r="C4255" s="1376">
        <v>100000</v>
      </c>
      <c r="D4255" s="1376" t="s">
        <v>1066</v>
      </c>
      <c r="E4255" s="1376" t="s">
        <v>904</v>
      </c>
      <c r="F4255" s="1376"/>
    </row>
    <row r="4256" spans="1:6" ht="51" customHeight="1">
      <c r="A4256" s="1376" t="s">
        <v>7969</v>
      </c>
      <c r="B4256" s="1376" t="s">
        <v>7970</v>
      </c>
      <c r="C4256" s="1376">
        <v>100000</v>
      </c>
      <c r="D4256" s="1376" t="s">
        <v>1066</v>
      </c>
      <c r="E4256" s="1376" t="s">
        <v>904</v>
      </c>
      <c r="F4256" s="1376"/>
    </row>
    <row r="4257" spans="1:6" ht="51" customHeight="1">
      <c r="A4257" s="1376" t="s">
        <v>7971</v>
      </c>
      <c r="B4257" s="1376" t="s">
        <v>7972</v>
      </c>
      <c r="C4257" s="1376">
        <v>50000</v>
      </c>
      <c r="D4257" s="1376" t="s">
        <v>1066</v>
      </c>
      <c r="E4257" s="1376" t="s">
        <v>904</v>
      </c>
      <c r="F4257" s="1376"/>
    </row>
    <row r="4258" spans="1:6" ht="51" customHeight="1">
      <c r="A4258" s="1376" t="s">
        <v>7973</v>
      </c>
      <c r="B4258" s="1376" t="s">
        <v>7974</v>
      </c>
      <c r="C4258" s="1376">
        <v>35000</v>
      </c>
      <c r="D4258" s="1376" t="s">
        <v>1066</v>
      </c>
      <c r="E4258" s="1376" t="s">
        <v>904</v>
      </c>
      <c r="F4258" s="1376"/>
    </row>
    <row r="4259" spans="1:6" ht="51" customHeight="1">
      <c r="A4259" s="1376" t="s">
        <v>7975</v>
      </c>
      <c r="B4259" s="1376" t="s">
        <v>7976</v>
      </c>
      <c r="C4259" s="1376">
        <v>1000000</v>
      </c>
      <c r="D4259" s="1376" t="s">
        <v>6826</v>
      </c>
      <c r="E4259" s="1376" t="s">
        <v>6360</v>
      </c>
      <c r="F4259" s="1376"/>
    </row>
    <row r="4260" spans="1:6" ht="51" customHeight="1">
      <c r="A4260" s="1376" t="s">
        <v>7977</v>
      </c>
      <c r="B4260" s="1376" t="s">
        <v>7978</v>
      </c>
      <c r="C4260" s="1376">
        <v>100000</v>
      </c>
      <c r="D4260" s="1376" t="s">
        <v>1066</v>
      </c>
      <c r="E4260" s="1376" t="s">
        <v>904</v>
      </c>
      <c r="F4260" s="1376"/>
    </row>
    <row r="4261" spans="1:6" ht="51" customHeight="1">
      <c r="A4261" s="1376" t="s">
        <v>7979</v>
      </c>
      <c r="B4261" s="1376" t="s">
        <v>7980</v>
      </c>
      <c r="C4261" s="1376">
        <v>100000</v>
      </c>
      <c r="D4261" s="1376" t="s">
        <v>1066</v>
      </c>
      <c r="E4261" s="1376" t="s">
        <v>904</v>
      </c>
      <c r="F4261" s="1376"/>
    </row>
    <row r="4262" spans="1:6" ht="51" customHeight="1">
      <c r="A4262" s="1376" t="s">
        <v>7981</v>
      </c>
      <c r="B4262" s="1376" t="s">
        <v>7982</v>
      </c>
      <c r="C4262" s="1376">
        <v>100000</v>
      </c>
      <c r="D4262" s="1376" t="s">
        <v>1066</v>
      </c>
      <c r="E4262" s="1376" t="s">
        <v>904</v>
      </c>
      <c r="F4262" s="1376"/>
    </row>
    <row r="4263" spans="1:6" ht="51" customHeight="1">
      <c r="A4263" s="1376" t="s">
        <v>7983</v>
      </c>
      <c r="B4263" s="1376" t="s">
        <v>7984</v>
      </c>
      <c r="C4263" s="1376">
        <v>50000</v>
      </c>
      <c r="D4263" s="1376" t="s">
        <v>1066</v>
      </c>
      <c r="E4263" s="1376" t="s">
        <v>904</v>
      </c>
      <c r="F4263" s="1376"/>
    </row>
    <row r="4264" spans="1:6" ht="51" customHeight="1">
      <c r="A4264" s="1376"/>
      <c r="B4264" s="1376"/>
      <c r="C4264" s="1376"/>
      <c r="D4264" s="1376"/>
      <c r="E4264" s="1376"/>
      <c r="F4264" s="1376"/>
    </row>
    <row r="4265" spans="1:6" ht="51" customHeight="1">
      <c r="A4265" s="1376"/>
      <c r="B4265" s="1376"/>
      <c r="C4265" s="1376"/>
      <c r="D4265" s="1376"/>
      <c r="E4265" s="1376"/>
      <c r="F4265" s="1376"/>
    </row>
    <row r="4266" spans="1:6" ht="51" customHeight="1" thickBot="1">
      <c r="A4266" s="1376" t="s">
        <v>6945</v>
      </c>
      <c r="B4266" s="1376"/>
      <c r="C4266" s="1376"/>
      <c r="D4266" s="1376"/>
      <c r="E4266" s="1376"/>
      <c r="F4266" s="1376"/>
    </row>
    <row r="4267" spans="1:6" ht="51" customHeight="1">
      <c r="A4267" s="1299" t="s">
        <v>1</v>
      </c>
      <c r="B4267" s="1300" t="s">
        <v>2</v>
      </c>
      <c r="C4267" s="1301" t="s">
        <v>6349</v>
      </c>
      <c r="D4267" s="1301" t="s">
        <v>4</v>
      </c>
      <c r="E4267" s="1301" t="s">
        <v>5</v>
      </c>
      <c r="F4267" s="1302" t="s">
        <v>6350</v>
      </c>
    </row>
    <row r="4268" spans="1:6" ht="51" customHeight="1">
      <c r="A4268" s="1376" t="s">
        <v>7985</v>
      </c>
      <c r="B4268" s="1376" t="s">
        <v>7986</v>
      </c>
      <c r="C4268" s="1376">
        <v>100000</v>
      </c>
      <c r="D4268" s="1376" t="s">
        <v>1066</v>
      </c>
      <c r="E4268" s="1376" t="s">
        <v>904</v>
      </c>
      <c r="F4268" s="1376"/>
    </row>
    <row r="4269" spans="1:6" ht="51" customHeight="1">
      <c r="A4269" s="1376" t="s">
        <v>7987</v>
      </c>
      <c r="B4269" s="1376" t="s">
        <v>7988</v>
      </c>
      <c r="C4269" s="1376">
        <v>50000</v>
      </c>
      <c r="D4269" s="1376" t="s">
        <v>1066</v>
      </c>
      <c r="E4269" s="1376" t="s">
        <v>904</v>
      </c>
      <c r="F4269" s="1376"/>
    </row>
    <row r="4270" spans="1:6" ht="51" customHeight="1">
      <c r="A4270" s="1376" t="s">
        <v>7989</v>
      </c>
      <c r="B4270" s="1376" t="s">
        <v>7990</v>
      </c>
      <c r="C4270" s="1376">
        <v>100000</v>
      </c>
      <c r="D4270" s="1376" t="s">
        <v>1066</v>
      </c>
      <c r="E4270" s="1376" t="s">
        <v>904</v>
      </c>
      <c r="F4270" s="1376"/>
    </row>
    <row r="4271" spans="1:6" ht="51" customHeight="1">
      <c r="A4271" s="1376" t="s">
        <v>7991</v>
      </c>
      <c r="B4271" s="1376" t="s">
        <v>7992</v>
      </c>
      <c r="C4271" s="1376">
        <v>37000</v>
      </c>
      <c r="D4271" s="1376" t="s">
        <v>1066</v>
      </c>
      <c r="E4271" s="1376" t="s">
        <v>904</v>
      </c>
      <c r="F4271" s="1376"/>
    </row>
    <row r="4272" spans="1:6" ht="51" customHeight="1">
      <c r="A4272" s="1376" t="s">
        <v>7993</v>
      </c>
      <c r="B4272" s="1376" t="s">
        <v>7994</v>
      </c>
      <c r="C4272" s="1376">
        <v>200000</v>
      </c>
      <c r="D4272" s="1376" t="s">
        <v>1066</v>
      </c>
      <c r="E4272" s="1376" t="s">
        <v>904</v>
      </c>
      <c r="F4272" s="1376"/>
    </row>
    <row r="4273" spans="1:6" ht="51" customHeight="1">
      <c r="A4273" s="1376" t="s">
        <v>7995</v>
      </c>
      <c r="B4273" s="1376" t="s">
        <v>7996</v>
      </c>
      <c r="C4273" s="1376">
        <v>75000</v>
      </c>
      <c r="D4273" s="1376" t="s">
        <v>1066</v>
      </c>
      <c r="E4273" s="1376" t="s">
        <v>904</v>
      </c>
      <c r="F4273" s="1376"/>
    </row>
    <row r="4274" spans="1:6" ht="51" customHeight="1">
      <c r="A4274" s="1376" t="s">
        <v>7997</v>
      </c>
      <c r="B4274" s="1376" t="s">
        <v>7998</v>
      </c>
      <c r="C4274" s="1376">
        <v>75000</v>
      </c>
      <c r="D4274" s="1376" t="s">
        <v>1066</v>
      </c>
      <c r="E4274" s="1376" t="s">
        <v>904</v>
      </c>
      <c r="F4274" s="1376"/>
    </row>
    <row r="4275" spans="1:6" ht="51" customHeight="1">
      <c r="A4275" s="1376" t="s">
        <v>7999</v>
      </c>
      <c r="B4275" s="1376" t="s">
        <v>8000</v>
      </c>
      <c r="C4275" s="1376">
        <v>100000</v>
      </c>
      <c r="D4275" s="1376" t="s">
        <v>1066</v>
      </c>
      <c r="E4275" s="1376" t="s">
        <v>904</v>
      </c>
      <c r="F4275" s="1376"/>
    </row>
    <row r="4276" spans="1:6" ht="51" customHeight="1">
      <c r="A4276" s="1376" t="s">
        <v>8001</v>
      </c>
      <c r="B4276" s="1376" t="s">
        <v>8002</v>
      </c>
      <c r="C4276" s="1376">
        <v>40000</v>
      </c>
      <c r="D4276" s="1376" t="s">
        <v>1066</v>
      </c>
      <c r="E4276" s="1376" t="s">
        <v>904</v>
      </c>
      <c r="F4276" s="1376"/>
    </row>
    <row r="4277" spans="1:6" ht="51" customHeight="1">
      <c r="A4277" s="1376" t="s">
        <v>8003</v>
      </c>
      <c r="B4277" s="1376" t="s">
        <v>8004</v>
      </c>
      <c r="C4277" s="1376">
        <v>40000</v>
      </c>
      <c r="D4277" s="1376" t="s">
        <v>1066</v>
      </c>
      <c r="E4277" s="1376" t="s">
        <v>904</v>
      </c>
      <c r="F4277" s="1376"/>
    </row>
    <row r="4278" spans="1:6" ht="51" customHeight="1">
      <c r="A4278" s="1376" t="s">
        <v>8005</v>
      </c>
      <c r="B4278" s="1376" t="s">
        <v>8006</v>
      </c>
      <c r="C4278" s="1376">
        <v>40000</v>
      </c>
      <c r="D4278" s="1376" t="s">
        <v>1066</v>
      </c>
      <c r="E4278" s="1376" t="s">
        <v>904</v>
      </c>
      <c r="F4278" s="1376"/>
    </row>
    <row r="4279" spans="1:6" ht="51" customHeight="1">
      <c r="A4279" s="1376" t="s">
        <v>8007</v>
      </c>
      <c r="B4279" s="1376" t="s">
        <v>8008</v>
      </c>
      <c r="C4279" s="1376">
        <v>30000</v>
      </c>
      <c r="D4279" s="1376" t="s">
        <v>1066</v>
      </c>
      <c r="E4279" s="1376" t="s">
        <v>904</v>
      </c>
      <c r="F4279" s="1376"/>
    </row>
    <row r="4280" spans="1:6" ht="51" customHeight="1">
      <c r="A4280" s="1376"/>
      <c r="B4280" s="1376"/>
      <c r="C4280" s="1376"/>
      <c r="D4280" s="1376"/>
      <c r="E4280" s="1376"/>
      <c r="F4280" s="1376"/>
    </row>
    <row r="4281" spans="1:6" ht="51" customHeight="1">
      <c r="A4281" s="1376"/>
      <c r="B4281" s="1376"/>
      <c r="C4281" s="1376"/>
      <c r="D4281" s="1376"/>
      <c r="E4281" s="1376"/>
      <c r="F4281" s="1376"/>
    </row>
    <row r="4282" spans="1:6" ht="51" customHeight="1" thickBot="1">
      <c r="A4282" s="1376" t="s">
        <v>6712</v>
      </c>
      <c r="B4282" s="1376"/>
      <c r="C4282" s="1376"/>
      <c r="D4282" s="1376"/>
      <c r="E4282" s="1376"/>
      <c r="F4282" s="1376"/>
    </row>
    <row r="4283" spans="1:6" ht="51" customHeight="1">
      <c r="A4283" s="1299" t="s">
        <v>1</v>
      </c>
      <c r="B4283" s="1300" t="s">
        <v>2</v>
      </c>
      <c r="C4283" s="1301" t="s">
        <v>6349</v>
      </c>
      <c r="D4283" s="1301" t="s">
        <v>4</v>
      </c>
      <c r="E4283" s="1301" t="s">
        <v>5</v>
      </c>
      <c r="F4283" s="1302" t="s">
        <v>6350</v>
      </c>
    </row>
    <row r="4284" spans="1:6" ht="51" customHeight="1">
      <c r="A4284" s="1376" t="s">
        <v>8009</v>
      </c>
      <c r="B4284" s="1376" t="s">
        <v>8010</v>
      </c>
      <c r="C4284" s="1376">
        <v>36000</v>
      </c>
      <c r="D4284" s="1376" t="s">
        <v>1066</v>
      </c>
      <c r="E4284" s="1376" t="s">
        <v>904</v>
      </c>
      <c r="F4284" s="1376"/>
    </row>
    <row r="4285" spans="1:6" ht="51" customHeight="1">
      <c r="A4285" s="1376" t="s">
        <v>8011</v>
      </c>
      <c r="B4285" s="1376" t="s">
        <v>8012</v>
      </c>
      <c r="C4285" s="1376">
        <v>300000</v>
      </c>
      <c r="D4285" s="1376" t="s">
        <v>1066</v>
      </c>
      <c r="E4285" s="1376" t="s">
        <v>904</v>
      </c>
      <c r="F4285" s="1376"/>
    </row>
    <row r="4286" spans="1:6" ht="51" customHeight="1">
      <c r="A4286" s="1376" t="s">
        <v>8013</v>
      </c>
      <c r="B4286" s="1376" t="s">
        <v>8014</v>
      </c>
      <c r="C4286" s="1376">
        <v>600000</v>
      </c>
      <c r="D4286" s="1376" t="s">
        <v>1066</v>
      </c>
      <c r="E4286" s="1376" t="s">
        <v>904</v>
      </c>
      <c r="F4286" s="1376"/>
    </row>
    <row r="4287" spans="1:6" ht="51" customHeight="1">
      <c r="A4287" s="1376" t="s">
        <v>8015</v>
      </c>
      <c r="B4287" s="1376" t="s">
        <v>8016</v>
      </c>
      <c r="C4287" s="1376">
        <v>50000</v>
      </c>
      <c r="D4287" s="1376" t="s">
        <v>1066</v>
      </c>
      <c r="E4287" s="1376" t="s">
        <v>904</v>
      </c>
      <c r="F4287" s="1376"/>
    </row>
    <row r="4288" spans="1:6" ht="51" customHeight="1">
      <c r="A4288" s="1376" t="s">
        <v>8017</v>
      </c>
      <c r="B4288" s="1376" t="s">
        <v>8018</v>
      </c>
      <c r="C4288" s="1376">
        <v>60000</v>
      </c>
      <c r="D4288" s="1376" t="s">
        <v>1066</v>
      </c>
      <c r="E4288" s="1376" t="s">
        <v>904</v>
      </c>
      <c r="F4288" s="1376"/>
    </row>
    <row r="4289" spans="1:6" ht="51" customHeight="1">
      <c r="A4289" s="1376"/>
      <c r="B4289" s="1376"/>
      <c r="C4289" s="1376"/>
      <c r="D4289" s="1376"/>
      <c r="E4289" s="1376"/>
      <c r="F4289" s="1376"/>
    </row>
    <row r="4290" spans="1:6" ht="51" customHeight="1">
      <c r="A4290" s="1376"/>
      <c r="B4290" s="1376"/>
      <c r="C4290" s="1376"/>
      <c r="D4290" s="1376"/>
      <c r="E4290" s="1376"/>
      <c r="F4290" s="1376"/>
    </row>
    <row r="4291" spans="1:6" ht="51" customHeight="1" thickBot="1">
      <c r="A4291" s="1376" t="s">
        <v>6958</v>
      </c>
      <c r="B4291" s="1376"/>
      <c r="C4291" s="1376"/>
      <c r="D4291" s="1376"/>
      <c r="E4291" s="1376"/>
      <c r="F4291" s="1376"/>
    </row>
    <row r="4292" spans="1:6" ht="51" customHeight="1">
      <c r="A4292" s="1299" t="s">
        <v>1</v>
      </c>
      <c r="B4292" s="1300" t="s">
        <v>2</v>
      </c>
      <c r="C4292" s="1301" t="s">
        <v>6349</v>
      </c>
      <c r="D4292" s="1301" t="s">
        <v>4</v>
      </c>
      <c r="E4292" s="1301" t="s">
        <v>5</v>
      </c>
      <c r="F4292" s="1302" t="s">
        <v>6350</v>
      </c>
    </row>
    <row r="4293" spans="1:6" ht="51" customHeight="1">
      <c r="A4293" s="1376" t="s">
        <v>8019</v>
      </c>
      <c r="B4293" s="1376" t="s">
        <v>8020</v>
      </c>
      <c r="C4293" s="1376">
        <v>15000</v>
      </c>
      <c r="D4293" s="1376" t="s">
        <v>1066</v>
      </c>
      <c r="E4293" s="1376" t="s">
        <v>904</v>
      </c>
      <c r="F4293" s="1376"/>
    </row>
    <row r="4294" spans="1:6" ht="51" customHeight="1">
      <c r="A4294" s="1376" t="s">
        <v>8021</v>
      </c>
      <c r="B4294" s="1376" t="s">
        <v>8022</v>
      </c>
      <c r="C4294" s="1376">
        <v>50000</v>
      </c>
      <c r="D4294" s="1376" t="s">
        <v>1066</v>
      </c>
      <c r="E4294" s="1376" t="s">
        <v>904</v>
      </c>
      <c r="F4294" s="1376"/>
    </row>
    <row r="4295" spans="1:6" ht="51" customHeight="1">
      <c r="A4295" s="1376" t="s">
        <v>8023</v>
      </c>
      <c r="B4295" s="1376" t="s">
        <v>8024</v>
      </c>
      <c r="C4295" s="1376">
        <v>50000</v>
      </c>
      <c r="D4295" s="1376" t="s">
        <v>1066</v>
      </c>
      <c r="E4295" s="1376" t="s">
        <v>904</v>
      </c>
      <c r="F4295" s="1376"/>
    </row>
    <row r="4296" spans="1:6" ht="51" customHeight="1">
      <c r="A4296" s="1376" t="s">
        <v>8025</v>
      </c>
      <c r="B4296" s="1376" t="s">
        <v>8026</v>
      </c>
      <c r="C4296" s="1376">
        <v>50000</v>
      </c>
      <c r="D4296" s="1376" t="s">
        <v>1066</v>
      </c>
      <c r="E4296" s="1376" t="s">
        <v>904</v>
      </c>
      <c r="F4296" s="1376"/>
    </row>
    <row r="4297" spans="1:6" ht="51" customHeight="1">
      <c r="A4297" s="1376"/>
      <c r="B4297" s="1376"/>
      <c r="C4297" s="1376"/>
      <c r="D4297" s="1376"/>
      <c r="E4297" s="1376"/>
      <c r="F4297" s="1376"/>
    </row>
    <row r="4298" spans="1:6" ht="51" customHeight="1">
      <c r="A4298" s="1376"/>
      <c r="B4298" s="1376"/>
      <c r="C4298" s="1376"/>
      <c r="D4298" s="1376"/>
      <c r="E4298" s="1376"/>
      <c r="F4298" s="1376"/>
    </row>
    <row r="4299" spans="1:6" ht="51" customHeight="1" thickBot="1">
      <c r="A4299" s="1376" t="s">
        <v>6961</v>
      </c>
      <c r="B4299" s="1376"/>
      <c r="C4299" s="1376"/>
      <c r="D4299" s="1376"/>
      <c r="E4299" s="1376"/>
      <c r="F4299" s="1376"/>
    </row>
    <row r="4300" spans="1:6" ht="51" customHeight="1">
      <c r="A4300" s="1299" t="s">
        <v>1</v>
      </c>
      <c r="B4300" s="1300" t="s">
        <v>2</v>
      </c>
      <c r="C4300" s="1301" t="s">
        <v>6349</v>
      </c>
      <c r="D4300" s="1301" t="s">
        <v>4</v>
      </c>
      <c r="E4300" s="1301" t="s">
        <v>5</v>
      </c>
      <c r="F4300" s="1302" t="s">
        <v>6350</v>
      </c>
    </row>
    <row r="4301" spans="1:6" ht="51" customHeight="1">
      <c r="A4301" s="1376" t="s">
        <v>8027</v>
      </c>
      <c r="B4301" s="1376" t="s">
        <v>8028</v>
      </c>
      <c r="C4301" s="1376">
        <v>40000</v>
      </c>
      <c r="D4301" s="1376" t="s">
        <v>1066</v>
      </c>
      <c r="E4301" s="1376" t="s">
        <v>904</v>
      </c>
      <c r="F4301" s="1376"/>
    </row>
    <row r="4302" spans="1:6" ht="51" customHeight="1">
      <c r="A4302" s="1376" t="s">
        <v>8029</v>
      </c>
      <c r="B4302" s="1376" t="s">
        <v>8030</v>
      </c>
      <c r="C4302" s="1376">
        <v>150000</v>
      </c>
      <c r="D4302" s="1376" t="s">
        <v>1066</v>
      </c>
      <c r="E4302" s="1376" t="s">
        <v>904</v>
      </c>
      <c r="F4302" s="1376"/>
    </row>
    <row r="4303" spans="1:6" ht="51" customHeight="1">
      <c r="A4303" s="1376" t="s">
        <v>8031</v>
      </c>
      <c r="B4303" s="1376" t="s">
        <v>8032</v>
      </c>
      <c r="C4303" s="1376">
        <v>50000</v>
      </c>
      <c r="D4303" s="1376" t="s">
        <v>1066</v>
      </c>
      <c r="E4303" s="1376" t="s">
        <v>904</v>
      </c>
      <c r="F4303" s="1376"/>
    </row>
    <row r="4304" spans="1:6" ht="51" customHeight="1">
      <c r="A4304" s="1376" t="s">
        <v>8033</v>
      </c>
      <c r="B4304" s="1376" t="s">
        <v>8034</v>
      </c>
      <c r="C4304" s="1376">
        <v>25000</v>
      </c>
      <c r="D4304" s="1376" t="s">
        <v>1066</v>
      </c>
      <c r="E4304" s="1376" t="s">
        <v>904</v>
      </c>
      <c r="F4304" s="1376"/>
    </row>
    <row r="4305" spans="1:6" ht="51" customHeight="1">
      <c r="A4305" s="1376" t="s">
        <v>8035</v>
      </c>
      <c r="B4305" s="1376" t="s">
        <v>8036</v>
      </c>
      <c r="C4305" s="1376">
        <v>25000</v>
      </c>
      <c r="D4305" s="1376" t="s">
        <v>1066</v>
      </c>
      <c r="E4305" s="1376" t="s">
        <v>904</v>
      </c>
      <c r="F4305" s="1376"/>
    </row>
    <row r="4306" spans="1:6" ht="51" customHeight="1">
      <c r="A4306" s="1376" t="s">
        <v>8037</v>
      </c>
      <c r="B4306" s="1376" t="s">
        <v>8038</v>
      </c>
      <c r="C4306" s="1376">
        <v>100000</v>
      </c>
      <c r="D4306" s="1376" t="s">
        <v>1066</v>
      </c>
      <c r="E4306" s="1376" t="s">
        <v>904</v>
      </c>
      <c r="F4306" s="1376"/>
    </row>
    <row r="4307" spans="1:6" ht="51" customHeight="1">
      <c r="A4307" s="1376" t="s">
        <v>8039</v>
      </c>
      <c r="B4307" s="1376" t="s">
        <v>8040</v>
      </c>
      <c r="C4307" s="1376">
        <v>50000</v>
      </c>
      <c r="D4307" s="1376" t="s">
        <v>1066</v>
      </c>
      <c r="E4307" s="1376" t="s">
        <v>904</v>
      </c>
      <c r="F4307" s="1376"/>
    </row>
    <row r="4308" spans="1:6" ht="51" customHeight="1">
      <c r="A4308" s="1376"/>
      <c r="B4308" s="1376"/>
      <c r="C4308" s="1376"/>
      <c r="D4308" s="1376"/>
      <c r="E4308" s="1376"/>
      <c r="F4308" s="1376"/>
    </row>
    <row r="4309" spans="1:6" ht="51" customHeight="1">
      <c r="A4309" s="1376"/>
      <c r="B4309" s="1376"/>
      <c r="C4309" s="1376"/>
      <c r="D4309" s="1376"/>
      <c r="E4309" s="1376"/>
      <c r="F4309" s="1376"/>
    </row>
    <row r="4310" spans="1:6" ht="51" customHeight="1" thickBot="1">
      <c r="A4310" s="1376" t="s">
        <v>6966</v>
      </c>
      <c r="B4310" s="1376"/>
      <c r="C4310" s="1376"/>
      <c r="D4310" s="1376"/>
      <c r="E4310" s="1376"/>
      <c r="F4310" s="1376"/>
    </row>
    <row r="4311" spans="1:6" ht="51" customHeight="1">
      <c r="A4311" s="1299" t="s">
        <v>1</v>
      </c>
      <c r="B4311" s="1300" t="s">
        <v>2</v>
      </c>
      <c r="C4311" s="1301" t="s">
        <v>6349</v>
      </c>
      <c r="D4311" s="1301" t="s">
        <v>4</v>
      </c>
      <c r="E4311" s="1301" t="s">
        <v>5</v>
      </c>
      <c r="F4311" s="1302" t="s">
        <v>6350</v>
      </c>
    </row>
    <row r="4312" spans="1:6" ht="51" customHeight="1">
      <c r="A4312" s="1376" t="s">
        <v>8041</v>
      </c>
      <c r="B4312" s="1376" t="s">
        <v>8042</v>
      </c>
      <c r="C4312" s="1376">
        <v>80000</v>
      </c>
      <c r="D4312" s="1376" t="s">
        <v>1066</v>
      </c>
      <c r="E4312" s="1376" t="s">
        <v>904</v>
      </c>
      <c r="F4312" s="1376"/>
    </row>
    <row r="4313" spans="1:6" ht="51" customHeight="1">
      <c r="A4313" s="1376" t="s">
        <v>8043</v>
      </c>
      <c r="B4313" s="1376" t="s">
        <v>8044</v>
      </c>
      <c r="C4313" s="1376">
        <v>50000</v>
      </c>
      <c r="D4313" s="1376" t="s">
        <v>1066</v>
      </c>
      <c r="E4313" s="1376" t="s">
        <v>904</v>
      </c>
      <c r="F4313" s="1376"/>
    </row>
    <row r="4314" spans="1:6" ht="51" customHeight="1">
      <c r="A4314" s="1376"/>
      <c r="B4314" s="1376"/>
      <c r="C4314" s="1376"/>
      <c r="D4314" s="1376"/>
      <c r="E4314" s="1376"/>
      <c r="F4314" s="1376"/>
    </row>
    <row r="4315" spans="1:6" ht="51" customHeight="1">
      <c r="A4315" s="1376"/>
      <c r="B4315" s="1376"/>
      <c r="C4315" s="1376"/>
      <c r="D4315" s="1376"/>
      <c r="E4315" s="1376"/>
      <c r="F4315" s="1376"/>
    </row>
    <row r="4316" spans="1:6" ht="51" customHeight="1" thickBot="1">
      <c r="A4316" s="1376" t="s">
        <v>6973</v>
      </c>
      <c r="B4316" s="1376"/>
      <c r="C4316" s="1376"/>
      <c r="D4316" s="1376"/>
      <c r="E4316" s="1376"/>
      <c r="F4316" s="1376"/>
    </row>
    <row r="4317" spans="1:6" ht="51" customHeight="1">
      <c r="A4317" s="1299" t="s">
        <v>1</v>
      </c>
      <c r="B4317" s="1300" t="s">
        <v>2</v>
      </c>
      <c r="C4317" s="1301" t="s">
        <v>6349</v>
      </c>
      <c r="D4317" s="1301" t="s">
        <v>4</v>
      </c>
      <c r="E4317" s="1301" t="s">
        <v>5</v>
      </c>
      <c r="F4317" s="1302" t="s">
        <v>6350</v>
      </c>
    </row>
    <row r="4318" spans="1:6" ht="51" customHeight="1">
      <c r="A4318" s="1376" t="s">
        <v>8045</v>
      </c>
      <c r="B4318" s="1376" t="s">
        <v>8046</v>
      </c>
      <c r="C4318" s="1376">
        <v>100000</v>
      </c>
      <c r="D4318" s="1376" t="s">
        <v>1066</v>
      </c>
      <c r="E4318" s="1376" t="s">
        <v>904</v>
      </c>
      <c r="F4318" s="1376"/>
    </row>
    <row r="4319" spans="1:6" ht="51" customHeight="1">
      <c r="A4319" s="1376" t="s">
        <v>8047</v>
      </c>
      <c r="B4319" s="1376" t="s">
        <v>8048</v>
      </c>
      <c r="C4319" s="1376">
        <v>100000</v>
      </c>
      <c r="D4319" s="1376" t="s">
        <v>1066</v>
      </c>
      <c r="E4319" s="1376" t="s">
        <v>904</v>
      </c>
      <c r="F4319" s="1376"/>
    </row>
    <row r="4320" spans="1:6" ht="51" customHeight="1">
      <c r="A4320" s="1376" t="s">
        <v>8049</v>
      </c>
      <c r="B4320" s="1376" t="s">
        <v>8050</v>
      </c>
      <c r="C4320" s="1376">
        <v>75000</v>
      </c>
      <c r="D4320" s="1376" t="s">
        <v>1066</v>
      </c>
      <c r="E4320" s="1376" t="s">
        <v>904</v>
      </c>
      <c r="F4320" s="1376"/>
    </row>
    <row r="4321" spans="1:6" ht="51" customHeight="1">
      <c r="A4321" s="1376" t="s">
        <v>8051</v>
      </c>
      <c r="B4321" s="1376" t="s">
        <v>8052</v>
      </c>
      <c r="C4321" s="1376">
        <v>100000</v>
      </c>
      <c r="D4321" s="1376" t="s">
        <v>1066</v>
      </c>
      <c r="E4321" s="1376" t="s">
        <v>904</v>
      </c>
      <c r="F4321" s="1376"/>
    </row>
    <row r="4322" spans="1:6" ht="51" customHeight="1">
      <c r="A4322" s="1376" t="s">
        <v>8053</v>
      </c>
      <c r="B4322" s="1376" t="s">
        <v>8054</v>
      </c>
      <c r="C4322" s="1376">
        <v>50000</v>
      </c>
      <c r="D4322" s="1376" t="s">
        <v>1066</v>
      </c>
      <c r="E4322" s="1376" t="s">
        <v>904</v>
      </c>
      <c r="F4322" s="1376"/>
    </row>
    <row r="4323" spans="1:6" ht="51" customHeight="1">
      <c r="A4323" s="1376" t="s">
        <v>8055</v>
      </c>
      <c r="B4323" s="1376" t="s">
        <v>8056</v>
      </c>
      <c r="C4323" s="1376">
        <v>50000</v>
      </c>
      <c r="D4323" s="1376" t="s">
        <v>1066</v>
      </c>
      <c r="E4323" s="1376" t="s">
        <v>904</v>
      </c>
      <c r="F4323" s="1376"/>
    </row>
    <row r="4324" spans="1:6" ht="51" customHeight="1">
      <c r="A4324" s="1376" t="s">
        <v>8057</v>
      </c>
      <c r="B4324" s="1376" t="s">
        <v>8058</v>
      </c>
      <c r="C4324" s="1376">
        <v>50000</v>
      </c>
      <c r="D4324" s="1376" t="s">
        <v>1066</v>
      </c>
      <c r="E4324" s="1376" t="s">
        <v>904</v>
      </c>
      <c r="F4324" s="1376"/>
    </row>
    <row r="4325" spans="1:6" ht="51" customHeight="1">
      <c r="A4325" s="1376" t="s">
        <v>8059</v>
      </c>
      <c r="B4325" s="1376" t="s">
        <v>8060</v>
      </c>
      <c r="C4325" s="1376">
        <v>61000</v>
      </c>
      <c r="D4325" s="1376" t="s">
        <v>1066</v>
      </c>
      <c r="E4325" s="1376" t="s">
        <v>904</v>
      </c>
      <c r="F4325" s="1376"/>
    </row>
    <row r="4326" spans="1:6" ht="51" customHeight="1">
      <c r="A4326" s="1376" t="s">
        <v>8061</v>
      </c>
      <c r="B4326" s="1376" t="s">
        <v>8062</v>
      </c>
      <c r="C4326" s="1376">
        <v>100000</v>
      </c>
      <c r="D4326" s="1376" t="s">
        <v>1066</v>
      </c>
      <c r="E4326" s="1376" t="s">
        <v>904</v>
      </c>
      <c r="F4326" s="1376"/>
    </row>
    <row r="4327" spans="1:6" ht="51" customHeight="1">
      <c r="A4327" s="1376" t="s">
        <v>8063</v>
      </c>
      <c r="B4327" s="1376" t="s">
        <v>8064</v>
      </c>
      <c r="C4327" s="1376">
        <v>100000</v>
      </c>
      <c r="D4327" s="1376" t="s">
        <v>1066</v>
      </c>
      <c r="E4327" s="1376" t="s">
        <v>904</v>
      </c>
      <c r="F4327" s="1376"/>
    </row>
    <row r="4328" spans="1:6" ht="51" customHeight="1">
      <c r="A4328" s="1376" t="s">
        <v>8065</v>
      </c>
      <c r="B4328" s="1376" t="s">
        <v>8066</v>
      </c>
      <c r="C4328" s="1376">
        <v>100000</v>
      </c>
      <c r="D4328" s="1376" t="s">
        <v>1066</v>
      </c>
      <c r="E4328" s="1376" t="s">
        <v>904</v>
      </c>
      <c r="F4328" s="1376"/>
    </row>
    <row r="4329" spans="1:6" ht="51" customHeight="1">
      <c r="A4329" s="1376" t="s">
        <v>8067</v>
      </c>
      <c r="B4329" s="1376" t="s">
        <v>8068</v>
      </c>
      <c r="C4329" s="1376">
        <v>100000</v>
      </c>
      <c r="D4329" s="1376" t="s">
        <v>1066</v>
      </c>
      <c r="E4329" s="1376" t="s">
        <v>904</v>
      </c>
      <c r="F4329" s="1376"/>
    </row>
    <row r="4330" spans="1:6" ht="51" customHeight="1">
      <c r="A4330" s="1376" t="s">
        <v>8069</v>
      </c>
      <c r="B4330" s="1376" t="s">
        <v>8070</v>
      </c>
      <c r="C4330" s="1376">
        <v>100000</v>
      </c>
      <c r="D4330" s="1376" t="s">
        <v>1066</v>
      </c>
      <c r="E4330" s="1376" t="s">
        <v>904</v>
      </c>
      <c r="F4330" s="1376"/>
    </row>
    <row r="4331" spans="1:6" ht="51" customHeight="1">
      <c r="A4331" s="1376" t="s">
        <v>8071</v>
      </c>
      <c r="B4331" s="1376" t="s">
        <v>8072</v>
      </c>
      <c r="C4331" s="1376">
        <v>40000</v>
      </c>
      <c r="D4331" s="1376" t="s">
        <v>1066</v>
      </c>
      <c r="E4331" s="1376" t="s">
        <v>904</v>
      </c>
      <c r="F4331" s="1376"/>
    </row>
    <row r="4332" spans="1:6" ht="51" customHeight="1">
      <c r="A4332" s="1376" t="s">
        <v>8073</v>
      </c>
      <c r="B4332" s="1376" t="s">
        <v>8074</v>
      </c>
      <c r="C4332" s="1376">
        <v>100000</v>
      </c>
      <c r="D4332" s="1376" t="s">
        <v>1066</v>
      </c>
      <c r="E4332" s="1376" t="s">
        <v>904</v>
      </c>
      <c r="F4332" s="1376"/>
    </row>
    <row r="4333" spans="1:6" ht="51" customHeight="1">
      <c r="A4333" s="1376" t="s">
        <v>8075</v>
      </c>
      <c r="B4333" s="1376" t="s">
        <v>8076</v>
      </c>
      <c r="C4333" s="1376">
        <v>100000</v>
      </c>
      <c r="D4333" s="1376" t="s">
        <v>1066</v>
      </c>
      <c r="E4333" s="1376" t="s">
        <v>904</v>
      </c>
      <c r="F4333" s="1376"/>
    </row>
    <row r="4334" spans="1:6" ht="51" customHeight="1">
      <c r="A4334" s="1376" t="s">
        <v>8077</v>
      </c>
      <c r="B4334" s="1376" t="s">
        <v>8078</v>
      </c>
      <c r="C4334" s="1376">
        <v>50000</v>
      </c>
      <c r="D4334" s="1376" t="s">
        <v>1066</v>
      </c>
      <c r="E4334" s="1376" t="s">
        <v>904</v>
      </c>
      <c r="F4334" s="1376"/>
    </row>
    <row r="4335" spans="1:6" ht="51" customHeight="1">
      <c r="A4335" s="1376" t="s">
        <v>8079</v>
      </c>
      <c r="B4335" s="1376" t="s">
        <v>8080</v>
      </c>
      <c r="C4335" s="1376">
        <v>200000</v>
      </c>
      <c r="D4335" s="1376" t="s">
        <v>1066</v>
      </c>
      <c r="E4335" s="1376" t="s">
        <v>904</v>
      </c>
      <c r="F4335" s="1376"/>
    </row>
    <row r="4336" spans="1:6" ht="51" customHeight="1">
      <c r="A4336" s="1376" t="s">
        <v>8081</v>
      </c>
      <c r="B4336" s="1376" t="s">
        <v>8082</v>
      </c>
      <c r="C4336" s="1376">
        <v>100000</v>
      </c>
      <c r="D4336" s="1376" t="s">
        <v>1066</v>
      </c>
      <c r="E4336" s="1376" t="s">
        <v>904</v>
      </c>
      <c r="F4336" s="1376"/>
    </row>
    <row r="4337" spans="1:6" ht="51" customHeight="1">
      <c r="A4337" s="1376"/>
      <c r="B4337" s="1376"/>
      <c r="C4337" s="1376"/>
      <c r="D4337" s="1376"/>
      <c r="E4337" s="1376"/>
      <c r="F4337" s="1376"/>
    </row>
    <row r="4338" spans="1:6" ht="51" customHeight="1">
      <c r="A4338" s="1376"/>
      <c r="B4338" s="1376"/>
      <c r="C4338" s="1376"/>
      <c r="D4338" s="1376"/>
      <c r="E4338" s="1376"/>
      <c r="F4338" s="1376"/>
    </row>
    <row r="4339" spans="1:6" ht="51" customHeight="1" thickBot="1">
      <c r="A4339" s="1376" t="s">
        <v>6715</v>
      </c>
      <c r="B4339" s="1376"/>
      <c r="C4339" s="1376"/>
      <c r="D4339" s="1376"/>
      <c r="E4339" s="1376"/>
      <c r="F4339" s="1376"/>
    </row>
    <row r="4340" spans="1:6" ht="51" customHeight="1">
      <c r="A4340" s="1299" t="s">
        <v>1</v>
      </c>
      <c r="B4340" s="1300" t="s">
        <v>2</v>
      </c>
      <c r="C4340" s="1301" t="s">
        <v>6349</v>
      </c>
      <c r="D4340" s="1301" t="s">
        <v>4</v>
      </c>
      <c r="E4340" s="1301" t="s">
        <v>5</v>
      </c>
      <c r="F4340" s="1302" t="s">
        <v>6350</v>
      </c>
    </row>
    <row r="4341" spans="1:6" ht="51" customHeight="1">
      <c r="A4341" s="1376" t="s">
        <v>8083</v>
      </c>
      <c r="B4341" s="1376" t="s">
        <v>8084</v>
      </c>
      <c r="C4341" s="1376">
        <v>500000</v>
      </c>
      <c r="D4341" s="1376" t="s">
        <v>1066</v>
      </c>
      <c r="E4341" s="1376" t="s">
        <v>904</v>
      </c>
      <c r="F4341" s="1376"/>
    </row>
    <row r="4342" spans="1:6" ht="51" customHeight="1">
      <c r="A4342" s="1376" t="s">
        <v>8085</v>
      </c>
      <c r="B4342" s="1376" t="s">
        <v>8086</v>
      </c>
      <c r="C4342" s="1376">
        <v>100000</v>
      </c>
      <c r="D4342" s="1376" t="s">
        <v>1066</v>
      </c>
      <c r="E4342" s="1376" t="s">
        <v>904</v>
      </c>
      <c r="F4342" s="1376"/>
    </row>
    <row r="4343" spans="1:6" ht="51" customHeight="1">
      <c r="A4343" s="1376" t="s">
        <v>8087</v>
      </c>
      <c r="B4343" s="1376" t="s">
        <v>8088</v>
      </c>
      <c r="C4343" s="1376">
        <v>50000</v>
      </c>
      <c r="D4343" s="1376" t="s">
        <v>1066</v>
      </c>
      <c r="E4343" s="1376" t="s">
        <v>904</v>
      </c>
      <c r="F4343" s="1376"/>
    </row>
    <row r="4344" spans="1:6" ht="51" customHeight="1">
      <c r="A4344" s="1376" t="s">
        <v>8089</v>
      </c>
      <c r="B4344" s="1376" t="s">
        <v>8090</v>
      </c>
      <c r="C4344" s="1376">
        <v>50000</v>
      </c>
      <c r="D4344" s="1376" t="s">
        <v>1066</v>
      </c>
      <c r="E4344" s="1376" t="s">
        <v>904</v>
      </c>
      <c r="F4344" s="1376"/>
    </row>
    <row r="4345" spans="1:6" ht="51" customHeight="1">
      <c r="A4345" s="1376" t="s">
        <v>8091</v>
      </c>
      <c r="B4345" s="1376" t="s">
        <v>8092</v>
      </c>
      <c r="C4345" s="1376">
        <v>40000</v>
      </c>
      <c r="D4345" s="1376" t="s">
        <v>1066</v>
      </c>
      <c r="E4345" s="1376" t="s">
        <v>904</v>
      </c>
      <c r="F4345" s="1376"/>
    </row>
    <row r="4346" spans="1:6" ht="51" customHeight="1">
      <c r="A4346" s="1376" t="s">
        <v>8093</v>
      </c>
      <c r="B4346" s="1376" t="s">
        <v>8094</v>
      </c>
      <c r="C4346" s="1376">
        <v>80000</v>
      </c>
      <c r="D4346" s="1376" t="s">
        <v>1066</v>
      </c>
      <c r="E4346" s="1376" t="s">
        <v>904</v>
      </c>
      <c r="F4346" s="1376"/>
    </row>
    <row r="4347" spans="1:6" ht="51" customHeight="1">
      <c r="A4347" s="1376" t="s">
        <v>8095</v>
      </c>
      <c r="B4347" s="1376" t="s">
        <v>8096</v>
      </c>
      <c r="C4347" s="1376">
        <v>100000</v>
      </c>
      <c r="D4347" s="1376" t="s">
        <v>1066</v>
      </c>
      <c r="E4347" s="1376" t="s">
        <v>904</v>
      </c>
      <c r="F4347" s="1376"/>
    </row>
    <row r="4348" spans="1:6" ht="51" customHeight="1">
      <c r="A4348" s="1376" t="s">
        <v>8097</v>
      </c>
      <c r="B4348" s="1376" t="s">
        <v>8098</v>
      </c>
      <c r="C4348" s="1376">
        <v>50000</v>
      </c>
      <c r="D4348" s="1376" t="s">
        <v>1066</v>
      </c>
      <c r="E4348" s="1376" t="s">
        <v>904</v>
      </c>
      <c r="F4348" s="1376"/>
    </row>
    <row r="4349" spans="1:6" ht="51" customHeight="1">
      <c r="A4349" s="1376" t="s">
        <v>8099</v>
      </c>
      <c r="B4349" s="1376" t="s">
        <v>8100</v>
      </c>
      <c r="C4349" s="1376">
        <v>100000</v>
      </c>
      <c r="D4349" s="1376" t="s">
        <v>1066</v>
      </c>
      <c r="E4349" s="1376" t="s">
        <v>904</v>
      </c>
      <c r="F4349" s="1376"/>
    </row>
    <row r="4350" spans="1:6" ht="51" customHeight="1">
      <c r="A4350" s="1376" t="s">
        <v>8101</v>
      </c>
      <c r="B4350" s="1376" t="s">
        <v>8102</v>
      </c>
      <c r="C4350" s="1376">
        <v>200000</v>
      </c>
      <c r="D4350" s="1376" t="s">
        <v>1066</v>
      </c>
      <c r="E4350" s="1376" t="s">
        <v>904</v>
      </c>
      <c r="F4350" s="1376"/>
    </row>
    <row r="4351" spans="1:6" ht="51" customHeight="1">
      <c r="A4351" s="1376"/>
      <c r="B4351" s="1376"/>
      <c r="C4351" s="1376"/>
      <c r="D4351" s="1376"/>
      <c r="E4351" s="1376"/>
      <c r="F4351" s="1376"/>
    </row>
    <row r="4352" spans="1:6" ht="51" customHeight="1">
      <c r="A4352" s="1376"/>
      <c r="B4352" s="1376"/>
      <c r="C4352" s="1376"/>
      <c r="D4352" s="1376"/>
      <c r="E4352" s="1376"/>
      <c r="F4352" s="1376"/>
    </row>
    <row r="4353" spans="1:6" ht="51" customHeight="1" thickBot="1">
      <c r="A4353" s="1376" t="s">
        <v>6985</v>
      </c>
      <c r="B4353" s="1376"/>
      <c r="C4353" s="1376"/>
      <c r="D4353" s="1376"/>
      <c r="E4353" s="1376"/>
      <c r="F4353" s="1376"/>
    </row>
    <row r="4354" spans="1:6" ht="51" customHeight="1">
      <c r="A4354" s="1299" t="s">
        <v>1</v>
      </c>
      <c r="B4354" s="1300" t="s">
        <v>2</v>
      </c>
      <c r="C4354" s="1301" t="s">
        <v>6349</v>
      </c>
      <c r="D4354" s="1301" t="s">
        <v>4</v>
      </c>
      <c r="E4354" s="1301" t="s">
        <v>5</v>
      </c>
      <c r="F4354" s="1302" t="s">
        <v>6350</v>
      </c>
    </row>
    <row r="4355" spans="1:6" ht="51" customHeight="1">
      <c r="A4355" s="1376" t="s">
        <v>8103</v>
      </c>
      <c r="B4355" s="1376" t="s">
        <v>8104</v>
      </c>
      <c r="C4355" s="1376">
        <v>23000</v>
      </c>
      <c r="D4355" s="1376" t="s">
        <v>1066</v>
      </c>
      <c r="E4355" s="1376" t="s">
        <v>904</v>
      </c>
      <c r="F4355" s="1376"/>
    </row>
    <row r="4356" spans="1:6" ht="51" customHeight="1">
      <c r="A4356" s="1376" t="s">
        <v>8105</v>
      </c>
      <c r="B4356" s="1376" t="s">
        <v>8106</v>
      </c>
      <c r="C4356" s="1376">
        <v>100000</v>
      </c>
      <c r="D4356" s="1376" t="s">
        <v>1066</v>
      </c>
      <c r="E4356" s="1376" t="s">
        <v>904</v>
      </c>
      <c r="F4356" s="1376"/>
    </row>
    <row r="4357" spans="1:6" ht="51" customHeight="1">
      <c r="A4357" s="1376" t="s">
        <v>8107</v>
      </c>
      <c r="B4357" s="1376" t="s">
        <v>8108</v>
      </c>
      <c r="C4357" s="1376">
        <v>50000</v>
      </c>
      <c r="D4357" s="1376" t="s">
        <v>1066</v>
      </c>
      <c r="E4357" s="1376" t="s">
        <v>904</v>
      </c>
      <c r="F4357" s="1376"/>
    </row>
    <row r="4358" spans="1:6" ht="51" customHeight="1">
      <c r="A4358" s="1376" t="s">
        <v>8109</v>
      </c>
      <c r="B4358" s="1376" t="s">
        <v>8110</v>
      </c>
      <c r="C4358" s="1376">
        <v>50000</v>
      </c>
      <c r="D4358" s="1376" t="s">
        <v>1066</v>
      </c>
      <c r="E4358" s="1376" t="s">
        <v>904</v>
      </c>
      <c r="F4358" s="1376"/>
    </row>
    <row r="4359" spans="1:6" ht="51" customHeight="1">
      <c r="A4359" s="1376" t="s">
        <v>8111</v>
      </c>
      <c r="B4359" s="1376" t="s">
        <v>8112</v>
      </c>
      <c r="C4359" s="1376">
        <v>100000</v>
      </c>
      <c r="D4359" s="1376" t="s">
        <v>1066</v>
      </c>
      <c r="E4359" s="1376" t="s">
        <v>904</v>
      </c>
      <c r="F4359" s="1376"/>
    </row>
    <row r="4360" spans="1:6" ht="51" customHeight="1">
      <c r="A4360" s="1376" t="s">
        <v>8113</v>
      </c>
      <c r="B4360" s="1376" t="s">
        <v>8114</v>
      </c>
      <c r="C4360" s="1376">
        <v>25000</v>
      </c>
      <c r="D4360" s="1376" t="s">
        <v>1066</v>
      </c>
      <c r="E4360" s="1376" t="s">
        <v>904</v>
      </c>
      <c r="F4360" s="1376"/>
    </row>
    <row r="4361" spans="1:6" ht="51" customHeight="1">
      <c r="A4361" s="1376"/>
      <c r="B4361" s="1376"/>
      <c r="C4361" s="1376"/>
      <c r="D4361" s="1376"/>
      <c r="E4361" s="1376"/>
      <c r="F4361" s="1376"/>
    </row>
    <row r="4362" spans="1:6" ht="51" customHeight="1">
      <c r="A4362" s="1376"/>
      <c r="B4362" s="1376"/>
      <c r="C4362" s="1376"/>
      <c r="D4362" s="1376"/>
      <c r="E4362" s="1376"/>
      <c r="F4362" s="1376"/>
    </row>
    <row r="4363" spans="1:6" ht="51" customHeight="1" thickBot="1">
      <c r="A4363" s="1376" t="s">
        <v>6990</v>
      </c>
      <c r="B4363" s="1376"/>
      <c r="C4363" s="1376"/>
      <c r="D4363" s="1376"/>
      <c r="E4363" s="1376"/>
      <c r="F4363" s="1376"/>
    </row>
    <row r="4364" spans="1:6" ht="51" customHeight="1">
      <c r="A4364" s="1299" t="s">
        <v>1</v>
      </c>
      <c r="B4364" s="1300" t="s">
        <v>2</v>
      </c>
      <c r="C4364" s="1301" t="s">
        <v>6349</v>
      </c>
      <c r="D4364" s="1301" t="s">
        <v>4</v>
      </c>
      <c r="E4364" s="1301" t="s">
        <v>5</v>
      </c>
      <c r="F4364" s="1302" t="s">
        <v>6350</v>
      </c>
    </row>
    <row r="4365" spans="1:6" ht="51" customHeight="1">
      <c r="A4365" s="1376" t="s">
        <v>8115</v>
      </c>
      <c r="B4365" s="1376" t="s">
        <v>8116</v>
      </c>
      <c r="C4365" s="1376">
        <v>43000</v>
      </c>
      <c r="D4365" s="1376" t="s">
        <v>1066</v>
      </c>
      <c r="E4365" s="1376" t="s">
        <v>904</v>
      </c>
      <c r="F4365" s="1376"/>
    </row>
    <row r="4366" spans="1:6" ht="51" customHeight="1">
      <c r="A4366" s="1376" t="s">
        <v>8117</v>
      </c>
      <c r="B4366" s="1376" t="s">
        <v>8118</v>
      </c>
      <c r="C4366" s="1376">
        <v>100000</v>
      </c>
      <c r="D4366" s="1376" t="s">
        <v>1066</v>
      </c>
      <c r="E4366" s="1376" t="s">
        <v>904</v>
      </c>
      <c r="F4366" s="1376"/>
    </row>
    <row r="4367" spans="1:6" ht="51" customHeight="1">
      <c r="A4367" s="1376" t="s">
        <v>8119</v>
      </c>
      <c r="B4367" s="1376" t="s">
        <v>8120</v>
      </c>
      <c r="C4367" s="1376">
        <v>250000</v>
      </c>
      <c r="D4367" s="1376" t="s">
        <v>1066</v>
      </c>
      <c r="E4367" s="1376" t="s">
        <v>904</v>
      </c>
      <c r="F4367" s="1376"/>
    </row>
    <row r="4368" spans="1:6" ht="51" customHeight="1">
      <c r="A4368" s="1376" t="s">
        <v>8121</v>
      </c>
      <c r="B4368" s="1376" t="s">
        <v>8122</v>
      </c>
      <c r="C4368" s="1376">
        <v>100000</v>
      </c>
      <c r="D4368" s="1376" t="s">
        <v>1066</v>
      </c>
      <c r="E4368" s="1376" t="s">
        <v>904</v>
      </c>
      <c r="F4368" s="1376"/>
    </row>
    <row r="4369" spans="1:6" ht="51" customHeight="1">
      <c r="A4369" s="1376" t="s">
        <v>8123</v>
      </c>
      <c r="B4369" s="1376" t="s">
        <v>8124</v>
      </c>
      <c r="C4369" s="1376">
        <v>50000</v>
      </c>
      <c r="D4369" s="1376" t="s">
        <v>1066</v>
      </c>
      <c r="E4369" s="1376" t="s">
        <v>904</v>
      </c>
      <c r="F4369" s="1376"/>
    </row>
    <row r="4370" spans="1:6" ht="51" customHeight="1">
      <c r="A4370" s="1376" t="s">
        <v>8125</v>
      </c>
      <c r="B4370" s="1376" t="s">
        <v>8126</v>
      </c>
      <c r="C4370" s="1376">
        <v>50000</v>
      </c>
      <c r="D4370" s="1376" t="s">
        <v>1066</v>
      </c>
      <c r="E4370" s="1376" t="s">
        <v>904</v>
      </c>
      <c r="F4370" s="1376"/>
    </row>
    <row r="4371" spans="1:6" ht="51" customHeight="1">
      <c r="A4371" s="1376" t="s">
        <v>8127</v>
      </c>
      <c r="B4371" s="1376" t="s">
        <v>8120</v>
      </c>
      <c r="C4371" s="1376">
        <v>80000</v>
      </c>
      <c r="D4371" s="1376" t="s">
        <v>1066</v>
      </c>
      <c r="E4371" s="1376" t="s">
        <v>904</v>
      </c>
      <c r="F4371" s="1376"/>
    </row>
    <row r="4372" spans="1:6" ht="51" customHeight="1">
      <c r="A4372" s="1376" t="s">
        <v>8128</v>
      </c>
      <c r="B4372" s="1376" t="s">
        <v>8129</v>
      </c>
      <c r="C4372" s="1376">
        <v>10000</v>
      </c>
      <c r="D4372" s="1376" t="s">
        <v>1066</v>
      </c>
      <c r="E4372" s="1376" t="s">
        <v>904</v>
      </c>
      <c r="F4372" s="1376"/>
    </row>
    <row r="4373" spans="1:6" ht="51" customHeight="1">
      <c r="A4373" s="1376"/>
      <c r="B4373" s="1376"/>
      <c r="C4373" s="1376"/>
      <c r="D4373" s="1376"/>
      <c r="E4373" s="1376"/>
      <c r="F4373" s="1376"/>
    </row>
    <row r="4374" spans="1:6" ht="51" customHeight="1">
      <c r="A4374" s="1376"/>
      <c r="B4374" s="1376"/>
      <c r="C4374" s="1376"/>
      <c r="D4374" s="1376"/>
      <c r="E4374" s="1376"/>
      <c r="F4374" s="1376"/>
    </row>
    <row r="4375" spans="1:6" ht="51" customHeight="1" thickBot="1">
      <c r="A4375" s="1376" t="s">
        <v>6997</v>
      </c>
      <c r="B4375" s="1376"/>
      <c r="C4375" s="1376"/>
      <c r="D4375" s="1376"/>
      <c r="E4375" s="1376"/>
      <c r="F4375" s="1376"/>
    </row>
    <row r="4376" spans="1:6" ht="51" customHeight="1">
      <c r="A4376" s="1299" t="s">
        <v>1</v>
      </c>
      <c r="B4376" s="1300" t="s">
        <v>2</v>
      </c>
      <c r="C4376" s="1301" t="s">
        <v>6349</v>
      </c>
      <c r="D4376" s="1301" t="s">
        <v>4</v>
      </c>
      <c r="E4376" s="1301" t="s">
        <v>5</v>
      </c>
      <c r="F4376" s="1302" t="s">
        <v>6350</v>
      </c>
    </row>
    <row r="4377" spans="1:6" ht="51" customHeight="1">
      <c r="A4377" s="1376" t="s">
        <v>8130</v>
      </c>
      <c r="B4377" s="1376" t="s">
        <v>8131</v>
      </c>
      <c r="C4377" s="1376">
        <v>43000</v>
      </c>
      <c r="D4377" s="1376" t="s">
        <v>1066</v>
      </c>
      <c r="E4377" s="1376" t="s">
        <v>904</v>
      </c>
      <c r="F4377" s="1376"/>
    </row>
    <row r="4378" spans="1:6" ht="51" customHeight="1">
      <c r="A4378" s="1376" t="s">
        <v>8132</v>
      </c>
      <c r="B4378" s="1376" t="s">
        <v>8133</v>
      </c>
      <c r="C4378" s="1376">
        <v>100000</v>
      </c>
      <c r="D4378" s="1376" t="s">
        <v>1066</v>
      </c>
      <c r="E4378" s="1376" t="s">
        <v>904</v>
      </c>
      <c r="F4378" s="1376"/>
    </row>
    <row r="4379" spans="1:6" ht="51" customHeight="1">
      <c r="A4379" s="1376" t="s">
        <v>8134</v>
      </c>
      <c r="B4379" s="1376" t="s">
        <v>8135</v>
      </c>
      <c r="C4379" s="1376">
        <v>50000</v>
      </c>
      <c r="D4379" s="1376" t="s">
        <v>1066</v>
      </c>
      <c r="E4379" s="1376" t="s">
        <v>904</v>
      </c>
      <c r="F4379" s="1376"/>
    </row>
    <row r="4380" spans="1:6" ht="51" customHeight="1">
      <c r="A4380" s="1376" t="s">
        <v>8136</v>
      </c>
      <c r="B4380" s="1376" t="s">
        <v>8137</v>
      </c>
      <c r="C4380" s="1376">
        <v>50000</v>
      </c>
      <c r="D4380" s="1376" t="s">
        <v>1066</v>
      </c>
      <c r="E4380" s="1376" t="s">
        <v>904</v>
      </c>
      <c r="F4380" s="1376"/>
    </row>
    <row r="4381" spans="1:6" ht="51" customHeight="1">
      <c r="A4381" s="1376" t="s">
        <v>8138</v>
      </c>
      <c r="B4381" s="1376" t="s">
        <v>8139</v>
      </c>
      <c r="C4381" s="1376">
        <v>100000</v>
      </c>
      <c r="D4381" s="1376" t="s">
        <v>1066</v>
      </c>
      <c r="E4381" s="1376" t="s">
        <v>904</v>
      </c>
      <c r="F4381" s="1376"/>
    </row>
    <row r="4382" spans="1:6" ht="51" customHeight="1">
      <c r="A4382" s="1376"/>
      <c r="B4382" s="1376"/>
      <c r="C4382" s="1376"/>
      <c r="D4382" s="1376"/>
      <c r="E4382" s="1376"/>
      <c r="F4382" s="1376"/>
    </row>
    <row r="4383" spans="1:6" ht="51" customHeight="1">
      <c r="A4383" s="1376"/>
      <c r="B4383" s="1376"/>
      <c r="C4383" s="1376"/>
      <c r="D4383" s="1376"/>
      <c r="E4383" s="1376"/>
      <c r="F4383" s="1376"/>
    </row>
    <row r="4384" spans="1:6" ht="51" customHeight="1" thickBot="1">
      <c r="A4384" s="1376" t="s">
        <v>8140</v>
      </c>
      <c r="B4384" s="1376"/>
      <c r="C4384" s="1376"/>
      <c r="D4384" s="1376"/>
      <c r="E4384" s="1376"/>
      <c r="F4384" s="1376"/>
    </row>
    <row r="4385" spans="1:6" ht="51" customHeight="1">
      <c r="A4385" s="1299" t="s">
        <v>1</v>
      </c>
      <c r="B4385" s="1300" t="s">
        <v>2</v>
      </c>
      <c r="C4385" s="1301" t="s">
        <v>6349</v>
      </c>
      <c r="D4385" s="1301" t="s">
        <v>4</v>
      </c>
      <c r="E4385" s="1301" t="s">
        <v>5</v>
      </c>
      <c r="F4385" s="1302" t="s">
        <v>6350</v>
      </c>
    </row>
    <row r="4386" spans="1:6" ht="51" customHeight="1">
      <c r="A4386" s="1376" t="s">
        <v>8141</v>
      </c>
      <c r="B4386" s="1376" t="s">
        <v>8142</v>
      </c>
      <c r="C4386" s="1376">
        <v>100000</v>
      </c>
      <c r="D4386" s="1376" t="s">
        <v>1066</v>
      </c>
      <c r="E4386" s="1376" t="s">
        <v>904</v>
      </c>
      <c r="F4386" s="1376"/>
    </row>
    <row r="4387" spans="1:6" ht="51" customHeight="1">
      <c r="A4387" s="1376" t="s">
        <v>8143</v>
      </c>
      <c r="B4387" s="1376" t="s">
        <v>8144</v>
      </c>
      <c r="C4387" s="1376">
        <v>32000</v>
      </c>
      <c r="D4387" s="1376" t="s">
        <v>1066</v>
      </c>
      <c r="E4387" s="1376" t="s">
        <v>904</v>
      </c>
      <c r="F4387" s="1376"/>
    </row>
    <row r="4388" spans="1:6" ht="51" customHeight="1">
      <c r="A4388" s="1376" t="s">
        <v>8145</v>
      </c>
      <c r="B4388" s="1376" t="s">
        <v>8146</v>
      </c>
      <c r="C4388" s="1376">
        <v>200000</v>
      </c>
      <c r="D4388" s="1376" t="s">
        <v>1066</v>
      </c>
      <c r="E4388" s="1376" t="s">
        <v>904</v>
      </c>
      <c r="F4388" s="1376"/>
    </row>
    <row r="4389" spans="1:6" ht="51" customHeight="1">
      <c r="A4389" s="1376"/>
      <c r="B4389" s="1376"/>
      <c r="C4389" s="1376"/>
      <c r="D4389" s="1376"/>
      <c r="E4389" s="1376"/>
      <c r="F4389" s="1376"/>
    </row>
    <row r="4390" spans="1:6" ht="51" customHeight="1">
      <c r="A4390" s="1376"/>
      <c r="B4390" s="1376"/>
      <c r="C4390" s="1376"/>
      <c r="D4390" s="1376"/>
      <c r="E4390" s="1376"/>
      <c r="F4390" s="1376"/>
    </row>
    <row r="4391" spans="1:6" ht="51" customHeight="1" thickBot="1">
      <c r="A4391" s="1376" t="s">
        <v>7006</v>
      </c>
      <c r="B4391" s="1376"/>
      <c r="C4391" s="1376"/>
      <c r="D4391" s="1376"/>
      <c r="E4391" s="1376"/>
      <c r="F4391" s="1376"/>
    </row>
    <row r="4392" spans="1:6" ht="51" customHeight="1">
      <c r="A4392" s="1299" t="s">
        <v>1</v>
      </c>
      <c r="B4392" s="1300" t="s">
        <v>2</v>
      </c>
      <c r="C4392" s="1301" t="s">
        <v>6349</v>
      </c>
      <c r="D4392" s="1301" t="s">
        <v>4</v>
      </c>
      <c r="E4392" s="1301" t="s">
        <v>5</v>
      </c>
      <c r="F4392" s="1302" t="s">
        <v>6350</v>
      </c>
    </row>
    <row r="4393" spans="1:6" ht="51" customHeight="1">
      <c r="A4393" s="1376" t="s">
        <v>8147</v>
      </c>
      <c r="B4393" s="1376" t="s">
        <v>8148</v>
      </c>
      <c r="C4393" s="1376">
        <v>26000</v>
      </c>
      <c r="D4393" s="1376" t="s">
        <v>1066</v>
      </c>
      <c r="E4393" s="1376" t="s">
        <v>904</v>
      </c>
      <c r="F4393" s="1376"/>
    </row>
    <row r="4394" spans="1:6" ht="51" customHeight="1">
      <c r="A4394" s="1376" t="s">
        <v>8149</v>
      </c>
      <c r="B4394" s="1376" t="s">
        <v>8150</v>
      </c>
      <c r="C4394" s="1376">
        <v>80000</v>
      </c>
      <c r="D4394" s="1376" t="s">
        <v>1066</v>
      </c>
      <c r="E4394" s="1376" t="s">
        <v>904</v>
      </c>
      <c r="F4394" s="1376"/>
    </row>
    <row r="4395" spans="1:6" ht="51" customHeight="1">
      <c r="A4395" s="1376" t="s">
        <v>8151</v>
      </c>
      <c r="B4395" s="1376" t="s">
        <v>8152</v>
      </c>
      <c r="C4395" s="1376">
        <v>50000</v>
      </c>
      <c r="D4395" s="1376" t="s">
        <v>1066</v>
      </c>
      <c r="E4395" s="1376" t="s">
        <v>904</v>
      </c>
      <c r="F4395" s="1376"/>
    </row>
    <row r="4396" spans="1:6" ht="51" customHeight="1">
      <c r="A4396" s="1376" t="s">
        <v>8153</v>
      </c>
      <c r="B4396" s="1376" t="s">
        <v>8154</v>
      </c>
      <c r="C4396" s="1376">
        <v>100000</v>
      </c>
      <c r="D4396" s="1376" t="s">
        <v>1066</v>
      </c>
      <c r="E4396" s="1376" t="s">
        <v>904</v>
      </c>
      <c r="F4396" s="1376"/>
    </row>
    <row r="4397" spans="1:6" ht="51" customHeight="1">
      <c r="A4397" s="1376"/>
      <c r="B4397" s="1376"/>
      <c r="C4397" s="1376"/>
      <c r="D4397" s="1376"/>
      <c r="E4397" s="1376"/>
      <c r="F4397" s="1376"/>
    </row>
    <row r="4398" spans="1:6" ht="51" customHeight="1">
      <c r="A4398" s="1376"/>
      <c r="B4398" s="1376"/>
      <c r="C4398" s="1376"/>
      <c r="D4398" s="1376"/>
      <c r="E4398" s="1376"/>
      <c r="F4398" s="1376"/>
    </row>
    <row r="4399" spans="1:6" ht="51" customHeight="1" thickBot="1">
      <c r="A4399" s="1376" t="s">
        <v>6718</v>
      </c>
      <c r="B4399" s="1376"/>
      <c r="C4399" s="1376"/>
      <c r="D4399" s="1376"/>
      <c r="E4399" s="1376"/>
      <c r="F4399" s="1376"/>
    </row>
    <row r="4400" spans="1:6" ht="51" customHeight="1">
      <c r="A4400" s="1299" t="s">
        <v>1</v>
      </c>
      <c r="B4400" s="1300" t="s">
        <v>2</v>
      </c>
      <c r="C4400" s="1301" t="s">
        <v>6349</v>
      </c>
      <c r="D4400" s="1301" t="s">
        <v>4</v>
      </c>
      <c r="E4400" s="1301" t="s">
        <v>5</v>
      </c>
      <c r="F4400" s="1302" t="s">
        <v>6350</v>
      </c>
    </row>
    <row r="4401" spans="1:6" ht="51" customHeight="1">
      <c r="A4401" s="1376" t="s">
        <v>8155</v>
      </c>
      <c r="B4401" s="1376" t="s">
        <v>8156</v>
      </c>
      <c r="C4401" s="1376">
        <v>200000</v>
      </c>
      <c r="D4401" s="1376" t="s">
        <v>904</v>
      </c>
      <c r="E4401" s="1376" t="s">
        <v>904</v>
      </c>
      <c r="F4401" s="1376"/>
    </row>
    <row r="4402" spans="1:6" ht="51" customHeight="1">
      <c r="A4402" s="1376"/>
      <c r="B4402" s="1376"/>
      <c r="C4402" s="1376"/>
      <c r="D4402" s="1376"/>
      <c r="E4402" s="1376"/>
      <c r="F4402" s="1376"/>
    </row>
    <row r="4403" spans="1:6" ht="51" customHeight="1">
      <c r="A4403" s="1376"/>
      <c r="B4403" s="1376"/>
      <c r="C4403" s="1376"/>
      <c r="D4403" s="1376"/>
      <c r="E4403" s="1376"/>
      <c r="F4403" s="1376"/>
    </row>
    <row r="4404" spans="1:6" ht="51" customHeight="1" thickBot="1">
      <c r="A4404" s="1376" t="s">
        <v>6718</v>
      </c>
      <c r="B4404" s="1376"/>
      <c r="C4404" s="1376"/>
      <c r="D4404" s="1376"/>
      <c r="E4404" s="1376"/>
      <c r="F4404" s="1376"/>
    </row>
    <row r="4405" spans="1:6" ht="51" customHeight="1">
      <c r="A4405" s="1299" t="s">
        <v>1</v>
      </c>
      <c r="B4405" s="1300" t="s">
        <v>2</v>
      </c>
      <c r="C4405" s="1301" t="s">
        <v>6349</v>
      </c>
      <c r="D4405" s="1301" t="s">
        <v>4</v>
      </c>
      <c r="E4405" s="1301" t="s">
        <v>5</v>
      </c>
      <c r="F4405" s="1302" t="s">
        <v>6350</v>
      </c>
    </row>
    <row r="4406" spans="1:6" ht="51" customHeight="1">
      <c r="A4406" s="1376" t="s">
        <v>8157</v>
      </c>
      <c r="B4406" s="1376" t="s">
        <v>8158</v>
      </c>
      <c r="C4406" s="1376">
        <v>300000</v>
      </c>
      <c r="D4406" s="1376" t="s">
        <v>904</v>
      </c>
      <c r="E4406" s="1376" t="s">
        <v>904</v>
      </c>
      <c r="F4406" s="1376"/>
    </row>
    <row r="4407" spans="1:6" ht="51" customHeight="1">
      <c r="A4407" s="1376"/>
      <c r="B4407" s="1376"/>
      <c r="C4407" s="1376"/>
      <c r="D4407" s="1376"/>
      <c r="E4407" s="1376"/>
      <c r="F4407" s="1376"/>
    </row>
    <row r="4408" spans="1:6" ht="51" customHeight="1">
      <c r="A4408" s="1376"/>
      <c r="B4408" s="1376"/>
      <c r="C4408" s="1376"/>
      <c r="D4408" s="1376"/>
      <c r="E4408" s="1376"/>
      <c r="F4408" s="1376"/>
    </row>
    <row r="4409" spans="1:6" ht="51" customHeight="1" thickBot="1">
      <c r="A4409" s="1376" t="s">
        <v>6718</v>
      </c>
      <c r="B4409" s="1376"/>
      <c r="C4409" s="1376"/>
      <c r="D4409" s="1376"/>
      <c r="E4409" s="1376"/>
      <c r="F4409" s="1376"/>
    </row>
    <row r="4410" spans="1:6" ht="51" customHeight="1">
      <c r="A4410" s="1299" t="s">
        <v>1</v>
      </c>
      <c r="B4410" s="1300" t="s">
        <v>2</v>
      </c>
      <c r="C4410" s="1301" t="s">
        <v>6349</v>
      </c>
      <c r="D4410" s="1301" t="s">
        <v>4</v>
      </c>
      <c r="E4410" s="1301" t="s">
        <v>5</v>
      </c>
      <c r="F4410" s="1302" t="s">
        <v>6350</v>
      </c>
    </row>
    <row r="4411" spans="1:6" ht="51" customHeight="1">
      <c r="A4411" s="1376" t="s">
        <v>8159</v>
      </c>
      <c r="B4411" s="1376" t="s">
        <v>8160</v>
      </c>
      <c r="C4411" s="1376">
        <v>300000</v>
      </c>
      <c r="D4411" s="1376" t="s">
        <v>904</v>
      </c>
      <c r="E4411" s="1376" t="s">
        <v>904</v>
      </c>
      <c r="F4411" s="1376"/>
    </row>
    <row r="4412" spans="1:6" ht="51" customHeight="1">
      <c r="A4412" s="1376"/>
      <c r="B4412" s="1376"/>
      <c r="C4412" s="1376"/>
      <c r="D4412" s="1376"/>
      <c r="E4412" s="1376"/>
      <c r="F4412" s="1376"/>
    </row>
    <row r="4413" spans="1:6" ht="51" customHeight="1">
      <c r="A4413" s="1776" t="s">
        <v>8161</v>
      </c>
      <c r="B4413" s="1776"/>
      <c r="C4413" s="1776"/>
      <c r="D4413" s="1776"/>
      <c r="E4413" s="1776"/>
      <c r="F4413" s="1776"/>
    </row>
    <row r="4414" spans="1:6" ht="51" customHeight="1">
      <c r="A4414" s="1382"/>
      <c r="B4414" s="1383"/>
      <c r="C4414" s="1384"/>
      <c r="D4414" s="1382"/>
      <c r="E4414" s="1383"/>
      <c r="F4414" s="1384"/>
    </row>
    <row r="4415" spans="1:6" ht="51" customHeight="1" thickBot="1">
      <c r="A4415" s="1382" t="s">
        <v>6687</v>
      </c>
      <c r="B4415" s="1383"/>
      <c r="C4415" s="1384"/>
      <c r="D4415" s="1382"/>
      <c r="E4415" s="1383"/>
      <c r="F4415" s="1384"/>
    </row>
    <row r="4416" spans="1:6" ht="51" customHeight="1">
      <c r="A4416" s="1299" t="s">
        <v>1</v>
      </c>
      <c r="B4416" s="1300" t="s">
        <v>2</v>
      </c>
      <c r="C4416" s="1301" t="s">
        <v>6349</v>
      </c>
      <c r="D4416" s="1301" t="s">
        <v>4</v>
      </c>
      <c r="E4416" s="1301" t="s">
        <v>5</v>
      </c>
      <c r="F4416" s="1302" t="s">
        <v>6350</v>
      </c>
    </row>
    <row r="4417" spans="1:6" ht="51" customHeight="1">
      <c r="A4417" s="1382" t="s">
        <v>8162</v>
      </c>
      <c r="B4417" s="1383" t="s">
        <v>8163</v>
      </c>
      <c r="C4417" s="1384">
        <v>65000</v>
      </c>
      <c r="D4417" s="1382" t="s">
        <v>1066</v>
      </c>
      <c r="E4417" s="1383" t="s">
        <v>904</v>
      </c>
      <c r="F4417" s="1384"/>
    </row>
    <row r="4418" spans="1:6" ht="51" customHeight="1">
      <c r="A4418" s="1382"/>
      <c r="B4418" s="1383"/>
      <c r="C4418" s="1384"/>
      <c r="D4418" s="1382"/>
      <c r="E4418" s="1383"/>
      <c r="F4418" s="1384"/>
    </row>
    <row r="4419" spans="1:6" ht="51" customHeight="1">
      <c r="A4419" s="1382"/>
      <c r="B4419" s="1383"/>
      <c r="C4419" s="1384"/>
      <c r="D4419" s="1382"/>
      <c r="E4419" s="1383"/>
      <c r="F4419" s="1384"/>
    </row>
    <row r="4420" spans="1:6" ht="51" customHeight="1" thickBot="1">
      <c r="A4420" s="1382" t="s">
        <v>6789</v>
      </c>
      <c r="B4420" s="1383"/>
      <c r="C4420" s="1384"/>
      <c r="D4420" s="1382"/>
      <c r="E4420" s="1383"/>
      <c r="F4420" s="1384"/>
    </row>
    <row r="4421" spans="1:6" ht="51" customHeight="1">
      <c r="A4421" s="1299" t="s">
        <v>1</v>
      </c>
      <c r="B4421" s="1300" t="s">
        <v>2</v>
      </c>
      <c r="C4421" s="1301" t="s">
        <v>6349</v>
      </c>
      <c r="D4421" s="1301" t="s">
        <v>4</v>
      </c>
      <c r="E4421" s="1301" t="s">
        <v>5</v>
      </c>
      <c r="F4421" s="1302" t="s">
        <v>6350</v>
      </c>
    </row>
    <row r="4422" spans="1:6" ht="51" customHeight="1">
      <c r="A4422" s="1382" t="s">
        <v>8164</v>
      </c>
      <c r="B4422" s="1383" t="s">
        <v>8165</v>
      </c>
      <c r="C4422" s="1384">
        <v>200000</v>
      </c>
      <c r="D4422" s="1382" t="s">
        <v>1066</v>
      </c>
      <c r="E4422" s="1383" t="s">
        <v>904</v>
      </c>
      <c r="F4422" s="1384"/>
    </row>
    <row r="4423" spans="1:6" ht="51" customHeight="1">
      <c r="A4423" s="1382"/>
      <c r="B4423" s="1383"/>
      <c r="C4423" s="1384"/>
      <c r="D4423" s="1382"/>
      <c r="E4423" s="1383"/>
      <c r="F4423" s="1384"/>
    </row>
    <row r="4424" spans="1:6" ht="51" customHeight="1">
      <c r="A4424" s="1382"/>
      <c r="B4424" s="1383"/>
      <c r="C4424" s="1384"/>
      <c r="D4424" s="1382"/>
      <c r="E4424" s="1383"/>
      <c r="F4424" s="1384"/>
    </row>
    <row r="4425" spans="1:6" ht="51" customHeight="1" thickBot="1">
      <c r="A4425" s="1382" t="s">
        <v>6800</v>
      </c>
      <c r="B4425" s="1383"/>
      <c r="C4425" s="1384"/>
      <c r="D4425" s="1382"/>
      <c r="E4425" s="1383"/>
      <c r="F4425" s="1384"/>
    </row>
    <row r="4426" spans="1:6" ht="51" customHeight="1">
      <c r="A4426" s="1299" t="s">
        <v>1</v>
      </c>
      <c r="B4426" s="1300" t="s">
        <v>2</v>
      </c>
      <c r="C4426" s="1301" t="s">
        <v>6349</v>
      </c>
      <c r="D4426" s="1301" t="s">
        <v>4</v>
      </c>
      <c r="E4426" s="1301" t="s">
        <v>5</v>
      </c>
      <c r="F4426" s="1302" t="s">
        <v>6350</v>
      </c>
    </row>
    <row r="4427" spans="1:6" ht="51" customHeight="1">
      <c r="A4427" s="1382" t="s">
        <v>8166</v>
      </c>
      <c r="B4427" s="1383" t="s">
        <v>8167</v>
      </c>
      <c r="C4427" s="1383">
        <v>40000</v>
      </c>
      <c r="D4427" s="1382" t="s">
        <v>6686</v>
      </c>
      <c r="E4427" s="1383" t="s">
        <v>904</v>
      </c>
      <c r="F4427" s="1384"/>
    </row>
    <row r="4428" spans="1:6" ht="51" customHeight="1">
      <c r="A4428" s="1382" t="s">
        <v>8168</v>
      </c>
      <c r="B4428" s="1385" t="s">
        <v>8169</v>
      </c>
      <c r="C4428" s="1386">
        <v>108000</v>
      </c>
      <c r="D4428" s="1382" t="s">
        <v>6686</v>
      </c>
      <c r="E4428" s="1387" t="s">
        <v>904</v>
      </c>
      <c r="F4428" s="1384"/>
    </row>
    <row r="4429" spans="1:6" ht="51" customHeight="1">
      <c r="A4429" s="1382"/>
      <c r="B4429" s="1383"/>
      <c r="C4429" s="1386"/>
      <c r="D4429" s="1382"/>
      <c r="E4429" s="1382"/>
      <c r="F4429" s="1382"/>
    </row>
    <row r="4430" spans="1:6" ht="51" customHeight="1">
      <c r="A4430" s="1382"/>
      <c r="B4430" s="1382"/>
      <c r="C4430" s="1382"/>
      <c r="D4430" s="1382"/>
      <c r="E4430" s="1382"/>
      <c r="F4430" s="1382"/>
    </row>
    <row r="4431" spans="1:6" ht="51" customHeight="1" thickBot="1">
      <c r="A4431" s="1382" t="s">
        <v>7260</v>
      </c>
      <c r="B4431" s="1387"/>
      <c r="C4431" s="1386"/>
      <c r="D4431" s="1383"/>
      <c r="E4431" s="1382"/>
      <c r="F4431" s="1382"/>
    </row>
    <row r="4432" spans="1:6" ht="51" customHeight="1">
      <c r="A4432" s="1299" t="s">
        <v>1</v>
      </c>
      <c r="B4432" s="1300" t="s">
        <v>2</v>
      </c>
      <c r="C4432" s="1301" t="s">
        <v>6349</v>
      </c>
      <c r="D4432" s="1301" t="s">
        <v>4</v>
      </c>
      <c r="E4432" s="1301" t="s">
        <v>5</v>
      </c>
      <c r="F4432" s="1302" t="s">
        <v>6350</v>
      </c>
    </row>
    <row r="4433" spans="1:6" ht="51" customHeight="1">
      <c r="A4433" s="1334" t="s">
        <v>8170</v>
      </c>
      <c r="B4433" s="1334" t="s">
        <v>8171</v>
      </c>
      <c r="C4433" s="1388">
        <v>700000</v>
      </c>
      <c r="D4433" s="1334" t="s">
        <v>1066</v>
      </c>
      <c r="E4433" s="1334" t="s">
        <v>904</v>
      </c>
      <c r="F4433" s="1334"/>
    </row>
    <row r="4434" spans="1:6" ht="51" customHeight="1">
      <c r="A4434" s="1334"/>
      <c r="B4434" s="1388"/>
      <c r="C4434" s="1388"/>
      <c r="D4434" s="1334"/>
      <c r="E4434" s="1334"/>
      <c r="F4434" s="1334"/>
    </row>
    <row r="4435" spans="1:6" ht="51" customHeight="1">
      <c r="A4435" s="1334"/>
      <c r="B4435" s="1334"/>
      <c r="C4435" s="1388"/>
      <c r="D4435" s="1334"/>
      <c r="E4435" s="1334"/>
      <c r="F4435" s="1334"/>
    </row>
    <row r="4436" spans="1:6" ht="51" customHeight="1" thickBot="1">
      <c r="A4436" s="1334" t="s">
        <v>6840</v>
      </c>
      <c r="B4436" s="1334"/>
      <c r="C4436" s="1334"/>
      <c r="D4436" s="1388"/>
      <c r="E4436" s="1334"/>
      <c r="F4436" s="1334"/>
    </row>
    <row r="4437" spans="1:6" ht="51" customHeight="1">
      <c r="A4437" s="1299" t="s">
        <v>1</v>
      </c>
      <c r="B4437" s="1300" t="s">
        <v>2</v>
      </c>
      <c r="C4437" s="1301" t="s">
        <v>6349</v>
      </c>
      <c r="D4437" s="1301" t="s">
        <v>4</v>
      </c>
      <c r="E4437" s="1301" t="s">
        <v>5</v>
      </c>
      <c r="F4437" s="1302" t="s">
        <v>6350</v>
      </c>
    </row>
    <row r="4438" spans="1:6" ht="51" customHeight="1">
      <c r="A4438" s="1334" t="s">
        <v>8172</v>
      </c>
      <c r="B4438" s="1334" t="s">
        <v>8173</v>
      </c>
      <c r="C4438" s="1334">
        <v>224000</v>
      </c>
      <c r="D4438" s="1334" t="s">
        <v>1066</v>
      </c>
      <c r="E4438" s="1334" t="s">
        <v>904</v>
      </c>
      <c r="F4438" s="1334"/>
    </row>
    <row r="4439" spans="1:6" ht="51" customHeight="1">
      <c r="A4439" s="1334"/>
      <c r="B4439" s="1334"/>
      <c r="C4439" s="1334"/>
      <c r="D4439" s="1334"/>
      <c r="E4439" s="1334"/>
      <c r="F4439" s="1334"/>
    </row>
    <row r="4440" spans="1:6" ht="51" customHeight="1">
      <c r="A4440" s="1334"/>
      <c r="B4440" s="1334"/>
      <c r="C4440" s="1334"/>
      <c r="D4440" s="1334"/>
      <c r="E4440" s="1334"/>
      <c r="F4440" s="1334"/>
    </row>
    <row r="4441" spans="1:6" ht="51" customHeight="1" thickBot="1">
      <c r="A4441" s="1334" t="s">
        <v>6877</v>
      </c>
      <c r="B4441" s="1334"/>
      <c r="C4441" s="1334"/>
      <c r="D4441" s="1334"/>
      <c r="E4441" s="1334"/>
      <c r="F4441" s="1334"/>
    </row>
    <row r="4442" spans="1:6" ht="51" customHeight="1">
      <c r="A4442" s="1299" t="s">
        <v>1</v>
      </c>
      <c r="B4442" s="1300" t="s">
        <v>2</v>
      </c>
      <c r="C4442" s="1301" t="s">
        <v>6349</v>
      </c>
      <c r="D4442" s="1301" t="s">
        <v>4</v>
      </c>
      <c r="E4442" s="1301" t="s">
        <v>5</v>
      </c>
      <c r="F4442" s="1302" t="s">
        <v>6350</v>
      </c>
    </row>
    <row r="4443" spans="1:6" ht="51" customHeight="1">
      <c r="A4443" s="1334" t="s">
        <v>8174</v>
      </c>
      <c r="B4443" s="1334" t="s">
        <v>8175</v>
      </c>
      <c r="C4443" s="1334">
        <v>100000</v>
      </c>
      <c r="D4443" s="1334" t="s">
        <v>1066</v>
      </c>
      <c r="E4443" s="1334" t="s">
        <v>904</v>
      </c>
      <c r="F4443" s="1334"/>
    </row>
    <row r="4444" spans="1:6" ht="51" customHeight="1">
      <c r="A4444" s="1334" t="s">
        <v>8176</v>
      </c>
      <c r="B4444" s="1334" t="s">
        <v>8177</v>
      </c>
      <c r="C4444" s="1334">
        <v>30000</v>
      </c>
      <c r="D4444" s="1334" t="s">
        <v>1066</v>
      </c>
      <c r="E4444" s="1334" t="s">
        <v>904</v>
      </c>
      <c r="F4444" s="1334"/>
    </row>
    <row r="4445" spans="1:6" ht="51" customHeight="1">
      <c r="A4445" s="1334"/>
      <c r="B4445" s="1334"/>
      <c r="C4445" s="1334"/>
      <c r="D4445" s="1334"/>
      <c r="E4445" s="1334"/>
      <c r="F4445" s="1334"/>
    </row>
    <row r="4446" spans="1:6" ht="51" customHeight="1">
      <c r="A4446" s="1334"/>
      <c r="B4446" s="1334"/>
      <c r="C4446" s="1334"/>
      <c r="D4446" s="1334"/>
      <c r="E4446" s="1334"/>
      <c r="F4446" s="1334"/>
    </row>
    <row r="4447" spans="1:6" ht="51" customHeight="1" thickBot="1">
      <c r="A4447" s="1334" t="s">
        <v>6718</v>
      </c>
      <c r="B4447" s="1334"/>
      <c r="C4447" s="1334"/>
      <c r="D4447" s="1334"/>
      <c r="E4447" s="1334"/>
      <c r="F4447" s="1334"/>
    </row>
    <row r="4448" spans="1:6" ht="51" customHeight="1">
      <c r="A4448" s="1299" t="s">
        <v>1</v>
      </c>
      <c r="B4448" s="1300" t="s">
        <v>2</v>
      </c>
      <c r="C4448" s="1301" t="s">
        <v>6349</v>
      </c>
      <c r="D4448" s="1301" t="s">
        <v>4</v>
      </c>
      <c r="E4448" s="1301" t="s">
        <v>5</v>
      </c>
      <c r="F4448" s="1302" t="s">
        <v>6350</v>
      </c>
    </row>
    <row r="4449" spans="1:6" ht="51" customHeight="1">
      <c r="A4449" s="1334" t="s">
        <v>8178</v>
      </c>
      <c r="B4449" s="1334" t="s">
        <v>8179</v>
      </c>
      <c r="C4449" s="1334">
        <v>2530000</v>
      </c>
      <c r="D4449" s="1334" t="s">
        <v>6686</v>
      </c>
      <c r="E4449" s="1334" t="s">
        <v>904</v>
      </c>
      <c r="F4449" s="1334"/>
    </row>
    <row r="4450" spans="1:6" ht="51" customHeight="1">
      <c r="A4450" s="1334"/>
      <c r="B4450" s="1334"/>
      <c r="C4450" s="1334"/>
      <c r="D4450" s="1334"/>
      <c r="E4450" s="1334"/>
      <c r="F4450" s="1334"/>
    </row>
    <row r="4451" spans="1:6" ht="51" customHeight="1">
      <c r="A4451" s="1334"/>
      <c r="B4451" s="1334"/>
      <c r="C4451" s="1334"/>
      <c r="D4451" s="1334"/>
      <c r="E4451" s="1334"/>
      <c r="F4451" s="1334"/>
    </row>
    <row r="4452" spans="1:6" ht="51" customHeight="1" thickBot="1">
      <c r="A4452" s="1334" t="s">
        <v>6718</v>
      </c>
      <c r="B4452" s="1334"/>
      <c r="C4452" s="1334"/>
      <c r="D4452" s="1334"/>
      <c r="E4452" s="1334"/>
      <c r="F4452" s="1334"/>
    </row>
    <row r="4453" spans="1:6" ht="51" customHeight="1">
      <c r="A4453" s="1299" t="s">
        <v>1</v>
      </c>
      <c r="B4453" s="1300" t="s">
        <v>2</v>
      </c>
      <c r="C4453" s="1301" t="s">
        <v>6349</v>
      </c>
      <c r="D4453" s="1301" t="s">
        <v>4</v>
      </c>
      <c r="E4453" s="1301" t="s">
        <v>5</v>
      </c>
      <c r="F4453" s="1302" t="s">
        <v>6350</v>
      </c>
    </row>
    <row r="4454" spans="1:6" ht="51" customHeight="1">
      <c r="A4454" s="1334" t="s">
        <v>8180</v>
      </c>
      <c r="B4454" s="1334" t="s">
        <v>8181</v>
      </c>
      <c r="C4454" s="1334">
        <v>135000</v>
      </c>
      <c r="D4454" s="1334" t="s">
        <v>904</v>
      </c>
      <c r="E4454" s="1334" t="s">
        <v>904</v>
      </c>
      <c r="F4454" s="1334"/>
    </row>
    <row r="4455" spans="1:6" ht="51" customHeight="1">
      <c r="A4455" s="1334" t="s">
        <v>8182</v>
      </c>
      <c r="B4455" s="1334" t="s">
        <v>8183</v>
      </c>
      <c r="C4455" s="1334">
        <v>200000</v>
      </c>
      <c r="D4455" s="1334" t="s">
        <v>904</v>
      </c>
      <c r="E4455" s="1334" t="s">
        <v>904</v>
      </c>
      <c r="F4455" s="1334"/>
    </row>
    <row r="4456" spans="1:6" ht="51" customHeight="1">
      <c r="A4456" s="1334" t="s">
        <v>8184</v>
      </c>
      <c r="B4456" s="1334" t="s">
        <v>8185</v>
      </c>
      <c r="C4456" s="1334">
        <v>1400000</v>
      </c>
      <c r="D4456" s="1334" t="s">
        <v>6686</v>
      </c>
      <c r="E4456" s="1334" t="s">
        <v>904</v>
      </c>
      <c r="F4456" s="1334"/>
    </row>
    <row r="4457" spans="1:6" ht="51" customHeight="1">
      <c r="A4457" s="1334" t="s">
        <v>8186</v>
      </c>
      <c r="B4457" s="1334" t="s">
        <v>8187</v>
      </c>
      <c r="C4457" s="1334">
        <v>360000</v>
      </c>
      <c r="D4457" s="1334" t="s">
        <v>6686</v>
      </c>
      <c r="E4457" s="1334" t="s">
        <v>904</v>
      </c>
      <c r="F4457" s="1334"/>
    </row>
    <row r="4458" spans="1:6" ht="51" customHeight="1">
      <c r="A4458" s="1334" t="s">
        <v>8188</v>
      </c>
      <c r="B4458" s="1334" t="s">
        <v>8189</v>
      </c>
      <c r="C4458" s="1334">
        <v>9914000</v>
      </c>
      <c r="D4458" s="1334" t="s">
        <v>6686</v>
      </c>
      <c r="E4458" s="1334" t="s">
        <v>904</v>
      </c>
      <c r="F4458" s="1334"/>
    </row>
    <row r="4459" spans="1:6" ht="51" customHeight="1">
      <c r="A4459" s="1334"/>
      <c r="B4459" s="1334"/>
      <c r="C4459" s="1334"/>
      <c r="D4459" s="1334"/>
      <c r="E4459" s="1334"/>
      <c r="F4459" s="1334"/>
    </row>
    <row r="4460" spans="1:6" ht="51" customHeight="1">
      <c r="A4460" s="1334"/>
      <c r="B4460" s="1334"/>
      <c r="C4460" s="1334"/>
      <c r="D4460" s="1334"/>
      <c r="E4460" s="1334"/>
      <c r="F4460" s="1334"/>
    </row>
    <row r="4461" spans="1:6" ht="51" customHeight="1" thickBot="1">
      <c r="A4461" s="1334" t="s">
        <v>6718</v>
      </c>
      <c r="B4461" s="1334"/>
      <c r="C4461" s="1334"/>
      <c r="D4461" s="1334"/>
      <c r="E4461" s="1334"/>
      <c r="F4461" s="1334"/>
    </row>
    <row r="4462" spans="1:6" ht="51" customHeight="1">
      <c r="A4462" s="1299" t="s">
        <v>1</v>
      </c>
      <c r="B4462" s="1300" t="s">
        <v>2</v>
      </c>
      <c r="C4462" s="1301" t="s">
        <v>6349</v>
      </c>
      <c r="D4462" s="1301" t="s">
        <v>4</v>
      </c>
      <c r="E4462" s="1301" t="s">
        <v>5</v>
      </c>
      <c r="F4462" s="1302" t="s">
        <v>6350</v>
      </c>
    </row>
    <row r="4463" spans="1:6" ht="51" customHeight="1">
      <c r="A4463" s="1334" t="s">
        <v>8190</v>
      </c>
      <c r="B4463" s="1334" t="s">
        <v>8191</v>
      </c>
      <c r="C4463" s="1334">
        <v>500000</v>
      </c>
      <c r="D4463" s="1334" t="s">
        <v>904</v>
      </c>
      <c r="E4463" s="1334" t="s">
        <v>904</v>
      </c>
      <c r="F4463" s="1334"/>
    </row>
    <row r="4464" spans="1:6" ht="51" customHeight="1">
      <c r="A4464" s="1334" t="s">
        <v>8192</v>
      </c>
      <c r="B4464" s="1334" t="s">
        <v>8193</v>
      </c>
      <c r="C4464" s="1334">
        <v>650000</v>
      </c>
      <c r="D4464" s="1334" t="s">
        <v>6686</v>
      </c>
      <c r="E4464" s="1334" t="s">
        <v>904</v>
      </c>
      <c r="F4464" s="1334"/>
    </row>
    <row r="4465" spans="1:6" ht="51" customHeight="1">
      <c r="A4465" s="1334" t="s">
        <v>8194</v>
      </c>
      <c r="B4465" s="1334" t="s">
        <v>8195</v>
      </c>
      <c r="C4465" s="1334">
        <v>2700000</v>
      </c>
      <c r="D4465" s="1334" t="s">
        <v>6686</v>
      </c>
      <c r="E4465" s="1334" t="s">
        <v>904</v>
      </c>
      <c r="F4465" s="1334"/>
    </row>
    <row r="4466" spans="1:6" ht="51" customHeight="1">
      <c r="A4466" s="1334"/>
      <c r="B4466" s="1334"/>
      <c r="C4466" s="1334"/>
      <c r="D4466" s="1334"/>
      <c r="E4466" s="1334"/>
      <c r="F4466" s="1334"/>
    </row>
    <row r="4467" spans="1:6" ht="51" customHeight="1">
      <c r="A4467" s="1334"/>
      <c r="B4467" s="1334"/>
      <c r="C4467" s="1334"/>
      <c r="D4467" s="1334"/>
      <c r="E4467" s="1334"/>
      <c r="F4467" s="1334"/>
    </row>
    <row r="4468" spans="1:6" ht="51" customHeight="1" thickBot="1">
      <c r="A4468" s="1334" t="s">
        <v>6718</v>
      </c>
      <c r="B4468" s="1334"/>
      <c r="C4468" s="1334"/>
      <c r="D4468" s="1334"/>
      <c r="E4468" s="1334"/>
      <c r="F4468" s="1334"/>
    </row>
    <row r="4469" spans="1:6" ht="51" customHeight="1">
      <c r="A4469" s="1299" t="s">
        <v>1</v>
      </c>
      <c r="B4469" s="1300" t="s">
        <v>2</v>
      </c>
      <c r="C4469" s="1301" t="s">
        <v>6349</v>
      </c>
      <c r="D4469" s="1301" t="s">
        <v>4</v>
      </c>
      <c r="E4469" s="1301" t="s">
        <v>5</v>
      </c>
      <c r="F4469" s="1302" t="s">
        <v>6350</v>
      </c>
    </row>
    <row r="4470" spans="1:6" ht="51" customHeight="1">
      <c r="A4470" s="1334" t="s">
        <v>8196</v>
      </c>
      <c r="B4470" s="1334" t="s">
        <v>8197</v>
      </c>
      <c r="C4470" s="1334">
        <v>1206000</v>
      </c>
      <c r="D4470" s="1334" t="s">
        <v>6686</v>
      </c>
      <c r="E4470" s="1334" t="s">
        <v>904</v>
      </c>
      <c r="F4470" s="1334"/>
    </row>
    <row r="4471" spans="1:6" ht="51" customHeight="1">
      <c r="A4471" s="1334"/>
      <c r="B4471" s="1334"/>
      <c r="C4471" s="1334"/>
      <c r="D4471" s="1334"/>
      <c r="E4471" s="1334"/>
      <c r="F4471" s="1334"/>
    </row>
    <row r="4472" spans="1:6" ht="51" customHeight="1">
      <c r="A4472" t="s">
        <v>8198</v>
      </c>
      <c r="B4472"/>
      <c r="C4472"/>
      <c r="D4472"/>
      <c r="E4472"/>
      <c r="F4472"/>
    </row>
    <row r="4473" spans="1:6" ht="51" customHeight="1">
      <c r="A4473"/>
      <c r="B4473"/>
      <c r="C4473"/>
      <c r="D4473"/>
      <c r="E4473"/>
      <c r="F4473"/>
    </row>
    <row r="4474" spans="1:6" ht="51" customHeight="1" thickBot="1">
      <c r="A4474" t="s">
        <v>6723</v>
      </c>
      <c r="B4474"/>
      <c r="C4474"/>
      <c r="D4474"/>
      <c r="E4474"/>
      <c r="F4474"/>
    </row>
    <row r="4475" spans="1:6" ht="51" customHeight="1">
      <c r="A4475" s="1299" t="s">
        <v>1</v>
      </c>
      <c r="B4475" s="1300" t="s">
        <v>2</v>
      </c>
      <c r="C4475" s="1301" t="s">
        <v>6349</v>
      </c>
      <c r="D4475" s="1301" t="s">
        <v>4</v>
      </c>
      <c r="E4475" s="1301" t="s">
        <v>5</v>
      </c>
      <c r="F4475" s="1302" t="s">
        <v>6350</v>
      </c>
    </row>
    <row r="4476" spans="1:6" ht="51" customHeight="1">
      <c r="A4476" t="s">
        <v>8199</v>
      </c>
      <c r="B4476" t="s">
        <v>8200</v>
      </c>
      <c r="C4476">
        <v>150000</v>
      </c>
      <c r="D4476" t="s">
        <v>6730</v>
      </c>
      <c r="E4476" t="s">
        <v>701</v>
      </c>
      <c r="F4476"/>
    </row>
    <row r="4477" spans="1:6" ht="51" customHeight="1">
      <c r="A4477" t="s">
        <v>8201</v>
      </c>
      <c r="B4477" t="s">
        <v>8202</v>
      </c>
      <c r="C4477">
        <v>75000</v>
      </c>
      <c r="D4477" t="s">
        <v>1066</v>
      </c>
      <c r="E4477" t="s">
        <v>904</v>
      </c>
      <c r="F4477"/>
    </row>
    <row r="4478" spans="1:6" ht="51" customHeight="1">
      <c r="A4478" t="s">
        <v>8203</v>
      </c>
      <c r="B4478" t="s">
        <v>8204</v>
      </c>
      <c r="C4478">
        <v>50000</v>
      </c>
      <c r="D4478" t="s">
        <v>1066</v>
      </c>
      <c r="E4478" t="s">
        <v>904</v>
      </c>
      <c r="F4478"/>
    </row>
    <row r="4479" spans="1:6" ht="51" customHeight="1">
      <c r="A4479" t="s">
        <v>8205</v>
      </c>
      <c r="B4479" t="s">
        <v>8206</v>
      </c>
      <c r="C4479">
        <v>20000</v>
      </c>
      <c r="D4479" t="s">
        <v>1066</v>
      </c>
      <c r="E4479" t="s">
        <v>904</v>
      </c>
      <c r="F4479"/>
    </row>
    <row r="4480" spans="1:6" ht="51" customHeight="1">
      <c r="A4480" t="s">
        <v>8207</v>
      </c>
      <c r="B4480" t="s">
        <v>8208</v>
      </c>
      <c r="C4480">
        <v>20000</v>
      </c>
      <c r="D4480" t="s">
        <v>1066</v>
      </c>
      <c r="E4480" t="s">
        <v>904</v>
      </c>
      <c r="F4480"/>
    </row>
    <row r="4481" spans="1:6" ht="51" customHeight="1">
      <c r="A4481" t="s">
        <v>8209</v>
      </c>
      <c r="B4481" t="s">
        <v>8210</v>
      </c>
      <c r="C4481">
        <v>20000</v>
      </c>
      <c r="D4481" t="s">
        <v>1066</v>
      </c>
      <c r="E4481" t="s">
        <v>904</v>
      </c>
      <c r="F4481"/>
    </row>
    <row r="4482" spans="1:6" ht="51" customHeight="1">
      <c r="A4482" t="s">
        <v>8211</v>
      </c>
      <c r="B4482" t="s">
        <v>8212</v>
      </c>
      <c r="C4482">
        <v>20000</v>
      </c>
      <c r="D4482" t="s">
        <v>1066</v>
      </c>
      <c r="E4482" t="s">
        <v>904</v>
      </c>
      <c r="F4482"/>
    </row>
    <row r="4483" spans="1:6" ht="51" customHeight="1">
      <c r="A4483" t="s">
        <v>8213</v>
      </c>
      <c r="B4483" t="s">
        <v>8214</v>
      </c>
      <c r="C4483">
        <v>20000</v>
      </c>
      <c r="D4483" t="s">
        <v>1066</v>
      </c>
      <c r="E4483" t="s">
        <v>904</v>
      </c>
      <c r="F4483"/>
    </row>
    <row r="4484" spans="1:6" ht="51" customHeight="1">
      <c r="A4484" t="s">
        <v>8215</v>
      </c>
      <c r="B4484" t="s">
        <v>8216</v>
      </c>
      <c r="C4484">
        <v>20000</v>
      </c>
      <c r="D4484" t="s">
        <v>1066</v>
      </c>
      <c r="E4484" t="s">
        <v>904</v>
      </c>
      <c r="F4484"/>
    </row>
    <row r="4485" spans="1:6" ht="51" customHeight="1">
      <c r="A4485" t="s">
        <v>8217</v>
      </c>
      <c r="B4485" t="s">
        <v>8218</v>
      </c>
      <c r="C4485">
        <v>20000</v>
      </c>
      <c r="D4485" t="s">
        <v>1066</v>
      </c>
      <c r="E4485" t="s">
        <v>904</v>
      </c>
      <c r="F4485"/>
    </row>
    <row r="4486" spans="1:6" ht="51" customHeight="1">
      <c r="A4486" t="s">
        <v>8219</v>
      </c>
      <c r="B4486" t="s">
        <v>8220</v>
      </c>
      <c r="C4486">
        <v>20000</v>
      </c>
      <c r="D4486" t="s">
        <v>1066</v>
      </c>
      <c r="E4486" t="s">
        <v>904</v>
      </c>
      <c r="F4486"/>
    </row>
    <row r="4487" spans="1:6" ht="51" customHeight="1">
      <c r="A4487" t="s">
        <v>8221</v>
      </c>
      <c r="B4487" t="s">
        <v>8222</v>
      </c>
      <c r="C4487">
        <v>25000</v>
      </c>
      <c r="D4487" t="s">
        <v>1066</v>
      </c>
      <c r="E4487" t="s">
        <v>904</v>
      </c>
      <c r="F4487"/>
    </row>
    <row r="4488" spans="1:6" ht="51" customHeight="1">
      <c r="A4488" t="s">
        <v>8223</v>
      </c>
      <c r="B4488" t="s">
        <v>8224</v>
      </c>
      <c r="C4488">
        <v>20000</v>
      </c>
      <c r="D4488" t="s">
        <v>1066</v>
      </c>
      <c r="E4488" t="s">
        <v>904</v>
      </c>
      <c r="F4488"/>
    </row>
    <row r="4489" spans="1:6" ht="51" customHeight="1">
      <c r="A4489" t="s">
        <v>8225</v>
      </c>
      <c r="B4489" t="s">
        <v>8226</v>
      </c>
      <c r="C4489">
        <v>20000</v>
      </c>
      <c r="D4489" t="s">
        <v>1066</v>
      </c>
      <c r="E4489" t="s">
        <v>904</v>
      </c>
      <c r="F4489"/>
    </row>
    <row r="4490" spans="1:6" ht="51" customHeight="1">
      <c r="A4490" t="s">
        <v>8227</v>
      </c>
      <c r="B4490" t="s">
        <v>8228</v>
      </c>
      <c r="C4490">
        <v>20000</v>
      </c>
      <c r="D4490" t="s">
        <v>1066</v>
      </c>
      <c r="E4490" t="s">
        <v>904</v>
      </c>
      <c r="F4490"/>
    </row>
    <row r="4491" spans="1:6" ht="51" customHeight="1">
      <c r="A4491" t="s">
        <v>8229</v>
      </c>
      <c r="B4491" t="s">
        <v>8230</v>
      </c>
      <c r="C4491">
        <v>100000</v>
      </c>
      <c r="D4491" t="s">
        <v>1066</v>
      </c>
      <c r="E4491" t="s">
        <v>904</v>
      </c>
      <c r="F4491"/>
    </row>
    <row r="4492" spans="1:6" ht="51" customHeight="1">
      <c r="A4492" t="s">
        <v>8231</v>
      </c>
      <c r="B4492" t="s">
        <v>8232</v>
      </c>
      <c r="C4492">
        <v>250000</v>
      </c>
      <c r="D4492" t="s">
        <v>6730</v>
      </c>
      <c r="E4492" t="s">
        <v>701</v>
      </c>
      <c r="F4492"/>
    </row>
    <row r="4493" spans="1:6" ht="51" customHeight="1">
      <c r="A4493"/>
      <c r="B4493"/>
      <c r="C4493"/>
      <c r="D4493"/>
      <c r="E4493"/>
      <c r="F4493"/>
    </row>
    <row r="4494" spans="1:6" ht="51" customHeight="1">
      <c r="A4494"/>
      <c r="B4494"/>
      <c r="C4494"/>
      <c r="D4494"/>
      <c r="E4494"/>
      <c r="F4494"/>
    </row>
    <row r="4495" spans="1:6" ht="51" customHeight="1" thickBot="1">
      <c r="A4495" t="s">
        <v>6731</v>
      </c>
      <c r="B4495"/>
      <c r="C4495"/>
      <c r="D4495"/>
      <c r="E4495"/>
      <c r="F4495"/>
    </row>
    <row r="4496" spans="1:6" ht="51" customHeight="1">
      <c r="A4496" s="1299" t="s">
        <v>1</v>
      </c>
      <c r="B4496" s="1300" t="s">
        <v>2</v>
      </c>
      <c r="C4496" s="1301" t="s">
        <v>6349</v>
      </c>
      <c r="D4496" s="1301" t="s">
        <v>4</v>
      </c>
      <c r="E4496" s="1301" t="s">
        <v>5</v>
      </c>
      <c r="F4496" s="1302" t="s">
        <v>6350</v>
      </c>
    </row>
    <row r="4497" spans="1:6" ht="51" customHeight="1">
      <c r="A4497" t="s">
        <v>8233</v>
      </c>
      <c r="B4497" t="s">
        <v>8234</v>
      </c>
      <c r="C4497">
        <v>700000</v>
      </c>
      <c r="D4497" t="s">
        <v>1066</v>
      </c>
      <c r="E4497" t="s">
        <v>904</v>
      </c>
      <c r="F4497"/>
    </row>
    <row r="4498" spans="1:6" ht="51" customHeight="1">
      <c r="A4498" t="s">
        <v>8235</v>
      </c>
      <c r="B4498" t="s">
        <v>8236</v>
      </c>
      <c r="C4498">
        <v>100000</v>
      </c>
      <c r="D4498" t="s">
        <v>1066</v>
      </c>
      <c r="E4498" t="s">
        <v>904</v>
      </c>
      <c r="F4498"/>
    </row>
    <row r="4499" spans="1:6" ht="51" customHeight="1">
      <c r="A4499" t="s">
        <v>8237</v>
      </c>
      <c r="B4499" t="s">
        <v>8238</v>
      </c>
      <c r="C4499">
        <v>100000</v>
      </c>
      <c r="D4499" t="s">
        <v>6730</v>
      </c>
      <c r="E4499" t="s">
        <v>701</v>
      </c>
      <c r="F4499"/>
    </row>
    <row r="4500" spans="1:6" ht="51" customHeight="1">
      <c r="A4500"/>
      <c r="B4500"/>
      <c r="C4500"/>
      <c r="D4500"/>
      <c r="E4500"/>
      <c r="F4500"/>
    </row>
    <row r="4501" spans="1:6" ht="51" customHeight="1">
      <c r="A4501"/>
      <c r="B4501"/>
      <c r="C4501"/>
      <c r="D4501"/>
      <c r="E4501"/>
      <c r="F4501"/>
    </row>
    <row r="4502" spans="1:6" ht="51" customHeight="1" thickBot="1">
      <c r="A4502" t="s">
        <v>6734</v>
      </c>
      <c r="B4502"/>
      <c r="C4502"/>
      <c r="D4502"/>
      <c r="E4502"/>
      <c r="F4502"/>
    </row>
    <row r="4503" spans="1:6" ht="51" customHeight="1">
      <c r="A4503" s="1299" t="s">
        <v>1</v>
      </c>
      <c r="B4503" s="1300" t="s">
        <v>2</v>
      </c>
      <c r="C4503" s="1301" t="s">
        <v>6349</v>
      </c>
      <c r="D4503" s="1301" t="s">
        <v>4</v>
      </c>
      <c r="E4503" s="1301" t="s">
        <v>5</v>
      </c>
      <c r="F4503" s="1302" t="s">
        <v>6350</v>
      </c>
    </row>
    <row r="4504" spans="1:6" ht="51" customHeight="1">
      <c r="A4504" t="s">
        <v>8239</v>
      </c>
      <c r="B4504" t="s">
        <v>8240</v>
      </c>
      <c r="C4504">
        <v>100000</v>
      </c>
      <c r="D4504" t="s">
        <v>6777</v>
      </c>
      <c r="E4504" t="s">
        <v>701</v>
      </c>
      <c r="F4504"/>
    </row>
    <row r="4505" spans="1:6" ht="51" customHeight="1">
      <c r="A4505" t="s">
        <v>8241</v>
      </c>
      <c r="B4505" t="s">
        <v>8242</v>
      </c>
      <c r="C4505">
        <v>100000</v>
      </c>
      <c r="D4505" t="s">
        <v>1066</v>
      </c>
      <c r="E4505" t="s">
        <v>904</v>
      </c>
      <c r="F4505"/>
    </row>
    <row r="4506" spans="1:6" ht="51" customHeight="1">
      <c r="A4506"/>
      <c r="B4506"/>
      <c r="C4506"/>
      <c r="D4506"/>
      <c r="E4506"/>
      <c r="F4506"/>
    </row>
    <row r="4507" spans="1:6" ht="51" customHeight="1">
      <c r="A4507"/>
      <c r="B4507"/>
      <c r="C4507"/>
      <c r="D4507"/>
      <c r="E4507"/>
      <c r="F4507"/>
    </row>
    <row r="4508" spans="1:6" ht="51" customHeight="1" thickBot="1">
      <c r="A4508" t="s">
        <v>6683</v>
      </c>
      <c r="B4508"/>
      <c r="C4508"/>
      <c r="D4508"/>
      <c r="E4508"/>
      <c r="F4508"/>
    </row>
    <row r="4509" spans="1:6" ht="51" customHeight="1">
      <c r="A4509" s="1299" t="s">
        <v>1</v>
      </c>
      <c r="B4509" s="1300" t="s">
        <v>2</v>
      </c>
      <c r="C4509" s="1301" t="s">
        <v>6349</v>
      </c>
      <c r="D4509" s="1301" t="s">
        <v>4</v>
      </c>
      <c r="E4509" s="1301" t="s">
        <v>5</v>
      </c>
      <c r="F4509" s="1302" t="s">
        <v>6350</v>
      </c>
    </row>
    <row r="4510" spans="1:6" ht="51" customHeight="1">
      <c r="A4510" t="s">
        <v>8243</v>
      </c>
      <c r="B4510" t="s">
        <v>8244</v>
      </c>
      <c r="C4510">
        <v>100000</v>
      </c>
      <c r="D4510" t="s">
        <v>1066</v>
      </c>
      <c r="E4510" t="s">
        <v>904</v>
      </c>
      <c r="F4510"/>
    </row>
    <row r="4511" spans="1:6" ht="51" customHeight="1">
      <c r="A4511" t="s">
        <v>8245</v>
      </c>
      <c r="B4511" t="s">
        <v>8246</v>
      </c>
      <c r="C4511">
        <v>35000</v>
      </c>
      <c r="D4511" t="s">
        <v>1066</v>
      </c>
      <c r="E4511" t="s">
        <v>904</v>
      </c>
      <c r="F4511"/>
    </row>
    <row r="4512" spans="1:6" ht="51" customHeight="1">
      <c r="A4512" t="s">
        <v>8247</v>
      </c>
      <c r="B4512" t="s">
        <v>8248</v>
      </c>
      <c r="C4512">
        <v>35000</v>
      </c>
      <c r="D4512" t="s">
        <v>1066</v>
      </c>
      <c r="E4512" t="s">
        <v>904</v>
      </c>
      <c r="F4512"/>
    </row>
    <row r="4513" spans="1:6" ht="51" customHeight="1">
      <c r="A4513" t="s">
        <v>8249</v>
      </c>
      <c r="B4513" t="s">
        <v>8250</v>
      </c>
      <c r="C4513">
        <v>35000</v>
      </c>
      <c r="D4513" t="s">
        <v>1066</v>
      </c>
      <c r="E4513" t="s">
        <v>904</v>
      </c>
      <c r="F4513"/>
    </row>
    <row r="4514" spans="1:6" ht="51" customHeight="1">
      <c r="A4514" t="s">
        <v>8251</v>
      </c>
      <c r="B4514" t="s">
        <v>8252</v>
      </c>
      <c r="C4514">
        <v>35000</v>
      </c>
      <c r="D4514" t="s">
        <v>1066</v>
      </c>
      <c r="E4514" t="s">
        <v>904</v>
      </c>
      <c r="F4514"/>
    </row>
    <row r="4515" spans="1:6" ht="51" customHeight="1">
      <c r="A4515" t="s">
        <v>8253</v>
      </c>
      <c r="B4515" t="s">
        <v>8254</v>
      </c>
      <c r="C4515">
        <v>30000</v>
      </c>
      <c r="D4515" t="s">
        <v>1066</v>
      </c>
      <c r="E4515" t="s">
        <v>904</v>
      </c>
      <c r="F4515"/>
    </row>
    <row r="4516" spans="1:6" ht="51" customHeight="1">
      <c r="A4516" t="s">
        <v>8255</v>
      </c>
      <c r="B4516" t="s">
        <v>8256</v>
      </c>
      <c r="C4516">
        <v>35000</v>
      </c>
      <c r="D4516" t="s">
        <v>1066</v>
      </c>
      <c r="E4516" t="s">
        <v>904</v>
      </c>
      <c r="F4516"/>
    </row>
    <row r="4517" spans="1:6" ht="51" customHeight="1">
      <c r="A4517" t="s">
        <v>8257</v>
      </c>
      <c r="B4517" t="s">
        <v>8258</v>
      </c>
      <c r="C4517">
        <v>35000</v>
      </c>
      <c r="D4517" t="s">
        <v>1066</v>
      </c>
      <c r="E4517" t="s">
        <v>904</v>
      </c>
      <c r="F4517"/>
    </row>
    <row r="4518" spans="1:6" ht="51" customHeight="1">
      <c r="A4518" t="s">
        <v>8259</v>
      </c>
      <c r="B4518" t="s">
        <v>8260</v>
      </c>
      <c r="C4518">
        <v>35000</v>
      </c>
      <c r="D4518" t="s">
        <v>1066</v>
      </c>
      <c r="E4518" t="s">
        <v>904</v>
      </c>
      <c r="F4518"/>
    </row>
    <row r="4519" spans="1:6" ht="51" customHeight="1">
      <c r="A4519" t="s">
        <v>8261</v>
      </c>
      <c r="B4519" t="s">
        <v>8262</v>
      </c>
      <c r="C4519">
        <v>35000</v>
      </c>
      <c r="D4519" t="s">
        <v>1066</v>
      </c>
      <c r="E4519" t="s">
        <v>904</v>
      </c>
      <c r="F4519"/>
    </row>
    <row r="4520" spans="1:6" ht="51" customHeight="1">
      <c r="A4520" t="s">
        <v>8263</v>
      </c>
      <c r="B4520" t="s">
        <v>8264</v>
      </c>
      <c r="C4520">
        <v>35000</v>
      </c>
      <c r="D4520" t="s">
        <v>1066</v>
      </c>
      <c r="E4520" t="s">
        <v>904</v>
      </c>
      <c r="F4520"/>
    </row>
    <row r="4521" spans="1:6" ht="51" customHeight="1">
      <c r="A4521" t="s">
        <v>8265</v>
      </c>
      <c r="B4521" t="s">
        <v>8266</v>
      </c>
      <c r="C4521">
        <v>35000</v>
      </c>
      <c r="D4521" t="s">
        <v>1066</v>
      </c>
      <c r="E4521" t="s">
        <v>904</v>
      </c>
      <c r="F4521"/>
    </row>
    <row r="4522" spans="1:6" ht="51" customHeight="1">
      <c r="A4522" t="s">
        <v>8267</v>
      </c>
      <c r="B4522" t="s">
        <v>8268</v>
      </c>
      <c r="C4522">
        <v>30000</v>
      </c>
      <c r="D4522" t="s">
        <v>1066</v>
      </c>
      <c r="E4522" t="s">
        <v>904</v>
      </c>
      <c r="F4522"/>
    </row>
    <row r="4523" spans="1:6" ht="51" customHeight="1">
      <c r="A4523" t="s">
        <v>8269</v>
      </c>
      <c r="B4523" t="s">
        <v>8270</v>
      </c>
      <c r="C4523">
        <v>25000</v>
      </c>
      <c r="D4523" t="s">
        <v>1066</v>
      </c>
      <c r="E4523" t="s">
        <v>904</v>
      </c>
      <c r="F4523"/>
    </row>
    <row r="4524" spans="1:6" ht="51" customHeight="1">
      <c r="A4524"/>
      <c r="B4524"/>
      <c r="C4524"/>
      <c r="D4524"/>
      <c r="E4524"/>
      <c r="F4524"/>
    </row>
    <row r="4525" spans="1:6" ht="51" customHeight="1">
      <c r="A4525"/>
      <c r="B4525"/>
      <c r="C4525"/>
      <c r="D4525"/>
      <c r="E4525"/>
      <c r="F4525"/>
    </row>
    <row r="4526" spans="1:6" ht="51" customHeight="1" thickBot="1">
      <c r="A4526" t="s">
        <v>6745</v>
      </c>
      <c r="B4526"/>
      <c r="C4526"/>
      <c r="D4526"/>
      <c r="E4526"/>
      <c r="F4526"/>
    </row>
    <row r="4527" spans="1:6" ht="51" customHeight="1">
      <c r="A4527" s="1299" t="s">
        <v>1</v>
      </c>
      <c r="B4527" s="1300" t="s">
        <v>2</v>
      </c>
      <c r="C4527" s="1301" t="s">
        <v>6349</v>
      </c>
      <c r="D4527" s="1301" t="s">
        <v>4</v>
      </c>
      <c r="E4527" s="1301" t="s">
        <v>5</v>
      </c>
      <c r="F4527" s="1302" t="s">
        <v>6350</v>
      </c>
    </row>
    <row r="4528" spans="1:6" ht="51" customHeight="1">
      <c r="A4528" t="s">
        <v>8271</v>
      </c>
      <c r="B4528" t="s">
        <v>8272</v>
      </c>
      <c r="C4528">
        <v>100000</v>
      </c>
      <c r="D4528" t="s">
        <v>1066</v>
      </c>
      <c r="E4528" t="s">
        <v>904</v>
      </c>
      <c r="F4528"/>
    </row>
    <row r="4529" spans="1:6" ht="51" customHeight="1">
      <c r="A4529" t="s">
        <v>8273</v>
      </c>
      <c r="B4529" t="s">
        <v>8274</v>
      </c>
      <c r="C4529">
        <v>70000</v>
      </c>
      <c r="D4529" t="s">
        <v>1066</v>
      </c>
      <c r="E4529" t="s">
        <v>904</v>
      </c>
      <c r="F4529"/>
    </row>
    <row r="4530" spans="1:6" ht="51" customHeight="1">
      <c r="A4530" t="s">
        <v>8275</v>
      </c>
      <c r="B4530" t="s">
        <v>8276</v>
      </c>
      <c r="C4530">
        <v>70000</v>
      </c>
      <c r="D4530" t="s">
        <v>1066</v>
      </c>
      <c r="E4530" t="s">
        <v>904</v>
      </c>
      <c r="F4530"/>
    </row>
    <row r="4531" spans="1:6" ht="51" customHeight="1">
      <c r="A4531" t="s">
        <v>8277</v>
      </c>
      <c r="B4531" t="s">
        <v>8278</v>
      </c>
      <c r="C4531">
        <v>70000</v>
      </c>
      <c r="D4531" t="s">
        <v>1066</v>
      </c>
      <c r="E4531" t="s">
        <v>904</v>
      </c>
      <c r="F4531"/>
    </row>
    <row r="4532" spans="1:6" ht="51" customHeight="1">
      <c r="A4532" t="s">
        <v>8279</v>
      </c>
      <c r="B4532" t="s">
        <v>8280</v>
      </c>
      <c r="C4532">
        <v>70000</v>
      </c>
      <c r="D4532" t="s">
        <v>1066</v>
      </c>
      <c r="E4532" t="s">
        <v>904</v>
      </c>
      <c r="F4532"/>
    </row>
    <row r="4533" spans="1:6" ht="51" customHeight="1">
      <c r="A4533" t="s">
        <v>8281</v>
      </c>
      <c r="B4533" t="s">
        <v>8282</v>
      </c>
      <c r="C4533">
        <v>70000</v>
      </c>
      <c r="D4533" t="s">
        <v>1066</v>
      </c>
      <c r="E4533" t="s">
        <v>904</v>
      </c>
      <c r="F4533"/>
    </row>
    <row r="4534" spans="1:6" ht="51" customHeight="1">
      <c r="A4534" t="s">
        <v>8283</v>
      </c>
      <c r="B4534" t="s">
        <v>8284</v>
      </c>
      <c r="C4534">
        <v>70000</v>
      </c>
      <c r="D4534" t="s">
        <v>1066</v>
      </c>
      <c r="E4534" t="s">
        <v>904</v>
      </c>
      <c r="F4534"/>
    </row>
    <row r="4535" spans="1:6" ht="51" customHeight="1">
      <c r="A4535" t="s">
        <v>8285</v>
      </c>
      <c r="B4535" t="s">
        <v>8286</v>
      </c>
      <c r="C4535">
        <v>70000</v>
      </c>
      <c r="D4535" t="s">
        <v>1066</v>
      </c>
      <c r="E4535" t="s">
        <v>904</v>
      </c>
      <c r="F4535"/>
    </row>
    <row r="4536" spans="1:6" ht="51" customHeight="1">
      <c r="A4536" t="s">
        <v>8287</v>
      </c>
      <c r="B4536" t="s">
        <v>8288</v>
      </c>
      <c r="C4536">
        <v>70000</v>
      </c>
      <c r="D4536" t="s">
        <v>1066</v>
      </c>
      <c r="E4536" t="s">
        <v>904</v>
      </c>
      <c r="F4536"/>
    </row>
    <row r="4537" spans="1:6" ht="51" customHeight="1">
      <c r="A4537" t="s">
        <v>8289</v>
      </c>
      <c r="B4537" t="s">
        <v>8290</v>
      </c>
      <c r="C4537">
        <v>70000</v>
      </c>
      <c r="D4537" t="s">
        <v>1066</v>
      </c>
      <c r="E4537" t="s">
        <v>904</v>
      </c>
      <c r="F4537"/>
    </row>
    <row r="4538" spans="1:6" ht="51" customHeight="1">
      <c r="A4538" t="s">
        <v>8291</v>
      </c>
      <c r="B4538" t="s">
        <v>8292</v>
      </c>
      <c r="C4538">
        <v>70000</v>
      </c>
      <c r="D4538" t="s">
        <v>1066</v>
      </c>
      <c r="E4538" t="s">
        <v>904</v>
      </c>
      <c r="F4538"/>
    </row>
    <row r="4539" spans="1:6" ht="51" customHeight="1">
      <c r="A4539" t="s">
        <v>8293</v>
      </c>
      <c r="B4539" t="s">
        <v>8294</v>
      </c>
      <c r="C4539">
        <v>25000</v>
      </c>
      <c r="D4539" t="s">
        <v>1066</v>
      </c>
      <c r="E4539" t="s">
        <v>904</v>
      </c>
      <c r="F4539"/>
    </row>
    <row r="4540" spans="1:6" ht="51" customHeight="1">
      <c r="A4540" t="s">
        <v>8295</v>
      </c>
      <c r="B4540" t="s">
        <v>8296</v>
      </c>
      <c r="C4540">
        <v>100000</v>
      </c>
      <c r="D4540" t="s">
        <v>1066</v>
      </c>
      <c r="E4540" t="s">
        <v>904</v>
      </c>
      <c r="F4540"/>
    </row>
    <row r="4541" spans="1:6" ht="51" customHeight="1">
      <c r="A4541" t="s">
        <v>8297</v>
      </c>
      <c r="B4541" t="s">
        <v>8298</v>
      </c>
      <c r="C4541">
        <v>30000</v>
      </c>
      <c r="D4541" t="s">
        <v>1066</v>
      </c>
      <c r="E4541" t="s">
        <v>904</v>
      </c>
      <c r="F4541"/>
    </row>
    <row r="4542" spans="1:6" ht="51" customHeight="1">
      <c r="A4542" t="s">
        <v>8299</v>
      </c>
      <c r="B4542" t="s">
        <v>8300</v>
      </c>
      <c r="C4542">
        <v>30000</v>
      </c>
      <c r="D4542" t="s">
        <v>1066</v>
      </c>
      <c r="E4542" t="s">
        <v>904</v>
      </c>
      <c r="F4542"/>
    </row>
    <row r="4543" spans="1:6" ht="51" customHeight="1">
      <c r="A4543"/>
      <c r="B4543"/>
      <c r="C4543"/>
      <c r="D4543"/>
      <c r="E4543"/>
      <c r="F4543"/>
    </row>
    <row r="4544" spans="1:6" ht="51" customHeight="1">
      <c r="A4544"/>
      <c r="B4544"/>
      <c r="C4544"/>
      <c r="D4544"/>
      <c r="E4544"/>
      <c r="F4544"/>
    </row>
    <row r="4545" spans="1:6" ht="51" customHeight="1" thickBot="1">
      <c r="A4545" t="s">
        <v>6754</v>
      </c>
      <c r="B4545"/>
      <c r="C4545"/>
      <c r="D4545"/>
      <c r="E4545"/>
      <c r="F4545"/>
    </row>
    <row r="4546" spans="1:6" ht="51" customHeight="1">
      <c r="A4546" s="1299" t="s">
        <v>1</v>
      </c>
      <c r="B4546" s="1300" t="s">
        <v>2</v>
      </c>
      <c r="C4546" s="1301" t="s">
        <v>6349</v>
      </c>
      <c r="D4546" s="1301" t="s">
        <v>4</v>
      </c>
      <c r="E4546" s="1301" t="s">
        <v>5</v>
      </c>
      <c r="F4546" s="1302" t="s">
        <v>6350</v>
      </c>
    </row>
    <row r="4547" spans="1:6" ht="51" customHeight="1">
      <c r="A4547" t="s">
        <v>8301</v>
      </c>
      <c r="B4547" t="s">
        <v>8302</v>
      </c>
      <c r="C4547">
        <v>100000</v>
      </c>
      <c r="D4547" t="s">
        <v>1066</v>
      </c>
      <c r="E4547" t="s">
        <v>904</v>
      </c>
      <c r="F4547"/>
    </row>
    <row r="4548" spans="1:6" ht="51" customHeight="1">
      <c r="A4548" t="s">
        <v>8303</v>
      </c>
      <c r="B4548" t="s">
        <v>8304</v>
      </c>
      <c r="C4548">
        <v>100000</v>
      </c>
      <c r="D4548" t="s">
        <v>1066</v>
      </c>
      <c r="E4548" t="s">
        <v>904</v>
      </c>
      <c r="F4548"/>
    </row>
    <row r="4549" spans="1:6" ht="51" customHeight="1">
      <c r="A4549" t="s">
        <v>8305</v>
      </c>
      <c r="B4549" t="s">
        <v>8306</v>
      </c>
      <c r="C4549">
        <v>100000</v>
      </c>
      <c r="D4549" t="s">
        <v>1066</v>
      </c>
      <c r="E4549" t="s">
        <v>904</v>
      </c>
      <c r="F4549"/>
    </row>
    <row r="4550" spans="1:6" ht="51" customHeight="1">
      <c r="A4550" t="s">
        <v>8307</v>
      </c>
      <c r="B4550" t="s">
        <v>8308</v>
      </c>
      <c r="C4550">
        <v>100000</v>
      </c>
      <c r="D4550" t="s">
        <v>1066</v>
      </c>
      <c r="E4550" t="s">
        <v>904</v>
      </c>
      <c r="F4550"/>
    </row>
    <row r="4551" spans="1:6" ht="51" customHeight="1">
      <c r="A4551" t="s">
        <v>8309</v>
      </c>
      <c r="B4551" t="s">
        <v>8310</v>
      </c>
      <c r="C4551">
        <v>100000</v>
      </c>
      <c r="D4551" t="s">
        <v>1066</v>
      </c>
      <c r="E4551" t="s">
        <v>904</v>
      </c>
      <c r="F4551"/>
    </row>
    <row r="4552" spans="1:6" ht="51" customHeight="1">
      <c r="A4552" t="s">
        <v>8311</v>
      </c>
      <c r="B4552" t="s">
        <v>8312</v>
      </c>
      <c r="C4552">
        <v>50000</v>
      </c>
      <c r="D4552" t="s">
        <v>1066</v>
      </c>
      <c r="E4552" t="s">
        <v>904</v>
      </c>
      <c r="F4552"/>
    </row>
    <row r="4553" spans="1:6" ht="51" customHeight="1">
      <c r="A4553" t="s">
        <v>8313</v>
      </c>
      <c r="B4553" t="s">
        <v>8314</v>
      </c>
      <c r="C4553">
        <v>50000</v>
      </c>
      <c r="D4553" t="s">
        <v>1066</v>
      </c>
      <c r="E4553" t="s">
        <v>904</v>
      </c>
      <c r="F4553"/>
    </row>
    <row r="4554" spans="1:6" ht="51" customHeight="1">
      <c r="A4554" t="s">
        <v>8315</v>
      </c>
      <c r="B4554" t="s">
        <v>8316</v>
      </c>
      <c r="C4554">
        <v>600000</v>
      </c>
      <c r="D4554" t="s">
        <v>1066</v>
      </c>
      <c r="E4554" t="s">
        <v>904</v>
      </c>
      <c r="F4554"/>
    </row>
    <row r="4555" spans="1:6" ht="51" customHeight="1">
      <c r="A4555" t="s">
        <v>8317</v>
      </c>
      <c r="B4555" t="s">
        <v>8318</v>
      </c>
      <c r="C4555">
        <v>25000</v>
      </c>
      <c r="D4555" t="s">
        <v>1066</v>
      </c>
      <c r="E4555" t="s">
        <v>904</v>
      </c>
      <c r="F4555"/>
    </row>
    <row r="4556" spans="1:6" ht="51" customHeight="1">
      <c r="A4556" t="s">
        <v>8319</v>
      </c>
      <c r="B4556" t="s">
        <v>8320</v>
      </c>
      <c r="C4556">
        <v>50000</v>
      </c>
      <c r="D4556" t="s">
        <v>1066</v>
      </c>
      <c r="E4556" t="s">
        <v>904</v>
      </c>
      <c r="F4556"/>
    </row>
    <row r="4557" spans="1:6" ht="51" customHeight="1">
      <c r="A4557" t="s">
        <v>8321</v>
      </c>
      <c r="B4557" t="s">
        <v>8322</v>
      </c>
      <c r="C4557">
        <v>25000</v>
      </c>
      <c r="D4557" t="s">
        <v>1066</v>
      </c>
      <c r="E4557" t="s">
        <v>904</v>
      </c>
      <c r="F4557"/>
    </row>
    <row r="4558" spans="1:6" ht="51" customHeight="1">
      <c r="A4558" t="s">
        <v>8323</v>
      </c>
      <c r="B4558" t="s">
        <v>8324</v>
      </c>
      <c r="C4558">
        <v>30000</v>
      </c>
      <c r="D4558" t="s">
        <v>1066</v>
      </c>
      <c r="E4558" t="s">
        <v>904</v>
      </c>
      <c r="F4558"/>
    </row>
    <row r="4559" spans="1:6" ht="51" customHeight="1">
      <c r="A4559" t="s">
        <v>8325</v>
      </c>
      <c r="B4559" t="s">
        <v>8326</v>
      </c>
      <c r="C4559">
        <v>30000</v>
      </c>
      <c r="D4559" t="s">
        <v>1066</v>
      </c>
      <c r="E4559" t="s">
        <v>904</v>
      </c>
      <c r="F4559"/>
    </row>
    <row r="4560" spans="1:6" ht="51" customHeight="1">
      <c r="A4560" t="s">
        <v>8327</v>
      </c>
      <c r="B4560" t="s">
        <v>8328</v>
      </c>
      <c r="C4560">
        <v>30000</v>
      </c>
      <c r="D4560" t="s">
        <v>1066</v>
      </c>
      <c r="E4560" t="s">
        <v>904</v>
      </c>
      <c r="F4560"/>
    </row>
    <row r="4561" spans="1:6" ht="51" customHeight="1">
      <c r="A4561" t="s">
        <v>8329</v>
      </c>
      <c r="B4561" t="s">
        <v>8330</v>
      </c>
      <c r="C4561">
        <v>30000</v>
      </c>
      <c r="D4561" t="s">
        <v>1066</v>
      </c>
      <c r="E4561" t="s">
        <v>904</v>
      </c>
      <c r="F4561"/>
    </row>
    <row r="4562" spans="1:6" ht="51" customHeight="1">
      <c r="A4562" t="s">
        <v>8331</v>
      </c>
      <c r="B4562" t="s">
        <v>8332</v>
      </c>
      <c r="C4562">
        <v>30000</v>
      </c>
      <c r="D4562" t="s">
        <v>1066</v>
      </c>
      <c r="E4562" t="s">
        <v>904</v>
      </c>
      <c r="F4562"/>
    </row>
    <row r="4563" spans="1:6" ht="51" customHeight="1">
      <c r="A4563" t="s">
        <v>8333</v>
      </c>
      <c r="B4563" t="s">
        <v>8334</v>
      </c>
      <c r="C4563">
        <v>30000</v>
      </c>
      <c r="D4563" t="s">
        <v>1066</v>
      </c>
      <c r="E4563" t="s">
        <v>904</v>
      </c>
      <c r="F4563"/>
    </row>
    <row r="4564" spans="1:6" ht="51" customHeight="1">
      <c r="A4564" t="s">
        <v>8335</v>
      </c>
      <c r="B4564" t="s">
        <v>8336</v>
      </c>
      <c r="C4564">
        <v>30000</v>
      </c>
      <c r="D4564" t="s">
        <v>1066</v>
      </c>
      <c r="E4564" t="s">
        <v>904</v>
      </c>
      <c r="F4564"/>
    </row>
    <row r="4565" spans="1:6" ht="51" customHeight="1">
      <c r="A4565" t="s">
        <v>8337</v>
      </c>
      <c r="B4565" t="s">
        <v>8338</v>
      </c>
      <c r="C4565">
        <v>30000</v>
      </c>
      <c r="D4565" t="s">
        <v>1066</v>
      </c>
      <c r="E4565" t="s">
        <v>904</v>
      </c>
      <c r="F4565"/>
    </row>
    <row r="4566" spans="1:6" ht="51" customHeight="1">
      <c r="A4566" t="s">
        <v>8339</v>
      </c>
      <c r="B4566" t="s">
        <v>8340</v>
      </c>
      <c r="C4566">
        <v>30000</v>
      </c>
      <c r="D4566" t="s">
        <v>1066</v>
      </c>
      <c r="E4566" t="s">
        <v>904</v>
      </c>
      <c r="F4566"/>
    </row>
    <row r="4567" spans="1:6" ht="51" customHeight="1">
      <c r="A4567" t="s">
        <v>8341</v>
      </c>
      <c r="B4567" t="s">
        <v>8342</v>
      </c>
      <c r="C4567">
        <v>25000</v>
      </c>
      <c r="D4567" t="s">
        <v>1066</v>
      </c>
      <c r="E4567" t="s">
        <v>904</v>
      </c>
      <c r="F4567"/>
    </row>
    <row r="4568" spans="1:6" ht="51" customHeight="1">
      <c r="A4568" t="s">
        <v>8343</v>
      </c>
      <c r="B4568" t="s">
        <v>8344</v>
      </c>
      <c r="C4568">
        <v>100000</v>
      </c>
      <c r="D4568" t="s">
        <v>1066</v>
      </c>
      <c r="E4568" t="s">
        <v>904</v>
      </c>
      <c r="F4568"/>
    </row>
    <row r="4569" spans="1:6" ht="51" customHeight="1">
      <c r="A4569" t="s">
        <v>8345</v>
      </c>
      <c r="B4569" t="s">
        <v>8346</v>
      </c>
      <c r="C4569">
        <v>50000</v>
      </c>
      <c r="D4569" t="s">
        <v>1066</v>
      </c>
      <c r="E4569" t="s">
        <v>904</v>
      </c>
      <c r="F4569"/>
    </row>
    <row r="4570" spans="1:6" ht="51" customHeight="1">
      <c r="A4570" t="s">
        <v>8347</v>
      </c>
      <c r="B4570" t="s">
        <v>8348</v>
      </c>
      <c r="C4570">
        <v>100000</v>
      </c>
      <c r="D4570" t="s">
        <v>1066</v>
      </c>
      <c r="E4570" t="s">
        <v>904</v>
      </c>
      <c r="F4570"/>
    </row>
    <row r="4571" spans="1:6" ht="51" customHeight="1">
      <c r="A4571" t="s">
        <v>8349</v>
      </c>
      <c r="B4571" t="s">
        <v>8350</v>
      </c>
      <c r="C4571">
        <v>100000</v>
      </c>
      <c r="D4571" t="s">
        <v>1066</v>
      </c>
      <c r="E4571" t="s">
        <v>904</v>
      </c>
      <c r="F4571"/>
    </row>
    <row r="4572" spans="1:6" ht="51" customHeight="1">
      <c r="A4572"/>
      <c r="B4572"/>
      <c r="C4572"/>
      <c r="D4572"/>
      <c r="E4572"/>
      <c r="F4572"/>
    </row>
    <row r="4573" spans="1:6" ht="51" customHeight="1">
      <c r="A4573"/>
      <c r="B4573"/>
      <c r="C4573"/>
      <c r="D4573"/>
      <c r="E4573"/>
      <c r="F4573"/>
    </row>
    <row r="4574" spans="1:6" ht="51" customHeight="1" thickBot="1">
      <c r="A4574" t="s">
        <v>6687</v>
      </c>
      <c r="B4574"/>
      <c r="C4574"/>
      <c r="D4574"/>
      <c r="E4574"/>
      <c r="F4574"/>
    </row>
    <row r="4575" spans="1:6" ht="51" customHeight="1">
      <c r="A4575" s="1299" t="s">
        <v>1</v>
      </c>
      <c r="B4575" s="1300" t="s">
        <v>2</v>
      </c>
      <c r="C4575" s="1301" t="s">
        <v>6349</v>
      </c>
      <c r="D4575" s="1301" t="s">
        <v>4</v>
      </c>
      <c r="E4575" s="1301" t="s">
        <v>5</v>
      </c>
      <c r="F4575" s="1302" t="s">
        <v>6350</v>
      </c>
    </row>
    <row r="4576" spans="1:6" ht="51" customHeight="1">
      <c r="A4576" t="s">
        <v>8351</v>
      </c>
      <c r="B4576" t="s">
        <v>8352</v>
      </c>
      <c r="C4576">
        <v>50000</v>
      </c>
      <c r="D4576" t="s">
        <v>6777</v>
      </c>
      <c r="E4576" t="s">
        <v>701</v>
      </c>
      <c r="F4576"/>
    </row>
    <row r="4577" spans="1:6" ht="51" customHeight="1">
      <c r="A4577" t="s">
        <v>8353</v>
      </c>
      <c r="B4577" t="s">
        <v>8354</v>
      </c>
      <c r="C4577">
        <v>50000</v>
      </c>
      <c r="D4577" t="s">
        <v>1066</v>
      </c>
      <c r="E4577" t="s">
        <v>904</v>
      </c>
      <c r="F4577"/>
    </row>
    <row r="4578" spans="1:6" ht="51" customHeight="1">
      <c r="A4578" t="s">
        <v>8355</v>
      </c>
      <c r="B4578" t="s">
        <v>8356</v>
      </c>
      <c r="C4578">
        <v>100000</v>
      </c>
      <c r="D4578" t="s">
        <v>1066</v>
      </c>
      <c r="E4578" t="s">
        <v>904</v>
      </c>
      <c r="F4578"/>
    </row>
    <row r="4579" spans="1:6" ht="51" customHeight="1">
      <c r="A4579" t="s">
        <v>8357</v>
      </c>
      <c r="B4579" t="s">
        <v>8358</v>
      </c>
      <c r="C4579">
        <v>200000</v>
      </c>
      <c r="D4579" t="s">
        <v>1066</v>
      </c>
      <c r="E4579" t="s">
        <v>904</v>
      </c>
      <c r="F4579"/>
    </row>
    <row r="4580" spans="1:6" ht="51" customHeight="1">
      <c r="A4580" t="s">
        <v>8359</v>
      </c>
      <c r="B4580" t="s">
        <v>8360</v>
      </c>
      <c r="C4580">
        <v>200000</v>
      </c>
      <c r="D4580" t="s">
        <v>1066</v>
      </c>
      <c r="E4580" t="s">
        <v>904</v>
      </c>
      <c r="F4580"/>
    </row>
    <row r="4581" spans="1:6" ht="51" customHeight="1">
      <c r="A4581" t="s">
        <v>8361</v>
      </c>
      <c r="B4581" t="s">
        <v>8362</v>
      </c>
      <c r="C4581">
        <v>25000</v>
      </c>
      <c r="D4581" t="s">
        <v>1066</v>
      </c>
      <c r="E4581" t="s">
        <v>904</v>
      </c>
      <c r="F4581"/>
    </row>
    <row r="4582" spans="1:6" ht="51" customHeight="1">
      <c r="A4582" t="s">
        <v>8363</v>
      </c>
      <c r="B4582" t="s">
        <v>8364</v>
      </c>
      <c r="C4582">
        <v>30000</v>
      </c>
      <c r="D4582" t="s">
        <v>1066</v>
      </c>
      <c r="E4582" t="s">
        <v>904</v>
      </c>
      <c r="F4582"/>
    </row>
    <row r="4583" spans="1:6" ht="51" customHeight="1">
      <c r="A4583" t="s">
        <v>8365</v>
      </c>
      <c r="B4583" t="s">
        <v>8366</v>
      </c>
      <c r="C4583">
        <v>25000</v>
      </c>
      <c r="D4583" t="s">
        <v>1066</v>
      </c>
      <c r="E4583" t="s">
        <v>904</v>
      </c>
      <c r="F4583"/>
    </row>
    <row r="4584" spans="1:6" ht="51" customHeight="1">
      <c r="A4584" t="s">
        <v>8367</v>
      </c>
      <c r="B4584" t="s">
        <v>8368</v>
      </c>
      <c r="C4584">
        <v>30000</v>
      </c>
      <c r="D4584" t="s">
        <v>1066</v>
      </c>
      <c r="E4584" t="s">
        <v>904</v>
      </c>
      <c r="F4584"/>
    </row>
    <row r="4585" spans="1:6" ht="51" customHeight="1">
      <c r="A4585" t="s">
        <v>8369</v>
      </c>
      <c r="B4585" t="s">
        <v>8370</v>
      </c>
      <c r="C4585">
        <v>30000</v>
      </c>
      <c r="D4585" t="s">
        <v>1066</v>
      </c>
      <c r="E4585" t="s">
        <v>904</v>
      </c>
      <c r="F4585"/>
    </row>
    <row r="4586" spans="1:6" ht="51" customHeight="1">
      <c r="A4586" t="s">
        <v>8371</v>
      </c>
      <c r="B4586" t="s">
        <v>8372</v>
      </c>
      <c r="C4586">
        <v>25000</v>
      </c>
      <c r="D4586" t="s">
        <v>1066</v>
      </c>
      <c r="E4586" t="s">
        <v>904</v>
      </c>
      <c r="F4586"/>
    </row>
    <row r="4587" spans="1:6" ht="51" customHeight="1">
      <c r="A4587" t="s">
        <v>8373</v>
      </c>
      <c r="B4587" t="s">
        <v>8374</v>
      </c>
      <c r="C4587">
        <v>25000</v>
      </c>
      <c r="D4587" t="s">
        <v>1066</v>
      </c>
      <c r="E4587" t="s">
        <v>904</v>
      </c>
      <c r="F4587"/>
    </row>
    <row r="4588" spans="1:6" ht="51" customHeight="1">
      <c r="A4588" t="s">
        <v>8375</v>
      </c>
      <c r="B4588" t="s">
        <v>8376</v>
      </c>
      <c r="C4588">
        <v>30000</v>
      </c>
      <c r="D4588" t="s">
        <v>1066</v>
      </c>
      <c r="E4588" t="s">
        <v>904</v>
      </c>
      <c r="F4588"/>
    </row>
    <row r="4589" spans="1:6" ht="51" customHeight="1">
      <c r="A4589" t="s">
        <v>8377</v>
      </c>
      <c r="B4589" t="s">
        <v>8378</v>
      </c>
      <c r="C4589">
        <v>100000</v>
      </c>
      <c r="D4589" t="s">
        <v>1066</v>
      </c>
      <c r="E4589" t="s">
        <v>904</v>
      </c>
      <c r="F4589"/>
    </row>
    <row r="4590" spans="1:6" ht="51" customHeight="1">
      <c r="A4590" t="s">
        <v>8379</v>
      </c>
      <c r="B4590" t="s">
        <v>8380</v>
      </c>
      <c r="C4590">
        <v>100000</v>
      </c>
      <c r="D4590" t="s">
        <v>1066</v>
      </c>
      <c r="E4590" t="s">
        <v>904</v>
      </c>
      <c r="F4590"/>
    </row>
    <row r="4591" spans="1:6" ht="51" customHeight="1">
      <c r="A4591" t="s">
        <v>8381</v>
      </c>
      <c r="B4591" t="s">
        <v>8382</v>
      </c>
      <c r="C4591">
        <v>100000</v>
      </c>
      <c r="D4591" t="s">
        <v>1066</v>
      </c>
      <c r="E4591" t="s">
        <v>904</v>
      </c>
      <c r="F4591"/>
    </row>
    <row r="4592" spans="1:6" ht="51" customHeight="1">
      <c r="A4592" t="s">
        <v>8383</v>
      </c>
      <c r="B4592" t="s">
        <v>8384</v>
      </c>
      <c r="C4592">
        <v>100000</v>
      </c>
      <c r="D4592" t="s">
        <v>1066</v>
      </c>
      <c r="E4592" t="s">
        <v>904</v>
      </c>
      <c r="F4592"/>
    </row>
    <row r="4593" spans="1:6" ht="51" customHeight="1">
      <c r="A4593" t="s">
        <v>8385</v>
      </c>
      <c r="B4593" t="s">
        <v>8386</v>
      </c>
      <c r="C4593">
        <v>100000</v>
      </c>
      <c r="D4593" t="s">
        <v>1066</v>
      </c>
      <c r="E4593" t="s">
        <v>904</v>
      </c>
      <c r="F4593"/>
    </row>
    <row r="4594" spans="1:6" ht="51" customHeight="1">
      <c r="A4594" t="s">
        <v>8387</v>
      </c>
      <c r="B4594" t="s">
        <v>8388</v>
      </c>
      <c r="C4594">
        <v>100000</v>
      </c>
      <c r="D4594" t="s">
        <v>1066</v>
      </c>
      <c r="E4594" t="s">
        <v>904</v>
      </c>
      <c r="F4594"/>
    </row>
    <row r="4595" spans="1:6" ht="51" customHeight="1">
      <c r="A4595" t="s">
        <v>8389</v>
      </c>
      <c r="B4595" t="s">
        <v>8390</v>
      </c>
      <c r="C4595">
        <v>100000</v>
      </c>
      <c r="D4595" t="s">
        <v>1066</v>
      </c>
      <c r="E4595" t="s">
        <v>904</v>
      </c>
      <c r="F4595"/>
    </row>
    <row r="4596" spans="1:6" ht="51" customHeight="1">
      <c r="A4596" t="s">
        <v>8391</v>
      </c>
      <c r="B4596" t="s">
        <v>8392</v>
      </c>
      <c r="C4596">
        <v>25000</v>
      </c>
      <c r="D4596" t="s">
        <v>1066</v>
      </c>
      <c r="E4596" t="s">
        <v>904</v>
      </c>
      <c r="F4596"/>
    </row>
    <row r="4597" spans="1:6" ht="51" customHeight="1">
      <c r="A4597" t="s">
        <v>8393</v>
      </c>
      <c r="B4597" t="s">
        <v>8394</v>
      </c>
      <c r="C4597">
        <v>30000</v>
      </c>
      <c r="D4597" t="s">
        <v>1066</v>
      </c>
      <c r="E4597" t="s">
        <v>904</v>
      </c>
      <c r="F4597"/>
    </row>
    <row r="4598" spans="1:6" ht="51" customHeight="1">
      <c r="A4598" t="s">
        <v>8395</v>
      </c>
      <c r="B4598" t="s">
        <v>8396</v>
      </c>
      <c r="C4598">
        <v>200000</v>
      </c>
      <c r="D4598" t="s">
        <v>6777</v>
      </c>
      <c r="E4598" t="s">
        <v>701</v>
      </c>
      <c r="F4598"/>
    </row>
    <row r="4599" spans="1:6" ht="51" customHeight="1">
      <c r="A4599" t="s">
        <v>8397</v>
      </c>
      <c r="B4599" t="s">
        <v>8398</v>
      </c>
      <c r="C4599">
        <v>225000</v>
      </c>
      <c r="D4599" t="s">
        <v>6777</v>
      </c>
      <c r="E4599" t="s">
        <v>701</v>
      </c>
      <c r="F4599"/>
    </row>
    <row r="4600" spans="1:6" ht="51" customHeight="1">
      <c r="A4600"/>
      <c r="B4600"/>
      <c r="C4600"/>
      <c r="D4600"/>
      <c r="E4600"/>
      <c r="F4600"/>
    </row>
    <row r="4601" spans="1:6" ht="51" customHeight="1">
      <c r="A4601"/>
      <c r="B4601"/>
      <c r="C4601"/>
      <c r="D4601"/>
      <c r="E4601"/>
      <c r="F4601"/>
    </row>
    <row r="4602" spans="1:6" ht="51" customHeight="1" thickBot="1">
      <c r="A4602" t="s">
        <v>6690</v>
      </c>
      <c r="B4602"/>
      <c r="C4602"/>
      <c r="D4602"/>
      <c r="E4602"/>
      <c r="F4602"/>
    </row>
    <row r="4603" spans="1:6" ht="51" customHeight="1">
      <c r="A4603" s="1299" t="s">
        <v>1</v>
      </c>
      <c r="B4603" s="1300" t="s">
        <v>2</v>
      </c>
      <c r="C4603" s="1301" t="s">
        <v>6349</v>
      </c>
      <c r="D4603" s="1301" t="s">
        <v>4</v>
      </c>
      <c r="E4603" s="1301" t="s">
        <v>5</v>
      </c>
      <c r="F4603" s="1302" t="s">
        <v>6350</v>
      </c>
    </row>
    <row r="4604" spans="1:6" ht="51" customHeight="1">
      <c r="A4604" t="s">
        <v>8399</v>
      </c>
      <c r="B4604" t="s">
        <v>8400</v>
      </c>
      <c r="C4604">
        <v>100000</v>
      </c>
      <c r="D4604" t="s">
        <v>1066</v>
      </c>
      <c r="E4604" t="s">
        <v>904</v>
      </c>
      <c r="F4604"/>
    </row>
    <row r="4605" spans="1:6" ht="51" customHeight="1">
      <c r="A4605" t="s">
        <v>8401</v>
      </c>
      <c r="B4605" t="s">
        <v>8402</v>
      </c>
      <c r="C4605">
        <v>350000</v>
      </c>
      <c r="D4605" t="s">
        <v>904</v>
      </c>
      <c r="E4605" t="s">
        <v>904</v>
      </c>
      <c r="F4605"/>
    </row>
    <row r="4606" spans="1:6" ht="51" customHeight="1">
      <c r="A4606" t="s">
        <v>8403</v>
      </c>
      <c r="B4606" t="s">
        <v>8404</v>
      </c>
      <c r="C4606">
        <v>30000</v>
      </c>
      <c r="D4606" t="s">
        <v>1066</v>
      </c>
      <c r="E4606" t="s">
        <v>904</v>
      </c>
      <c r="F4606"/>
    </row>
    <row r="4607" spans="1:6" ht="51" customHeight="1">
      <c r="A4607" t="s">
        <v>8405</v>
      </c>
      <c r="B4607" t="s">
        <v>8406</v>
      </c>
      <c r="C4607">
        <v>25000</v>
      </c>
      <c r="D4607" t="s">
        <v>1066</v>
      </c>
      <c r="E4607" t="s">
        <v>904</v>
      </c>
      <c r="F4607"/>
    </row>
    <row r="4608" spans="1:6" ht="51" customHeight="1">
      <c r="A4608" t="s">
        <v>8407</v>
      </c>
      <c r="B4608" t="s">
        <v>8408</v>
      </c>
      <c r="C4608">
        <v>60000</v>
      </c>
      <c r="D4608" t="s">
        <v>1066</v>
      </c>
      <c r="E4608" t="s">
        <v>904</v>
      </c>
      <c r="F4608"/>
    </row>
    <row r="4609" spans="1:6" ht="51" customHeight="1">
      <c r="A4609" t="s">
        <v>8409</v>
      </c>
      <c r="B4609" t="s">
        <v>8410</v>
      </c>
      <c r="C4609">
        <v>350000</v>
      </c>
      <c r="D4609" t="s">
        <v>1066</v>
      </c>
      <c r="E4609" t="s">
        <v>904</v>
      </c>
      <c r="F4609"/>
    </row>
    <row r="4610" spans="1:6" ht="51" customHeight="1">
      <c r="A4610"/>
      <c r="B4610"/>
      <c r="C4610"/>
      <c r="D4610"/>
      <c r="E4610"/>
      <c r="F4610"/>
    </row>
    <row r="4611" spans="1:6" ht="51" customHeight="1">
      <c r="A4611"/>
      <c r="B4611"/>
      <c r="C4611"/>
      <c r="D4611"/>
      <c r="E4611"/>
      <c r="F4611"/>
    </row>
    <row r="4612" spans="1:6" ht="51" customHeight="1" thickBot="1">
      <c r="A4612" t="s">
        <v>6789</v>
      </c>
      <c r="B4612"/>
      <c r="C4612"/>
      <c r="D4612"/>
      <c r="E4612"/>
      <c r="F4612"/>
    </row>
    <row r="4613" spans="1:6" ht="51" customHeight="1">
      <c r="A4613" s="1299" t="s">
        <v>1</v>
      </c>
      <c r="B4613" s="1300" t="s">
        <v>2</v>
      </c>
      <c r="C4613" s="1301" t="s">
        <v>6349</v>
      </c>
      <c r="D4613" s="1301" t="s">
        <v>4</v>
      </c>
      <c r="E4613" s="1301" t="s">
        <v>5</v>
      </c>
      <c r="F4613" s="1302" t="s">
        <v>6350</v>
      </c>
    </row>
    <row r="4614" spans="1:6" ht="51" customHeight="1">
      <c r="A4614" t="s">
        <v>8411</v>
      </c>
      <c r="B4614" t="s">
        <v>8412</v>
      </c>
      <c r="C4614">
        <v>100000</v>
      </c>
      <c r="D4614" t="s">
        <v>1066</v>
      </c>
      <c r="E4614" t="s">
        <v>904</v>
      </c>
      <c r="F4614"/>
    </row>
    <row r="4615" spans="1:6" ht="51" customHeight="1">
      <c r="A4615" t="s">
        <v>8413</v>
      </c>
      <c r="B4615" t="s">
        <v>8414</v>
      </c>
      <c r="C4615">
        <v>200000</v>
      </c>
      <c r="D4615" t="s">
        <v>6730</v>
      </c>
      <c r="E4615" t="s">
        <v>701</v>
      </c>
      <c r="F4615"/>
    </row>
    <row r="4616" spans="1:6" ht="51" customHeight="1">
      <c r="A4616"/>
      <c r="B4616"/>
      <c r="C4616"/>
      <c r="D4616"/>
      <c r="E4616"/>
      <c r="F4616"/>
    </row>
    <row r="4617" spans="1:6" ht="51" customHeight="1">
      <c r="A4617"/>
      <c r="B4617"/>
      <c r="C4617"/>
      <c r="D4617"/>
      <c r="E4617"/>
      <c r="F4617"/>
    </row>
    <row r="4618" spans="1:6" ht="51" customHeight="1" thickBot="1">
      <c r="A4618" t="s">
        <v>7228</v>
      </c>
      <c r="B4618"/>
      <c r="C4618"/>
      <c r="D4618"/>
      <c r="E4618"/>
      <c r="F4618"/>
    </row>
    <row r="4619" spans="1:6" ht="51" customHeight="1">
      <c r="A4619" s="1299" t="s">
        <v>1</v>
      </c>
      <c r="B4619" s="1300" t="s">
        <v>2</v>
      </c>
      <c r="C4619" s="1301" t="s">
        <v>6349</v>
      </c>
      <c r="D4619" s="1301" t="s">
        <v>4</v>
      </c>
      <c r="E4619" s="1301" t="s">
        <v>5</v>
      </c>
      <c r="F4619" s="1302" t="s">
        <v>6350</v>
      </c>
    </row>
    <row r="4620" spans="1:6" ht="51" customHeight="1">
      <c r="A4620" t="s">
        <v>8415</v>
      </c>
      <c r="B4620" t="s">
        <v>8416</v>
      </c>
      <c r="C4620">
        <v>100000</v>
      </c>
      <c r="D4620" t="s">
        <v>1066</v>
      </c>
      <c r="E4620" t="s">
        <v>904</v>
      </c>
      <c r="F4620"/>
    </row>
    <row r="4621" spans="1:6" ht="51" customHeight="1">
      <c r="A4621" t="s">
        <v>8417</v>
      </c>
      <c r="B4621" t="s">
        <v>8418</v>
      </c>
      <c r="C4621">
        <v>30000</v>
      </c>
      <c r="D4621" t="s">
        <v>1066</v>
      </c>
      <c r="E4621" t="s">
        <v>904</v>
      </c>
      <c r="F4621"/>
    </row>
    <row r="4622" spans="1:6" ht="51" customHeight="1">
      <c r="A4622" t="s">
        <v>8419</v>
      </c>
      <c r="B4622" t="s">
        <v>8420</v>
      </c>
      <c r="C4622">
        <v>30000</v>
      </c>
      <c r="D4622" t="s">
        <v>1066</v>
      </c>
      <c r="E4622" t="s">
        <v>904</v>
      </c>
      <c r="F4622"/>
    </row>
    <row r="4623" spans="1:6" ht="51" customHeight="1">
      <c r="A4623" t="s">
        <v>8421</v>
      </c>
      <c r="B4623" t="s">
        <v>8422</v>
      </c>
      <c r="C4623">
        <v>30000</v>
      </c>
      <c r="D4623" t="s">
        <v>1066</v>
      </c>
      <c r="E4623" t="s">
        <v>904</v>
      </c>
      <c r="F4623"/>
    </row>
    <row r="4624" spans="1:6" ht="51" customHeight="1">
      <c r="A4624" t="s">
        <v>8423</v>
      </c>
      <c r="B4624" t="s">
        <v>8424</v>
      </c>
      <c r="C4624">
        <v>100000</v>
      </c>
      <c r="D4624" t="s">
        <v>1066</v>
      </c>
      <c r="E4624" t="s">
        <v>904</v>
      </c>
      <c r="F4624"/>
    </row>
    <row r="4625" spans="1:6" ht="51" customHeight="1">
      <c r="A4625" t="s">
        <v>8425</v>
      </c>
      <c r="B4625" t="s">
        <v>8426</v>
      </c>
      <c r="C4625">
        <v>30000</v>
      </c>
      <c r="D4625" t="s">
        <v>1066</v>
      </c>
      <c r="E4625" t="s">
        <v>904</v>
      </c>
      <c r="F4625"/>
    </row>
    <row r="4626" spans="1:6" ht="51" customHeight="1">
      <c r="A4626" t="s">
        <v>8427</v>
      </c>
      <c r="B4626" t="s">
        <v>8428</v>
      </c>
      <c r="C4626">
        <v>100000</v>
      </c>
      <c r="D4626" t="s">
        <v>1066</v>
      </c>
      <c r="E4626" t="s">
        <v>904</v>
      </c>
      <c r="F4626"/>
    </row>
    <row r="4627" spans="1:6" ht="51" customHeight="1">
      <c r="A4627" t="s">
        <v>8429</v>
      </c>
      <c r="B4627" t="s">
        <v>8430</v>
      </c>
      <c r="C4627">
        <v>100000</v>
      </c>
      <c r="D4627" t="s">
        <v>1066</v>
      </c>
      <c r="E4627" t="s">
        <v>904</v>
      </c>
      <c r="F4627"/>
    </row>
    <row r="4628" spans="1:6" ht="51" customHeight="1">
      <c r="A4628"/>
      <c r="B4628"/>
      <c r="C4628"/>
      <c r="D4628"/>
      <c r="E4628"/>
      <c r="F4628"/>
    </row>
    <row r="4629" spans="1:6" ht="51" customHeight="1">
      <c r="A4629"/>
      <c r="B4629"/>
      <c r="C4629"/>
      <c r="D4629"/>
      <c r="E4629"/>
      <c r="F4629"/>
    </row>
    <row r="4630" spans="1:6" ht="51" customHeight="1" thickBot="1">
      <c r="A4630" t="s">
        <v>6800</v>
      </c>
      <c r="B4630"/>
      <c r="C4630"/>
      <c r="D4630"/>
      <c r="E4630"/>
      <c r="F4630"/>
    </row>
    <row r="4631" spans="1:6" ht="51" customHeight="1">
      <c r="A4631" s="1299" t="s">
        <v>1</v>
      </c>
      <c r="B4631" s="1300" t="s">
        <v>2</v>
      </c>
      <c r="C4631" s="1301" t="s">
        <v>6349</v>
      </c>
      <c r="D4631" s="1301" t="s">
        <v>4</v>
      </c>
      <c r="E4631" s="1301" t="s">
        <v>5</v>
      </c>
      <c r="F4631" s="1302" t="s">
        <v>6350</v>
      </c>
    </row>
    <row r="4632" spans="1:6" ht="51" customHeight="1">
      <c r="A4632" t="s">
        <v>8431</v>
      </c>
      <c r="B4632" t="s">
        <v>8432</v>
      </c>
      <c r="C4632">
        <v>150000</v>
      </c>
      <c r="D4632" t="s">
        <v>6730</v>
      </c>
      <c r="E4632" t="s">
        <v>701</v>
      </c>
      <c r="F4632"/>
    </row>
    <row r="4633" spans="1:6" ht="51" customHeight="1">
      <c r="A4633" t="s">
        <v>8433</v>
      </c>
      <c r="B4633" t="s">
        <v>8434</v>
      </c>
      <c r="C4633">
        <v>150000</v>
      </c>
      <c r="D4633" t="s">
        <v>6730</v>
      </c>
      <c r="E4633" t="s">
        <v>701</v>
      </c>
      <c r="F4633"/>
    </row>
    <row r="4634" spans="1:6" ht="51" customHeight="1">
      <c r="A4634"/>
      <c r="B4634"/>
      <c r="C4634"/>
      <c r="D4634"/>
      <c r="E4634"/>
      <c r="F4634"/>
    </row>
    <row r="4635" spans="1:6" ht="51" customHeight="1">
      <c r="A4635"/>
      <c r="B4635"/>
      <c r="C4635"/>
      <c r="D4635"/>
      <c r="E4635"/>
      <c r="F4635"/>
    </row>
    <row r="4636" spans="1:6" ht="51" customHeight="1" thickBot="1">
      <c r="A4636" t="s">
        <v>7260</v>
      </c>
      <c r="B4636"/>
      <c r="C4636"/>
      <c r="D4636"/>
      <c r="E4636"/>
      <c r="F4636"/>
    </row>
    <row r="4637" spans="1:6" ht="51" customHeight="1">
      <c r="A4637" s="1299" t="s">
        <v>1</v>
      </c>
      <c r="B4637" s="1300" t="s">
        <v>2</v>
      </c>
      <c r="C4637" s="1301" t="s">
        <v>6349</v>
      </c>
      <c r="D4637" s="1301" t="s">
        <v>4</v>
      </c>
      <c r="E4637" s="1301" t="s">
        <v>5</v>
      </c>
      <c r="F4637" s="1302" t="s">
        <v>6350</v>
      </c>
    </row>
    <row r="4638" spans="1:6" ht="51" customHeight="1">
      <c r="A4638" t="s">
        <v>8435</v>
      </c>
      <c r="B4638" t="s">
        <v>8436</v>
      </c>
      <c r="C4638">
        <v>35000</v>
      </c>
      <c r="D4638" t="s">
        <v>1066</v>
      </c>
      <c r="E4638" t="s">
        <v>904</v>
      </c>
      <c r="F4638"/>
    </row>
    <row r="4639" spans="1:6" ht="51" customHeight="1">
      <c r="A4639" t="s">
        <v>8437</v>
      </c>
      <c r="B4639" t="s">
        <v>8438</v>
      </c>
      <c r="C4639">
        <v>25000</v>
      </c>
      <c r="D4639" t="s">
        <v>1066</v>
      </c>
      <c r="E4639" t="s">
        <v>904</v>
      </c>
      <c r="F4639"/>
    </row>
    <row r="4640" spans="1:6" ht="51" customHeight="1">
      <c r="A4640" t="s">
        <v>8439</v>
      </c>
      <c r="B4640" t="s">
        <v>8440</v>
      </c>
      <c r="C4640">
        <v>35000</v>
      </c>
      <c r="D4640" t="s">
        <v>1066</v>
      </c>
      <c r="E4640" t="s">
        <v>904</v>
      </c>
      <c r="F4640"/>
    </row>
    <row r="4641" spans="1:6" ht="51" customHeight="1">
      <c r="A4641" t="s">
        <v>8441</v>
      </c>
      <c r="B4641" t="s">
        <v>8442</v>
      </c>
      <c r="C4641">
        <v>500000</v>
      </c>
      <c r="D4641" t="s">
        <v>6730</v>
      </c>
      <c r="E4641" t="s">
        <v>701</v>
      </c>
      <c r="F4641"/>
    </row>
    <row r="4642" spans="1:6" ht="51" customHeight="1">
      <c r="A4642" t="s">
        <v>8443</v>
      </c>
      <c r="B4642" t="s">
        <v>8444</v>
      </c>
      <c r="C4642">
        <v>500000</v>
      </c>
      <c r="D4642" t="s">
        <v>1066</v>
      </c>
      <c r="E4642" t="s">
        <v>904</v>
      </c>
      <c r="F4642"/>
    </row>
    <row r="4643" spans="1:6" ht="51" customHeight="1">
      <c r="A4643" t="s">
        <v>8445</v>
      </c>
      <c r="B4643" t="s">
        <v>8446</v>
      </c>
      <c r="C4643">
        <v>300000</v>
      </c>
      <c r="D4643" t="s">
        <v>1066</v>
      </c>
      <c r="E4643" t="s">
        <v>904</v>
      </c>
      <c r="F4643"/>
    </row>
    <row r="4644" spans="1:6" ht="51" customHeight="1">
      <c r="A4644" t="s">
        <v>8447</v>
      </c>
      <c r="B4644" t="s">
        <v>8448</v>
      </c>
      <c r="C4644">
        <v>400000</v>
      </c>
      <c r="D4644" t="s">
        <v>1066</v>
      </c>
      <c r="E4644" t="s">
        <v>904</v>
      </c>
      <c r="F4644"/>
    </row>
    <row r="4645" spans="1:6" ht="51" customHeight="1">
      <c r="A4645"/>
      <c r="B4645"/>
      <c r="C4645"/>
      <c r="D4645"/>
      <c r="E4645"/>
      <c r="F4645"/>
    </row>
    <row r="4646" spans="1:6" ht="51" customHeight="1">
      <c r="A4646"/>
      <c r="B4646"/>
      <c r="C4646"/>
      <c r="D4646"/>
      <c r="E4646"/>
      <c r="F4646"/>
    </row>
    <row r="4647" spans="1:6" ht="51" customHeight="1" thickBot="1">
      <c r="A4647" t="s">
        <v>7289</v>
      </c>
      <c r="B4647"/>
      <c r="C4647"/>
      <c r="D4647"/>
      <c r="E4647"/>
      <c r="F4647"/>
    </row>
    <row r="4648" spans="1:6" ht="51" customHeight="1">
      <c r="A4648" s="1299" t="s">
        <v>1</v>
      </c>
      <c r="B4648" s="1300" t="s">
        <v>2</v>
      </c>
      <c r="C4648" s="1301" t="s">
        <v>6349</v>
      </c>
      <c r="D4648" s="1301" t="s">
        <v>4</v>
      </c>
      <c r="E4648" s="1301" t="s">
        <v>5</v>
      </c>
      <c r="F4648" s="1302" t="s">
        <v>6350</v>
      </c>
    </row>
    <row r="4649" spans="1:6" ht="51" customHeight="1">
      <c r="A4649" t="s">
        <v>8449</v>
      </c>
      <c r="B4649" t="s">
        <v>8450</v>
      </c>
      <c r="C4649">
        <v>35000</v>
      </c>
      <c r="D4649" t="s">
        <v>1066</v>
      </c>
      <c r="E4649" t="s">
        <v>904</v>
      </c>
      <c r="F4649"/>
    </row>
    <row r="4650" spans="1:6" ht="51" customHeight="1">
      <c r="A4650" t="s">
        <v>8451</v>
      </c>
      <c r="B4650" t="s">
        <v>8452</v>
      </c>
      <c r="C4650">
        <v>35000</v>
      </c>
      <c r="D4650" t="s">
        <v>1066</v>
      </c>
      <c r="E4650" t="s">
        <v>904</v>
      </c>
      <c r="F4650"/>
    </row>
    <row r="4651" spans="1:6" ht="51" customHeight="1">
      <c r="A4651" t="s">
        <v>8453</v>
      </c>
      <c r="B4651" t="s">
        <v>8454</v>
      </c>
      <c r="C4651">
        <v>35000</v>
      </c>
      <c r="D4651" t="s">
        <v>1066</v>
      </c>
      <c r="E4651" t="s">
        <v>904</v>
      </c>
      <c r="F4651"/>
    </row>
    <row r="4652" spans="1:6" ht="51" customHeight="1">
      <c r="A4652" t="s">
        <v>8455</v>
      </c>
      <c r="B4652" t="s">
        <v>8456</v>
      </c>
      <c r="C4652">
        <v>25000</v>
      </c>
      <c r="D4652" t="s">
        <v>1066</v>
      </c>
      <c r="E4652" t="s">
        <v>904</v>
      </c>
      <c r="F4652"/>
    </row>
    <row r="4653" spans="1:6" ht="51" customHeight="1">
      <c r="A4653" t="s">
        <v>8457</v>
      </c>
      <c r="B4653" t="s">
        <v>8458</v>
      </c>
      <c r="C4653">
        <v>25000</v>
      </c>
      <c r="D4653" t="s">
        <v>1066</v>
      </c>
      <c r="E4653" t="s">
        <v>904</v>
      </c>
      <c r="F4653"/>
    </row>
    <row r="4654" spans="1:6" ht="51" customHeight="1">
      <c r="A4654"/>
      <c r="B4654"/>
      <c r="C4654"/>
      <c r="D4654"/>
      <c r="E4654"/>
      <c r="F4654"/>
    </row>
    <row r="4655" spans="1:6" ht="51" customHeight="1">
      <c r="A4655"/>
      <c r="B4655"/>
      <c r="C4655"/>
      <c r="D4655"/>
      <c r="E4655"/>
      <c r="F4655"/>
    </row>
    <row r="4656" spans="1:6" ht="51" customHeight="1" thickBot="1">
      <c r="A4656" t="s">
        <v>6693</v>
      </c>
      <c r="B4656"/>
      <c r="C4656"/>
      <c r="D4656"/>
      <c r="E4656"/>
      <c r="F4656"/>
    </row>
    <row r="4657" spans="1:6" ht="51" customHeight="1">
      <c r="A4657" s="1299" t="s">
        <v>1</v>
      </c>
      <c r="B4657" s="1300" t="s">
        <v>2</v>
      </c>
      <c r="C4657" s="1301" t="s">
        <v>6349</v>
      </c>
      <c r="D4657" s="1301" t="s">
        <v>4</v>
      </c>
      <c r="E4657" s="1301" t="s">
        <v>5</v>
      </c>
      <c r="F4657" s="1302" t="s">
        <v>6350</v>
      </c>
    </row>
    <row r="4658" spans="1:6" ht="51" customHeight="1">
      <c r="A4658" t="s">
        <v>8459</v>
      </c>
      <c r="B4658" t="s">
        <v>8460</v>
      </c>
      <c r="C4658">
        <v>100000</v>
      </c>
      <c r="D4658" t="s">
        <v>1066</v>
      </c>
      <c r="E4658" t="s">
        <v>904</v>
      </c>
      <c r="F4658"/>
    </row>
    <row r="4659" spans="1:6" ht="51" customHeight="1">
      <c r="A4659" t="s">
        <v>8461</v>
      </c>
      <c r="B4659" s="1389" t="s">
        <v>8462</v>
      </c>
      <c r="C4659">
        <v>2000000</v>
      </c>
      <c r="D4659" t="s">
        <v>904</v>
      </c>
      <c r="E4659" t="s">
        <v>904</v>
      </c>
      <c r="F4659"/>
    </row>
    <row r="4660" spans="1:6" ht="51" customHeight="1">
      <c r="A4660" t="s">
        <v>8463</v>
      </c>
      <c r="B4660" t="s">
        <v>8464</v>
      </c>
      <c r="C4660">
        <v>150000</v>
      </c>
      <c r="D4660" t="s">
        <v>1066</v>
      </c>
      <c r="E4660" t="s">
        <v>904</v>
      </c>
      <c r="F4660"/>
    </row>
    <row r="4661" spans="1:6" ht="51" customHeight="1">
      <c r="A4661"/>
      <c r="B4661"/>
      <c r="C4661"/>
      <c r="D4661"/>
      <c r="E4661"/>
      <c r="F4661"/>
    </row>
    <row r="4662" spans="1:6" ht="51" customHeight="1">
      <c r="A4662"/>
      <c r="B4662"/>
      <c r="C4662"/>
      <c r="D4662"/>
      <c r="E4662"/>
      <c r="F4662"/>
    </row>
    <row r="4663" spans="1:6" ht="51" customHeight="1" thickBot="1">
      <c r="A4663" t="s">
        <v>6821</v>
      </c>
      <c r="B4663"/>
      <c r="C4663"/>
      <c r="D4663"/>
      <c r="E4663"/>
      <c r="F4663"/>
    </row>
    <row r="4664" spans="1:6" ht="51" customHeight="1">
      <c r="A4664" s="1299" t="s">
        <v>1</v>
      </c>
      <c r="B4664" s="1300" t="s">
        <v>2</v>
      </c>
      <c r="C4664" s="1301" t="s">
        <v>6349</v>
      </c>
      <c r="D4664" s="1301" t="s">
        <v>4</v>
      </c>
      <c r="E4664" s="1301" t="s">
        <v>5</v>
      </c>
      <c r="F4664" s="1302" t="s">
        <v>6350</v>
      </c>
    </row>
    <row r="4665" spans="1:6" ht="51" customHeight="1">
      <c r="A4665" t="s">
        <v>8465</v>
      </c>
      <c r="B4665" t="s">
        <v>8466</v>
      </c>
      <c r="C4665">
        <v>800000</v>
      </c>
      <c r="D4665" t="s">
        <v>1066</v>
      </c>
      <c r="E4665" t="s">
        <v>904</v>
      </c>
      <c r="F4665"/>
    </row>
    <row r="4666" spans="1:6" ht="51" customHeight="1">
      <c r="A4666" t="s">
        <v>8467</v>
      </c>
      <c r="B4666" t="s">
        <v>8468</v>
      </c>
      <c r="C4666">
        <v>300000</v>
      </c>
      <c r="D4666" t="s">
        <v>6730</v>
      </c>
      <c r="E4666" t="s">
        <v>701</v>
      </c>
      <c r="F4666"/>
    </row>
    <row r="4667" spans="1:6" ht="51" customHeight="1">
      <c r="A4667" t="s">
        <v>8469</v>
      </c>
      <c r="B4667" t="s">
        <v>8470</v>
      </c>
      <c r="C4667">
        <v>50000</v>
      </c>
      <c r="D4667" t="s">
        <v>1066</v>
      </c>
      <c r="E4667" t="s">
        <v>904</v>
      </c>
      <c r="F4667"/>
    </row>
    <row r="4668" spans="1:6" ht="51" customHeight="1">
      <c r="A4668" t="s">
        <v>8471</v>
      </c>
      <c r="B4668" t="s">
        <v>8472</v>
      </c>
      <c r="C4668">
        <v>150000</v>
      </c>
      <c r="D4668" t="s">
        <v>1066</v>
      </c>
      <c r="E4668" t="s">
        <v>904</v>
      </c>
      <c r="F4668"/>
    </row>
    <row r="4669" spans="1:6" ht="51" customHeight="1">
      <c r="A4669" t="s">
        <v>8473</v>
      </c>
      <c r="B4669" t="s">
        <v>8474</v>
      </c>
      <c r="C4669">
        <v>175000</v>
      </c>
      <c r="D4669" t="s">
        <v>1066</v>
      </c>
      <c r="E4669" t="s">
        <v>904</v>
      </c>
      <c r="F4669"/>
    </row>
    <row r="4670" spans="1:6" ht="51" customHeight="1">
      <c r="A4670"/>
      <c r="B4670"/>
      <c r="C4670"/>
      <c r="D4670"/>
      <c r="E4670"/>
      <c r="F4670"/>
    </row>
    <row r="4671" spans="1:6" ht="51" customHeight="1">
      <c r="A4671"/>
      <c r="B4671"/>
      <c r="C4671"/>
      <c r="D4671"/>
      <c r="E4671"/>
      <c r="F4671"/>
    </row>
    <row r="4672" spans="1:6" ht="51" customHeight="1" thickBot="1">
      <c r="A4672" t="s">
        <v>6831</v>
      </c>
      <c r="B4672"/>
      <c r="C4672"/>
      <c r="D4672"/>
      <c r="E4672"/>
      <c r="F4672"/>
    </row>
    <row r="4673" spans="1:6" ht="51" customHeight="1">
      <c r="A4673" s="1299" t="s">
        <v>1</v>
      </c>
      <c r="B4673" s="1300" t="s">
        <v>2</v>
      </c>
      <c r="C4673" s="1301" t="s">
        <v>6349</v>
      </c>
      <c r="D4673" s="1301" t="s">
        <v>4</v>
      </c>
      <c r="E4673" s="1301" t="s">
        <v>5</v>
      </c>
      <c r="F4673" s="1302" t="s">
        <v>6350</v>
      </c>
    </row>
    <row r="4674" spans="1:6" ht="51" customHeight="1">
      <c r="A4674" t="s">
        <v>8475</v>
      </c>
      <c r="B4674" t="s">
        <v>8476</v>
      </c>
      <c r="C4674">
        <v>75000</v>
      </c>
      <c r="D4674" t="s">
        <v>904</v>
      </c>
      <c r="E4674" t="s">
        <v>904</v>
      </c>
      <c r="F4674"/>
    </row>
    <row r="4675" spans="1:6" ht="51" customHeight="1">
      <c r="A4675" t="s">
        <v>8477</v>
      </c>
      <c r="B4675" t="s">
        <v>8478</v>
      </c>
      <c r="C4675">
        <v>100000</v>
      </c>
      <c r="D4675" t="s">
        <v>1066</v>
      </c>
      <c r="E4675" t="s">
        <v>904</v>
      </c>
      <c r="F4675"/>
    </row>
    <row r="4676" spans="1:6" ht="51" customHeight="1">
      <c r="A4676" t="s">
        <v>8479</v>
      </c>
      <c r="B4676" t="s">
        <v>8480</v>
      </c>
      <c r="C4676">
        <v>400000</v>
      </c>
      <c r="D4676" t="s">
        <v>904</v>
      </c>
      <c r="E4676" t="s">
        <v>904</v>
      </c>
      <c r="F4676"/>
    </row>
    <row r="4677" spans="1:6" ht="51" customHeight="1">
      <c r="A4677"/>
      <c r="B4677"/>
      <c r="C4677"/>
      <c r="D4677"/>
      <c r="E4677"/>
      <c r="F4677"/>
    </row>
    <row r="4678" spans="1:6" ht="51" customHeight="1">
      <c r="A4678"/>
      <c r="B4678"/>
      <c r="C4678"/>
      <c r="D4678"/>
      <c r="E4678"/>
      <c r="F4678"/>
    </row>
    <row r="4679" spans="1:6" ht="51" customHeight="1" thickBot="1">
      <c r="A4679" t="s">
        <v>6700</v>
      </c>
      <c r="B4679"/>
      <c r="C4679"/>
      <c r="D4679"/>
      <c r="E4679"/>
      <c r="F4679"/>
    </row>
    <row r="4680" spans="1:6" ht="51" customHeight="1">
      <c r="A4680" s="1299" t="s">
        <v>1</v>
      </c>
      <c r="B4680" s="1300" t="s">
        <v>2</v>
      </c>
      <c r="C4680" s="1301" t="s">
        <v>6349</v>
      </c>
      <c r="D4680" s="1301" t="s">
        <v>4</v>
      </c>
      <c r="E4680" s="1301" t="s">
        <v>5</v>
      </c>
      <c r="F4680" s="1302" t="s">
        <v>6350</v>
      </c>
    </row>
    <row r="4681" spans="1:6" ht="51" customHeight="1">
      <c r="A4681" t="s">
        <v>8481</v>
      </c>
      <c r="B4681" t="s">
        <v>8482</v>
      </c>
      <c r="C4681">
        <v>25000</v>
      </c>
      <c r="D4681" t="s">
        <v>1066</v>
      </c>
      <c r="E4681" t="s">
        <v>904</v>
      </c>
      <c r="F4681"/>
    </row>
    <row r="4682" spans="1:6" ht="51" customHeight="1">
      <c r="A4682" t="s">
        <v>8483</v>
      </c>
      <c r="B4682" t="s">
        <v>8484</v>
      </c>
      <c r="C4682">
        <v>25000</v>
      </c>
      <c r="D4682" t="s">
        <v>1066</v>
      </c>
      <c r="E4682" t="s">
        <v>904</v>
      </c>
      <c r="F4682"/>
    </row>
    <row r="4683" spans="1:6" ht="51" customHeight="1">
      <c r="A4683" t="s">
        <v>8485</v>
      </c>
      <c r="B4683" t="s">
        <v>8486</v>
      </c>
      <c r="C4683">
        <v>30000</v>
      </c>
      <c r="D4683" t="s">
        <v>1066</v>
      </c>
      <c r="E4683" t="s">
        <v>904</v>
      </c>
      <c r="F4683"/>
    </row>
    <row r="4684" spans="1:6" ht="51" customHeight="1">
      <c r="A4684" t="s">
        <v>8487</v>
      </c>
      <c r="B4684" t="s">
        <v>8488</v>
      </c>
      <c r="C4684">
        <v>30000</v>
      </c>
      <c r="D4684" t="s">
        <v>1066</v>
      </c>
      <c r="E4684" t="s">
        <v>904</v>
      </c>
      <c r="F4684"/>
    </row>
    <row r="4685" spans="1:6" ht="51" customHeight="1">
      <c r="A4685" t="s">
        <v>8489</v>
      </c>
      <c r="B4685" t="s">
        <v>8490</v>
      </c>
      <c r="C4685">
        <v>20000</v>
      </c>
      <c r="D4685" t="s">
        <v>1066</v>
      </c>
      <c r="E4685" t="s">
        <v>904</v>
      </c>
      <c r="F4685"/>
    </row>
    <row r="4686" spans="1:6" ht="51" customHeight="1">
      <c r="A4686" t="s">
        <v>8491</v>
      </c>
      <c r="B4686" t="s">
        <v>8492</v>
      </c>
      <c r="C4686">
        <v>40000</v>
      </c>
      <c r="D4686" t="s">
        <v>1066</v>
      </c>
      <c r="E4686" t="s">
        <v>904</v>
      </c>
      <c r="F4686"/>
    </row>
    <row r="4687" spans="1:6" ht="51" customHeight="1">
      <c r="A4687" t="s">
        <v>8493</v>
      </c>
      <c r="B4687" t="s">
        <v>8494</v>
      </c>
      <c r="C4687">
        <v>40000</v>
      </c>
      <c r="D4687" t="s">
        <v>1066</v>
      </c>
      <c r="E4687" t="s">
        <v>904</v>
      </c>
      <c r="F4687"/>
    </row>
    <row r="4688" spans="1:6" ht="51" customHeight="1">
      <c r="A4688" t="s">
        <v>8495</v>
      </c>
      <c r="B4688" t="s">
        <v>8496</v>
      </c>
      <c r="C4688">
        <v>40000</v>
      </c>
      <c r="D4688" t="s">
        <v>1066</v>
      </c>
      <c r="E4688" t="s">
        <v>904</v>
      </c>
      <c r="F4688"/>
    </row>
    <row r="4689" spans="1:6" ht="51" customHeight="1">
      <c r="A4689" t="s">
        <v>8497</v>
      </c>
      <c r="B4689" t="s">
        <v>8498</v>
      </c>
      <c r="C4689">
        <v>40000</v>
      </c>
      <c r="D4689" t="s">
        <v>1066</v>
      </c>
      <c r="E4689" t="s">
        <v>904</v>
      </c>
      <c r="F4689"/>
    </row>
    <row r="4690" spans="1:6" ht="51" customHeight="1">
      <c r="A4690" t="s">
        <v>8499</v>
      </c>
      <c r="B4690" t="s">
        <v>8500</v>
      </c>
      <c r="C4690">
        <v>500000</v>
      </c>
      <c r="D4690" t="s">
        <v>1066</v>
      </c>
      <c r="E4690" t="s">
        <v>904</v>
      </c>
      <c r="F4690"/>
    </row>
    <row r="4691" spans="1:6" ht="51" customHeight="1">
      <c r="A4691" t="s">
        <v>8501</v>
      </c>
      <c r="B4691" t="s">
        <v>8502</v>
      </c>
      <c r="C4691">
        <v>500000</v>
      </c>
      <c r="D4691" t="s">
        <v>1066</v>
      </c>
      <c r="E4691" t="s">
        <v>904</v>
      </c>
      <c r="F4691"/>
    </row>
    <row r="4692" spans="1:6" ht="51" customHeight="1">
      <c r="A4692" t="s">
        <v>8503</v>
      </c>
      <c r="B4692" t="s">
        <v>8504</v>
      </c>
      <c r="C4692">
        <v>500000</v>
      </c>
      <c r="D4692" t="s">
        <v>1066</v>
      </c>
      <c r="E4692" t="s">
        <v>904</v>
      </c>
      <c r="F4692"/>
    </row>
    <row r="4693" spans="1:6" ht="51" customHeight="1">
      <c r="A4693" t="s">
        <v>8505</v>
      </c>
      <c r="B4693" t="s">
        <v>8506</v>
      </c>
      <c r="C4693">
        <v>500000</v>
      </c>
      <c r="D4693" t="s">
        <v>1066</v>
      </c>
      <c r="E4693" t="s">
        <v>904</v>
      </c>
      <c r="F4693"/>
    </row>
    <row r="4694" spans="1:6" ht="51" customHeight="1">
      <c r="A4694" t="s">
        <v>8507</v>
      </c>
      <c r="B4694" t="s">
        <v>8508</v>
      </c>
      <c r="C4694">
        <v>500000</v>
      </c>
      <c r="D4694" t="s">
        <v>904</v>
      </c>
      <c r="E4694" t="s">
        <v>904</v>
      </c>
      <c r="F4694"/>
    </row>
    <row r="4695" spans="1:6" ht="51" customHeight="1">
      <c r="A4695" t="s">
        <v>8509</v>
      </c>
      <c r="B4695" t="s">
        <v>8510</v>
      </c>
      <c r="C4695">
        <v>400000</v>
      </c>
      <c r="D4695" t="s">
        <v>904</v>
      </c>
      <c r="E4695" t="s">
        <v>904</v>
      </c>
      <c r="F4695"/>
    </row>
    <row r="4696" spans="1:6" ht="51" customHeight="1">
      <c r="A4696" t="s">
        <v>8511</v>
      </c>
      <c r="B4696" t="s">
        <v>8512</v>
      </c>
      <c r="C4696">
        <v>250000</v>
      </c>
      <c r="D4696" t="s">
        <v>904</v>
      </c>
      <c r="E4696" t="s">
        <v>904</v>
      </c>
      <c r="F4696"/>
    </row>
    <row r="4697" spans="1:6" ht="51" customHeight="1">
      <c r="A4697" t="s">
        <v>8513</v>
      </c>
      <c r="B4697" t="s">
        <v>8514</v>
      </c>
      <c r="C4697">
        <v>800000</v>
      </c>
      <c r="D4697" t="s">
        <v>904</v>
      </c>
      <c r="E4697" t="s">
        <v>904</v>
      </c>
      <c r="F4697"/>
    </row>
    <row r="4698" spans="1:6" ht="51" customHeight="1">
      <c r="A4698"/>
      <c r="B4698"/>
      <c r="C4698"/>
      <c r="D4698"/>
      <c r="E4698"/>
      <c r="F4698"/>
    </row>
    <row r="4699" spans="1:6" ht="51" customHeight="1">
      <c r="A4699"/>
      <c r="B4699"/>
      <c r="C4699"/>
      <c r="D4699"/>
      <c r="E4699"/>
      <c r="F4699"/>
    </row>
    <row r="4700" spans="1:6" ht="51" customHeight="1" thickBot="1">
      <c r="A4700" t="s">
        <v>6840</v>
      </c>
      <c r="B4700"/>
      <c r="C4700"/>
      <c r="D4700"/>
      <c r="E4700"/>
      <c r="F4700"/>
    </row>
    <row r="4701" spans="1:6" ht="51" customHeight="1">
      <c r="A4701" s="1299" t="s">
        <v>1</v>
      </c>
      <c r="B4701" s="1300" t="s">
        <v>2</v>
      </c>
      <c r="C4701" s="1301" t="s">
        <v>6349</v>
      </c>
      <c r="D4701" s="1301" t="s">
        <v>4</v>
      </c>
      <c r="E4701" s="1301" t="s">
        <v>5</v>
      </c>
      <c r="F4701" s="1302" t="s">
        <v>6350</v>
      </c>
    </row>
    <row r="4702" spans="1:6" ht="51" customHeight="1">
      <c r="A4702" t="s">
        <v>8515</v>
      </c>
      <c r="B4702" t="s">
        <v>8516</v>
      </c>
      <c r="C4702">
        <v>50000</v>
      </c>
      <c r="D4702" t="s">
        <v>1066</v>
      </c>
      <c r="E4702" t="s">
        <v>904</v>
      </c>
      <c r="F4702"/>
    </row>
    <row r="4703" spans="1:6" ht="51" customHeight="1">
      <c r="A4703" t="s">
        <v>8517</v>
      </c>
      <c r="B4703" t="s">
        <v>8518</v>
      </c>
      <c r="C4703">
        <v>50000</v>
      </c>
      <c r="D4703" t="s">
        <v>1066</v>
      </c>
      <c r="E4703" t="s">
        <v>904</v>
      </c>
      <c r="F4703"/>
    </row>
    <row r="4704" spans="1:6" ht="51" customHeight="1">
      <c r="A4704" t="s">
        <v>8519</v>
      </c>
      <c r="B4704" t="s">
        <v>8520</v>
      </c>
      <c r="C4704">
        <v>2500000</v>
      </c>
      <c r="D4704" t="s">
        <v>6777</v>
      </c>
      <c r="E4704" t="s">
        <v>701</v>
      </c>
      <c r="F4704"/>
    </row>
    <row r="4705" spans="1:6" ht="51" customHeight="1">
      <c r="A4705" t="s">
        <v>8521</v>
      </c>
      <c r="B4705" t="s">
        <v>8522</v>
      </c>
      <c r="C4705">
        <v>450000</v>
      </c>
      <c r="D4705" t="s">
        <v>1066</v>
      </c>
      <c r="E4705" t="s">
        <v>904</v>
      </c>
      <c r="F4705"/>
    </row>
    <row r="4706" spans="1:6" ht="51" customHeight="1">
      <c r="A4706" t="s">
        <v>8523</v>
      </c>
      <c r="B4706" t="s">
        <v>8524</v>
      </c>
      <c r="C4706">
        <v>200000</v>
      </c>
      <c r="D4706" t="s">
        <v>1066</v>
      </c>
      <c r="E4706" t="s">
        <v>904</v>
      </c>
      <c r="F4706"/>
    </row>
    <row r="4707" spans="1:6" ht="51" customHeight="1">
      <c r="A4707" t="s">
        <v>8525</v>
      </c>
      <c r="B4707" t="s">
        <v>8526</v>
      </c>
      <c r="C4707">
        <v>200000</v>
      </c>
      <c r="D4707" t="s">
        <v>904</v>
      </c>
      <c r="E4707" t="s">
        <v>904</v>
      </c>
      <c r="F4707"/>
    </row>
    <row r="4708" spans="1:6" ht="51" customHeight="1">
      <c r="A4708" t="s">
        <v>8527</v>
      </c>
      <c r="B4708" t="s">
        <v>8528</v>
      </c>
      <c r="C4708">
        <v>500000</v>
      </c>
      <c r="D4708" t="s">
        <v>904</v>
      </c>
      <c r="E4708" t="s">
        <v>904</v>
      </c>
      <c r="F4708"/>
    </row>
    <row r="4709" spans="1:6" ht="51" customHeight="1">
      <c r="A4709" t="s">
        <v>8529</v>
      </c>
      <c r="B4709" t="s">
        <v>8530</v>
      </c>
      <c r="C4709">
        <v>500000</v>
      </c>
      <c r="D4709" t="s">
        <v>904</v>
      </c>
      <c r="E4709" t="s">
        <v>904</v>
      </c>
      <c r="F4709"/>
    </row>
    <row r="4710" spans="1:6" ht="51" customHeight="1">
      <c r="A4710" t="s">
        <v>8531</v>
      </c>
      <c r="B4710" t="s">
        <v>8532</v>
      </c>
      <c r="C4710">
        <v>1000000</v>
      </c>
      <c r="D4710" t="s">
        <v>904</v>
      </c>
      <c r="E4710" t="s">
        <v>904</v>
      </c>
      <c r="F4710"/>
    </row>
    <row r="4711" spans="1:6" ht="51" customHeight="1">
      <c r="A4711" t="s">
        <v>8533</v>
      </c>
      <c r="B4711" t="s">
        <v>8534</v>
      </c>
      <c r="C4711">
        <v>500000</v>
      </c>
      <c r="D4711" t="s">
        <v>904</v>
      </c>
      <c r="E4711" t="s">
        <v>904</v>
      </c>
      <c r="F4711"/>
    </row>
    <row r="4712" spans="1:6" ht="51" customHeight="1">
      <c r="A4712" t="s">
        <v>8535</v>
      </c>
      <c r="B4712" t="s">
        <v>8536</v>
      </c>
      <c r="C4712">
        <v>500000</v>
      </c>
      <c r="D4712" t="s">
        <v>904</v>
      </c>
      <c r="E4712" t="s">
        <v>904</v>
      </c>
      <c r="F4712"/>
    </row>
    <row r="4713" spans="1:6" ht="51" customHeight="1">
      <c r="A4713" t="s">
        <v>8537</v>
      </c>
      <c r="B4713" t="s">
        <v>8538</v>
      </c>
      <c r="C4713">
        <v>500000</v>
      </c>
      <c r="D4713" t="s">
        <v>904</v>
      </c>
      <c r="E4713" t="s">
        <v>904</v>
      </c>
      <c r="F4713"/>
    </row>
    <row r="4714" spans="1:6" ht="51" customHeight="1">
      <c r="A4714" t="s">
        <v>8539</v>
      </c>
      <c r="B4714" t="s">
        <v>8540</v>
      </c>
      <c r="C4714">
        <v>500000</v>
      </c>
      <c r="D4714" t="s">
        <v>904</v>
      </c>
      <c r="E4714" t="s">
        <v>904</v>
      </c>
      <c r="F4714"/>
    </row>
    <row r="4715" spans="1:6" ht="51" customHeight="1">
      <c r="A4715" t="s">
        <v>8541</v>
      </c>
      <c r="B4715" t="s">
        <v>8542</v>
      </c>
      <c r="C4715">
        <v>500000</v>
      </c>
      <c r="D4715" t="s">
        <v>904</v>
      </c>
      <c r="E4715" t="s">
        <v>904</v>
      </c>
      <c r="F4715"/>
    </row>
    <row r="4716" spans="1:6" ht="51" customHeight="1">
      <c r="A4716" t="s">
        <v>8543</v>
      </c>
      <c r="B4716" t="s">
        <v>8544</v>
      </c>
      <c r="C4716">
        <v>500000</v>
      </c>
      <c r="D4716" t="s">
        <v>904</v>
      </c>
      <c r="E4716" t="s">
        <v>904</v>
      </c>
      <c r="F4716"/>
    </row>
    <row r="4717" spans="1:6" ht="51" customHeight="1">
      <c r="A4717" t="s">
        <v>8545</v>
      </c>
      <c r="B4717" t="s">
        <v>8546</v>
      </c>
      <c r="C4717">
        <v>500000</v>
      </c>
      <c r="D4717" t="s">
        <v>904</v>
      </c>
      <c r="E4717" t="s">
        <v>904</v>
      </c>
      <c r="F4717"/>
    </row>
    <row r="4718" spans="1:6" ht="51" customHeight="1">
      <c r="A4718" t="s">
        <v>8547</v>
      </c>
      <c r="B4718" t="s">
        <v>8548</v>
      </c>
      <c r="C4718">
        <v>500000</v>
      </c>
      <c r="D4718" t="s">
        <v>904</v>
      </c>
      <c r="E4718" t="s">
        <v>904</v>
      </c>
      <c r="F4718"/>
    </row>
    <row r="4719" spans="1:6" ht="51" customHeight="1">
      <c r="A4719" t="s">
        <v>8549</v>
      </c>
      <c r="B4719" t="s">
        <v>8550</v>
      </c>
      <c r="C4719">
        <v>300000</v>
      </c>
      <c r="D4719" t="s">
        <v>904</v>
      </c>
      <c r="E4719" t="s">
        <v>904</v>
      </c>
      <c r="F4719"/>
    </row>
    <row r="4720" spans="1:6" ht="51" customHeight="1">
      <c r="A4720" t="s">
        <v>8551</v>
      </c>
      <c r="B4720" t="s">
        <v>8552</v>
      </c>
      <c r="C4720">
        <v>500000</v>
      </c>
      <c r="D4720" t="s">
        <v>904</v>
      </c>
      <c r="E4720" t="s">
        <v>904</v>
      </c>
      <c r="F4720"/>
    </row>
    <row r="4721" spans="1:6" ht="51" customHeight="1">
      <c r="A4721" t="s">
        <v>8553</v>
      </c>
      <c r="B4721" t="s">
        <v>8554</v>
      </c>
      <c r="C4721">
        <v>500000</v>
      </c>
      <c r="D4721" t="s">
        <v>904</v>
      </c>
      <c r="E4721" t="s">
        <v>904</v>
      </c>
      <c r="F4721"/>
    </row>
    <row r="4722" spans="1:6" ht="51" customHeight="1">
      <c r="A4722" t="s">
        <v>8555</v>
      </c>
      <c r="B4722" t="s">
        <v>8556</v>
      </c>
      <c r="C4722">
        <v>1000000</v>
      </c>
      <c r="D4722" t="s">
        <v>904</v>
      </c>
      <c r="E4722" t="s">
        <v>904</v>
      </c>
      <c r="F4722"/>
    </row>
    <row r="4723" spans="1:6" ht="51" customHeight="1">
      <c r="A4723" t="s">
        <v>8557</v>
      </c>
      <c r="B4723" t="s">
        <v>8558</v>
      </c>
      <c r="C4723">
        <v>500000</v>
      </c>
      <c r="D4723" t="s">
        <v>904</v>
      </c>
      <c r="E4723" t="s">
        <v>904</v>
      </c>
      <c r="F4723"/>
    </row>
    <row r="4724" spans="1:6" ht="51" customHeight="1">
      <c r="A4724" t="s">
        <v>8559</v>
      </c>
      <c r="B4724" t="s">
        <v>8560</v>
      </c>
      <c r="C4724">
        <v>500000</v>
      </c>
      <c r="D4724" t="s">
        <v>904</v>
      </c>
      <c r="E4724" t="s">
        <v>904</v>
      </c>
      <c r="F4724"/>
    </row>
    <row r="4725" spans="1:6" ht="51" customHeight="1">
      <c r="A4725" t="s">
        <v>8561</v>
      </c>
      <c r="B4725" t="s">
        <v>8562</v>
      </c>
      <c r="C4725">
        <v>500000</v>
      </c>
      <c r="D4725" t="s">
        <v>904</v>
      </c>
      <c r="E4725" t="s">
        <v>904</v>
      </c>
      <c r="F4725"/>
    </row>
    <row r="4726" spans="1:6" ht="51" customHeight="1">
      <c r="A4726" t="s">
        <v>8563</v>
      </c>
      <c r="B4726" t="s">
        <v>8564</v>
      </c>
      <c r="C4726">
        <v>500000</v>
      </c>
      <c r="D4726" t="s">
        <v>904</v>
      </c>
      <c r="E4726" t="s">
        <v>904</v>
      </c>
      <c r="F4726"/>
    </row>
    <row r="4727" spans="1:6" ht="51" customHeight="1">
      <c r="A4727" t="s">
        <v>8565</v>
      </c>
      <c r="B4727" t="s">
        <v>8566</v>
      </c>
      <c r="C4727">
        <v>500000</v>
      </c>
      <c r="D4727" t="s">
        <v>904</v>
      </c>
      <c r="E4727" t="s">
        <v>904</v>
      </c>
      <c r="F4727"/>
    </row>
    <row r="4728" spans="1:6" ht="51" customHeight="1">
      <c r="A4728" t="s">
        <v>8567</v>
      </c>
      <c r="B4728" t="s">
        <v>8568</v>
      </c>
      <c r="C4728">
        <v>500000</v>
      </c>
      <c r="D4728" t="s">
        <v>904</v>
      </c>
      <c r="E4728" t="s">
        <v>904</v>
      </c>
      <c r="F4728"/>
    </row>
    <row r="4729" spans="1:6" ht="51" customHeight="1">
      <c r="A4729" t="s">
        <v>8569</v>
      </c>
      <c r="B4729" t="s">
        <v>8570</v>
      </c>
      <c r="C4729">
        <v>500000</v>
      </c>
      <c r="D4729" t="s">
        <v>904</v>
      </c>
      <c r="E4729" t="s">
        <v>904</v>
      </c>
      <c r="F4729"/>
    </row>
    <row r="4730" spans="1:6" ht="51" customHeight="1">
      <c r="A4730" t="s">
        <v>8571</v>
      </c>
      <c r="B4730" t="s">
        <v>8572</v>
      </c>
      <c r="C4730">
        <v>500000</v>
      </c>
      <c r="D4730" t="s">
        <v>904</v>
      </c>
      <c r="E4730" t="s">
        <v>904</v>
      </c>
      <c r="F4730"/>
    </row>
    <row r="4731" spans="1:6" ht="51" customHeight="1">
      <c r="A4731" t="s">
        <v>8573</v>
      </c>
      <c r="B4731" t="s">
        <v>8574</v>
      </c>
      <c r="C4731">
        <v>500000</v>
      </c>
      <c r="D4731" t="s">
        <v>904</v>
      </c>
      <c r="E4731" t="s">
        <v>904</v>
      </c>
      <c r="F4731"/>
    </row>
    <row r="4732" spans="1:6" ht="51" customHeight="1">
      <c r="A4732" t="s">
        <v>8575</v>
      </c>
      <c r="B4732" t="s">
        <v>8576</v>
      </c>
      <c r="C4732">
        <v>1000000</v>
      </c>
      <c r="D4732" t="s">
        <v>6777</v>
      </c>
      <c r="E4732" t="s">
        <v>701</v>
      </c>
      <c r="F4732"/>
    </row>
    <row r="4733" spans="1:6" ht="51" customHeight="1">
      <c r="A4733"/>
      <c r="B4733"/>
      <c r="C4733"/>
      <c r="D4733"/>
      <c r="E4733"/>
      <c r="F4733"/>
    </row>
    <row r="4734" spans="1:6" ht="51" customHeight="1">
      <c r="A4734"/>
      <c r="B4734"/>
      <c r="C4734"/>
      <c r="D4734"/>
      <c r="E4734"/>
      <c r="F4734"/>
    </row>
    <row r="4735" spans="1:6" ht="51" customHeight="1" thickBot="1">
      <c r="A4735" t="s">
        <v>6867</v>
      </c>
      <c r="B4735"/>
      <c r="C4735"/>
      <c r="D4735"/>
      <c r="E4735"/>
      <c r="F4735"/>
    </row>
    <row r="4736" spans="1:6" ht="51" customHeight="1">
      <c r="A4736" s="1299" t="s">
        <v>1</v>
      </c>
      <c r="B4736" s="1300" t="s">
        <v>2</v>
      </c>
      <c r="C4736" s="1301" t="s">
        <v>6349</v>
      </c>
      <c r="D4736" s="1301" t="s">
        <v>4</v>
      </c>
      <c r="E4736" s="1301" t="s">
        <v>5</v>
      </c>
      <c r="F4736" s="1302" t="s">
        <v>6350</v>
      </c>
    </row>
    <row r="4737" spans="1:6" ht="51" customHeight="1">
      <c r="A4737" t="s">
        <v>8577</v>
      </c>
      <c r="B4737" t="s">
        <v>8578</v>
      </c>
      <c r="C4737">
        <v>150000</v>
      </c>
      <c r="D4737" t="s">
        <v>1066</v>
      </c>
      <c r="E4737" t="s">
        <v>904</v>
      </c>
      <c r="F4737"/>
    </row>
    <row r="4738" spans="1:6" ht="51" customHeight="1">
      <c r="A4738"/>
      <c r="B4738"/>
      <c r="C4738"/>
      <c r="D4738"/>
      <c r="E4738"/>
      <c r="F4738"/>
    </row>
    <row r="4739" spans="1:6" ht="51" customHeight="1">
      <c r="A4739"/>
      <c r="B4739"/>
      <c r="C4739"/>
      <c r="D4739"/>
      <c r="E4739"/>
      <c r="F4739"/>
    </row>
    <row r="4740" spans="1:6" ht="51" customHeight="1" thickBot="1">
      <c r="A4740" t="s">
        <v>6877</v>
      </c>
      <c r="B4740"/>
      <c r="C4740"/>
      <c r="D4740"/>
      <c r="E4740"/>
      <c r="F4740"/>
    </row>
    <row r="4741" spans="1:6" ht="51" customHeight="1">
      <c r="A4741" s="1299" t="s">
        <v>1</v>
      </c>
      <c r="B4741" s="1300" t="s">
        <v>2</v>
      </c>
      <c r="C4741" s="1301" t="s">
        <v>6349</v>
      </c>
      <c r="D4741" s="1301" t="s">
        <v>4</v>
      </c>
      <c r="E4741" s="1301" t="s">
        <v>5</v>
      </c>
      <c r="F4741" s="1302" t="s">
        <v>6350</v>
      </c>
    </row>
    <row r="4742" spans="1:6" ht="51" customHeight="1">
      <c r="A4742" t="s">
        <v>8579</v>
      </c>
      <c r="B4742" t="s">
        <v>8580</v>
      </c>
      <c r="C4742">
        <v>25000</v>
      </c>
      <c r="D4742" t="s">
        <v>1066</v>
      </c>
      <c r="E4742" t="s">
        <v>904</v>
      </c>
      <c r="F4742"/>
    </row>
    <row r="4743" spans="1:6" ht="51" customHeight="1">
      <c r="A4743" t="s">
        <v>8581</v>
      </c>
      <c r="B4743" t="s">
        <v>8582</v>
      </c>
      <c r="C4743">
        <v>100000</v>
      </c>
      <c r="D4743" t="s">
        <v>1066</v>
      </c>
      <c r="E4743" t="s">
        <v>904</v>
      </c>
      <c r="F4743"/>
    </row>
    <row r="4744" spans="1:6" ht="51" customHeight="1">
      <c r="A4744" t="s">
        <v>8583</v>
      </c>
      <c r="B4744" t="s">
        <v>8584</v>
      </c>
      <c r="C4744">
        <v>150000</v>
      </c>
      <c r="D4744" t="s">
        <v>1066</v>
      </c>
      <c r="E4744" t="s">
        <v>904</v>
      </c>
      <c r="F4744"/>
    </row>
    <row r="4745" spans="1:6" ht="51" customHeight="1">
      <c r="A4745" t="s">
        <v>8585</v>
      </c>
      <c r="B4745" t="s">
        <v>8586</v>
      </c>
      <c r="C4745">
        <v>885000</v>
      </c>
      <c r="D4745" t="s">
        <v>904</v>
      </c>
      <c r="E4745" t="s">
        <v>904</v>
      </c>
      <c r="F4745"/>
    </row>
    <row r="4746" spans="1:6" ht="51" customHeight="1">
      <c r="A4746"/>
      <c r="B4746"/>
      <c r="C4746"/>
      <c r="D4746"/>
      <c r="E4746"/>
      <c r="F4746"/>
    </row>
    <row r="4747" spans="1:6" ht="51" customHeight="1">
      <c r="A4747"/>
      <c r="B4747"/>
      <c r="C4747"/>
      <c r="D4747"/>
      <c r="E4747"/>
      <c r="F4747"/>
    </row>
    <row r="4748" spans="1:6" ht="51" customHeight="1" thickBot="1">
      <c r="A4748" t="s">
        <v>6890</v>
      </c>
      <c r="B4748"/>
      <c r="C4748"/>
      <c r="D4748"/>
      <c r="E4748"/>
      <c r="F4748"/>
    </row>
    <row r="4749" spans="1:6" ht="51" customHeight="1">
      <c r="A4749" s="1299" t="s">
        <v>1</v>
      </c>
      <c r="B4749" s="1300" t="s">
        <v>2</v>
      </c>
      <c r="C4749" s="1301" t="s">
        <v>6349</v>
      </c>
      <c r="D4749" s="1301" t="s">
        <v>4</v>
      </c>
      <c r="E4749" s="1301" t="s">
        <v>5</v>
      </c>
      <c r="F4749" s="1302" t="s">
        <v>6350</v>
      </c>
    </row>
    <row r="4750" spans="1:6" ht="51" customHeight="1">
      <c r="A4750" t="s">
        <v>8587</v>
      </c>
      <c r="B4750" t="s">
        <v>8588</v>
      </c>
      <c r="C4750">
        <v>200000</v>
      </c>
      <c r="D4750" t="s">
        <v>6777</v>
      </c>
      <c r="E4750" t="s">
        <v>701</v>
      </c>
      <c r="F4750"/>
    </row>
    <row r="4751" spans="1:6" ht="51" customHeight="1">
      <c r="A4751" t="s">
        <v>8589</v>
      </c>
      <c r="B4751" t="s">
        <v>8590</v>
      </c>
      <c r="C4751">
        <v>25000</v>
      </c>
      <c r="D4751" t="s">
        <v>1066</v>
      </c>
      <c r="E4751" t="s">
        <v>904</v>
      </c>
      <c r="F4751"/>
    </row>
    <row r="4752" spans="1:6" ht="51" customHeight="1">
      <c r="A4752" t="s">
        <v>8591</v>
      </c>
      <c r="B4752" t="s">
        <v>8592</v>
      </c>
      <c r="C4752">
        <v>25000</v>
      </c>
      <c r="D4752" t="s">
        <v>1066</v>
      </c>
      <c r="E4752" t="s">
        <v>904</v>
      </c>
      <c r="F4752"/>
    </row>
    <row r="4753" spans="1:6" ht="51" customHeight="1">
      <c r="A4753" t="s">
        <v>8593</v>
      </c>
      <c r="B4753" t="s">
        <v>8594</v>
      </c>
      <c r="C4753">
        <v>25000</v>
      </c>
      <c r="D4753" t="s">
        <v>1066</v>
      </c>
      <c r="E4753" t="s">
        <v>904</v>
      </c>
      <c r="F4753"/>
    </row>
    <row r="4754" spans="1:6" ht="51" customHeight="1">
      <c r="A4754" t="s">
        <v>8595</v>
      </c>
      <c r="B4754" t="s">
        <v>8596</v>
      </c>
      <c r="C4754">
        <v>25000</v>
      </c>
      <c r="D4754" t="s">
        <v>1066</v>
      </c>
      <c r="E4754" t="s">
        <v>904</v>
      </c>
      <c r="F4754"/>
    </row>
    <row r="4755" spans="1:6" ht="51" customHeight="1">
      <c r="A4755" t="s">
        <v>8597</v>
      </c>
      <c r="B4755" t="s">
        <v>8598</v>
      </c>
      <c r="C4755">
        <v>25000</v>
      </c>
      <c r="D4755" t="s">
        <v>1066</v>
      </c>
      <c r="E4755" t="s">
        <v>904</v>
      </c>
      <c r="F4755"/>
    </row>
    <row r="4756" spans="1:6" ht="51" customHeight="1">
      <c r="A4756" t="s">
        <v>8599</v>
      </c>
      <c r="B4756" t="s">
        <v>8600</v>
      </c>
      <c r="C4756">
        <v>25000</v>
      </c>
      <c r="D4756" t="s">
        <v>1066</v>
      </c>
      <c r="E4756" t="s">
        <v>904</v>
      </c>
      <c r="F4756"/>
    </row>
    <row r="4757" spans="1:6" ht="51" customHeight="1">
      <c r="A4757" t="s">
        <v>8601</v>
      </c>
      <c r="B4757" t="s">
        <v>8602</v>
      </c>
      <c r="C4757">
        <v>40000</v>
      </c>
      <c r="D4757" t="s">
        <v>1066</v>
      </c>
      <c r="E4757" t="s">
        <v>904</v>
      </c>
      <c r="F4757"/>
    </row>
    <row r="4758" spans="1:6" ht="51" customHeight="1">
      <c r="A4758" t="s">
        <v>8603</v>
      </c>
      <c r="B4758" t="s">
        <v>8604</v>
      </c>
      <c r="C4758">
        <v>10000</v>
      </c>
      <c r="D4758" t="s">
        <v>1066</v>
      </c>
      <c r="E4758" t="s">
        <v>904</v>
      </c>
      <c r="F4758"/>
    </row>
    <row r="4759" spans="1:6" ht="51" customHeight="1">
      <c r="A4759" t="s">
        <v>8605</v>
      </c>
      <c r="B4759" t="s">
        <v>8606</v>
      </c>
      <c r="C4759">
        <v>25000</v>
      </c>
      <c r="D4759" t="s">
        <v>1066</v>
      </c>
      <c r="E4759" t="s">
        <v>904</v>
      </c>
      <c r="F4759"/>
    </row>
    <row r="4760" spans="1:6" ht="51" customHeight="1">
      <c r="A4760" t="s">
        <v>8607</v>
      </c>
      <c r="B4760" t="s">
        <v>8608</v>
      </c>
      <c r="C4760">
        <v>25000</v>
      </c>
      <c r="D4760" t="s">
        <v>1066</v>
      </c>
      <c r="E4760" t="s">
        <v>904</v>
      </c>
      <c r="F4760"/>
    </row>
    <row r="4761" spans="1:6" ht="51" customHeight="1">
      <c r="A4761" t="s">
        <v>8609</v>
      </c>
      <c r="B4761" t="s">
        <v>8610</v>
      </c>
      <c r="C4761">
        <v>25000</v>
      </c>
      <c r="D4761" t="s">
        <v>1066</v>
      </c>
      <c r="E4761" t="s">
        <v>904</v>
      </c>
      <c r="F4761"/>
    </row>
    <row r="4762" spans="1:6" ht="51" customHeight="1">
      <c r="A4762" t="s">
        <v>8611</v>
      </c>
      <c r="B4762" t="s">
        <v>8612</v>
      </c>
      <c r="C4762">
        <v>25000</v>
      </c>
      <c r="D4762" t="s">
        <v>1066</v>
      </c>
      <c r="E4762" t="s">
        <v>904</v>
      </c>
      <c r="F4762"/>
    </row>
    <row r="4763" spans="1:6" ht="51" customHeight="1">
      <c r="A4763" t="s">
        <v>8613</v>
      </c>
      <c r="B4763" t="s">
        <v>8614</v>
      </c>
      <c r="C4763">
        <v>25000</v>
      </c>
      <c r="D4763" t="s">
        <v>1066</v>
      </c>
      <c r="E4763" t="s">
        <v>904</v>
      </c>
      <c r="F4763"/>
    </row>
    <row r="4764" spans="1:6" ht="51" customHeight="1">
      <c r="A4764" t="s">
        <v>8615</v>
      </c>
      <c r="B4764" t="s">
        <v>8616</v>
      </c>
      <c r="C4764">
        <v>25000</v>
      </c>
      <c r="D4764" t="s">
        <v>1066</v>
      </c>
      <c r="E4764" t="s">
        <v>904</v>
      </c>
      <c r="F4764"/>
    </row>
    <row r="4765" spans="1:6" ht="51" customHeight="1">
      <c r="A4765" t="s">
        <v>8617</v>
      </c>
      <c r="B4765" t="s">
        <v>8618</v>
      </c>
      <c r="C4765">
        <v>25000</v>
      </c>
      <c r="D4765" t="s">
        <v>1066</v>
      </c>
      <c r="E4765" t="s">
        <v>904</v>
      </c>
      <c r="F4765"/>
    </row>
    <row r="4766" spans="1:6" ht="51" customHeight="1">
      <c r="A4766" t="s">
        <v>8619</v>
      </c>
      <c r="B4766" t="s">
        <v>8620</v>
      </c>
      <c r="C4766">
        <v>25000</v>
      </c>
      <c r="D4766" t="s">
        <v>1066</v>
      </c>
      <c r="E4766" t="s">
        <v>904</v>
      </c>
      <c r="F4766"/>
    </row>
    <row r="4767" spans="1:6" ht="51" customHeight="1">
      <c r="A4767" t="s">
        <v>8621</v>
      </c>
      <c r="B4767" t="s">
        <v>8622</v>
      </c>
      <c r="C4767">
        <v>25000</v>
      </c>
      <c r="D4767" t="s">
        <v>1066</v>
      </c>
      <c r="E4767" t="s">
        <v>904</v>
      </c>
      <c r="F4767"/>
    </row>
    <row r="4768" spans="1:6" ht="51" customHeight="1">
      <c r="A4768" t="s">
        <v>8623</v>
      </c>
      <c r="B4768" t="s">
        <v>8624</v>
      </c>
      <c r="C4768">
        <v>25000</v>
      </c>
      <c r="D4768" t="s">
        <v>1066</v>
      </c>
      <c r="E4768" t="s">
        <v>904</v>
      </c>
      <c r="F4768"/>
    </row>
    <row r="4769" spans="1:6" ht="51" customHeight="1">
      <c r="A4769" t="s">
        <v>8625</v>
      </c>
      <c r="B4769" t="s">
        <v>8626</v>
      </c>
      <c r="C4769">
        <v>25000</v>
      </c>
      <c r="D4769" t="s">
        <v>1066</v>
      </c>
      <c r="E4769" t="s">
        <v>904</v>
      </c>
      <c r="F4769"/>
    </row>
    <row r="4770" spans="1:6" ht="51" customHeight="1">
      <c r="A4770" t="s">
        <v>8627</v>
      </c>
      <c r="B4770" t="s">
        <v>8628</v>
      </c>
      <c r="C4770">
        <v>50000</v>
      </c>
      <c r="D4770" t="s">
        <v>1066</v>
      </c>
      <c r="E4770" t="s">
        <v>904</v>
      </c>
      <c r="F4770"/>
    </row>
    <row r="4771" spans="1:6" ht="51" customHeight="1">
      <c r="A4771" t="s">
        <v>8629</v>
      </c>
      <c r="B4771" t="s">
        <v>8630</v>
      </c>
      <c r="C4771">
        <v>50000</v>
      </c>
      <c r="D4771" t="s">
        <v>1066</v>
      </c>
      <c r="E4771" t="s">
        <v>904</v>
      </c>
      <c r="F4771"/>
    </row>
    <row r="4772" spans="1:6" ht="51" customHeight="1">
      <c r="A4772" t="s">
        <v>8631</v>
      </c>
      <c r="B4772" t="s">
        <v>8632</v>
      </c>
      <c r="C4772">
        <v>25000</v>
      </c>
      <c r="D4772" t="s">
        <v>1066</v>
      </c>
      <c r="E4772" t="s">
        <v>904</v>
      </c>
      <c r="F4772"/>
    </row>
    <row r="4773" spans="1:6" ht="51" customHeight="1">
      <c r="A4773" t="s">
        <v>8633</v>
      </c>
      <c r="B4773" t="s">
        <v>8634</v>
      </c>
      <c r="C4773">
        <v>25000</v>
      </c>
      <c r="D4773" t="s">
        <v>1066</v>
      </c>
      <c r="E4773" t="s">
        <v>904</v>
      </c>
      <c r="F4773"/>
    </row>
    <row r="4774" spans="1:6" ht="51" customHeight="1">
      <c r="A4774" t="s">
        <v>8635</v>
      </c>
      <c r="B4774" t="s">
        <v>8636</v>
      </c>
      <c r="C4774">
        <v>500000</v>
      </c>
      <c r="D4774" t="s">
        <v>1066</v>
      </c>
      <c r="E4774" t="s">
        <v>904</v>
      </c>
      <c r="F4774"/>
    </row>
    <row r="4775" spans="1:6" ht="51" customHeight="1">
      <c r="A4775" t="s">
        <v>8637</v>
      </c>
      <c r="B4775" t="s">
        <v>8638</v>
      </c>
      <c r="C4775">
        <v>500000</v>
      </c>
      <c r="D4775" t="s">
        <v>6777</v>
      </c>
      <c r="E4775" t="s">
        <v>701</v>
      </c>
      <c r="F4775"/>
    </row>
    <row r="4776" spans="1:6" ht="51" customHeight="1">
      <c r="A4776" t="s">
        <v>8639</v>
      </c>
      <c r="B4776" t="s">
        <v>8640</v>
      </c>
      <c r="C4776">
        <v>25000</v>
      </c>
      <c r="D4776" t="s">
        <v>1066</v>
      </c>
      <c r="E4776" t="s">
        <v>904</v>
      </c>
      <c r="F4776"/>
    </row>
    <row r="4777" spans="1:6" ht="51" customHeight="1">
      <c r="A4777" t="s">
        <v>8641</v>
      </c>
      <c r="B4777" t="s">
        <v>8642</v>
      </c>
      <c r="C4777">
        <v>500000</v>
      </c>
      <c r="D4777" t="s">
        <v>6777</v>
      </c>
      <c r="E4777" t="s">
        <v>701</v>
      </c>
      <c r="F4777"/>
    </row>
    <row r="4778" spans="1:6" ht="51" customHeight="1">
      <c r="A4778" t="s">
        <v>8643</v>
      </c>
      <c r="B4778" t="s">
        <v>8644</v>
      </c>
      <c r="C4778">
        <v>500000</v>
      </c>
      <c r="D4778" t="s">
        <v>904</v>
      </c>
      <c r="E4778" t="s">
        <v>904</v>
      </c>
      <c r="F4778"/>
    </row>
    <row r="4779" spans="1:6" ht="51" customHeight="1">
      <c r="A4779" t="s">
        <v>8645</v>
      </c>
      <c r="B4779" t="s">
        <v>8646</v>
      </c>
      <c r="C4779">
        <v>700000</v>
      </c>
      <c r="D4779" t="s">
        <v>904</v>
      </c>
      <c r="E4779" t="s">
        <v>904</v>
      </c>
      <c r="F4779"/>
    </row>
    <row r="4780" spans="1:6" ht="51" customHeight="1">
      <c r="A4780" t="s">
        <v>8647</v>
      </c>
      <c r="B4780" t="s">
        <v>8648</v>
      </c>
      <c r="C4780">
        <v>500000</v>
      </c>
      <c r="D4780" t="s">
        <v>904</v>
      </c>
      <c r="E4780" t="s">
        <v>904</v>
      </c>
      <c r="F4780"/>
    </row>
    <row r="4781" spans="1:6" ht="51" customHeight="1">
      <c r="A4781" t="s">
        <v>8649</v>
      </c>
      <c r="B4781" t="s">
        <v>8650</v>
      </c>
      <c r="C4781">
        <v>500000</v>
      </c>
      <c r="D4781" t="s">
        <v>904</v>
      </c>
      <c r="E4781" t="s">
        <v>904</v>
      </c>
      <c r="F4781"/>
    </row>
    <row r="4782" spans="1:6" ht="51" customHeight="1">
      <c r="A4782" t="s">
        <v>8651</v>
      </c>
      <c r="B4782" t="s">
        <v>8652</v>
      </c>
      <c r="C4782">
        <v>500000</v>
      </c>
      <c r="D4782" t="s">
        <v>904</v>
      </c>
      <c r="E4782" t="s">
        <v>904</v>
      </c>
      <c r="F4782"/>
    </row>
    <row r="4783" spans="1:6" ht="51" customHeight="1">
      <c r="A4783" t="s">
        <v>8653</v>
      </c>
      <c r="B4783" t="s">
        <v>8654</v>
      </c>
      <c r="C4783">
        <v>500000</v>
      </c>
      <c r="D4783" t="s">
        <v>904</v>
      </c>
      <c r="E4783" t="s">
        <v>904</v>
      </c>
      <c r="F4783"/>
    </row>
    <row r="4784" spans="1:6" ht="51" customHeight="1">
      <c r="A4784" t="s">
        <v>8655</v>
      </c>
      <c r="B4784" t="s">
        <v>8656</v>
      </c>
      <c r="C4784">
        <v>500000</v>
      </c>
      <c r="D4784" t="s">
        <v>904</v>
      </c>
      <c r="E4784" t="s">
        <v>904</v>
      </c>
      <c r="F4784"/>
    </row>
    <row r="4785" spans="1:6" ht="51" customHeight="1">
      <c r="A4785" t="s">
        <v>8657</v>
      </c>
      <c r="B4785" t="s">
        <v>8658</v>
      </c>
      <c r="C4785">
        <v>500000</v>
      </c>
      <c r="D4785" t="s">
        <v>904</v>
      </c>
      <c r="E4785" t="s">
        <v>904</v>
      </c>
      <c r="F4785"/>
    </row>
    <row r="4786" spans="1:6" ht="51" customHeight="1">
      <c r="A4786" t="s">
        <v>8659</v>
      </c>
      <c r="B4786" t="s">
        <v>8660</v>
      </c>
      <c r="C4786">
        <v>200000</v>
      </c>
      <c r="D4786" t="s">
        <v>904</v>
      </c>
      <c r="E4786" t="s">
        <v>904</v>
      </c>
      <c r="F4786"/>
    </row>
    <row r="4787" spans="1:6" ht="51" customHeight="1">
      <c r="A4787"/>
      <c r="B4787"/>
      <c r="C4787"/>
      <c r="D4787"/>
      <c r="E4787"/>
      <c r="F4787"/>
    </row>
    <row r="4788" spans="1:6" ht="51" customHeight="1">
      <c r="A4788"/>
      <c r="B4788"/>
      <c r="C4788"/>
      <c r="D4788"/>
      <c r="E4788"/>
      <c r="F4788"/>
    </row>
    <row r="4789" spans="1:6" ht="51" customHeight="1" thickBot="1">
      <c r="A4789" t="s">
        <v>6703</v>
      </c>
      <c r="B4789"/>
      <c r="C4789"/>
      <c r="D4789"/>
      <c r="E4789"/>
      <c r="F4789"/>
    </row>
    <row r="4790" spans="1:6" ht="51" customHeight="1">
      <c r="A4790" s="1299" t="s">
        <v>1</v>
      </c>
      <c r="B4790" s="1300" t="s">
        <v>2</v>
      </c>
      <c r="C4790" s="1301" t="s">
        <v>6349</v>
      </c>
      <c r="D4790" s="1301" t="s">
        <v>4</v>
      </c>
      <c r="E4790" s="1301" t="s">
        <v>5</v>
      </c>
      <c r="F4790" s="1302" t="s">
        <v>6350</v>
      </c>
    </row>
    <row r="4791" spans="1:6" ht="51" customHeight="1">
      <c r="A4791" t="s">
        <v>8661</v>
      </c>
      <c r="B4791" t="s">
        <v>8662</v>
      </c>
      <c r="C4791">
        <v>200000</v>
      </c>
      <c r="D4791" t="s">
        <v>1066</v>
      </c>
      <c r="E4791" t="s">
        <v>904</v>
      </c>
      <c r="F4791"/>
    </row>
    <row r="4792" spans="1:6" ht="51" customHeight="1">
      <c r="A4792" t="s">
        <v>8663</v>
      </c>
      <c r="B4792" t="s">
        <v>8664</v>
      </c>
      <c r="C4792">
        <v>100000</v>
      </c>
      <c r="D4792" t="s">
        <v>1066</v>
      </c>
      <c r="E4792" t="s">
        <v>904</v>
      </c>
      <c r="F4792"/>
    </row>
    <row r="4793" spans="1:6" ht="51" customHeight="1">
      <c r="A4793" t="s">
        <v>8665</v>
      </c>
      <c r="B4793" t="s">
        <v>8666</v>
      </c>
      <c r="C4793">
        <v>25000</v>
      </c>
      <c r="D4793" t="s">
        <v>1066</v>
      </c>
      <c r="E4793" t="s">
        <v>904</v>
      </c>
      <c r="F4793"/>
    </row>
    <row r="4794" spans="1:6" ht="51" customHeight="1">
      <c r="A4794" t="s">
        <v>8667</v>
      </c>
      <c r="B4794" t="s">
        <v>8668</v>
      </c>
      <c r="C4794">
        <v>250000</v>
      </c>
      <c r="D4794" t="s">
        <v>1066</v>
      </c>
      <c r="E4794" t="s">
        <v>904</v>
      </c>
      <c r="F4794"/>
    </row>
    <row r="4795" spans="1:6" ht="51" customHeight="1">
      <c r="A4795" t="s">
        <v>8669</v>
      </c>
      <c r="B4795" t="s">
        <v>8670</v>
      </c>
      <c r="C4795">
        <v>700000</v>
      </c>
      <c r="D4795" t="s">
        <v>1066</v>
      </c>
      <c r="E4795" t="s">
        <v>904</v>
      </c>
      <c r="F4795"/>
    </row>
    <row r="4796" spans="1:6" ht="51" customHeight="1">
      <c r="A4796" t="s">
        <v>8671</v>
      </c>
      <c r="B4796" t="s">
        <v>8672</v>
      </c>
      <c r="C4796">
        <v>700000</v>
      </c>
      <c r="D4796" t="s">
        <v>904</v>
      </c>
      <c r="E4796" t="s">
        <v>904</v>
      </c>
      <c r="F4796"/>
    </row>
    <row r="4797" spans="1:6" ht="51" customHeight="1">
      <c r="A4797" t="s">
        <v>8673</v>
      </c>
      <c r="B4797" t="s">
        <v>8674</v>
      </c>
      <c r="C4797">
        <v>200000</v>
      </c>
      <c r="D4797" t="s">
        <v>1066</v>
      </c>
      <c r="E4797" t="s">
        <v>904</v>
      </c>
      <c r="F4797"/>
    </row>
    <row r="4798" spans="1:6" ht="51" customHeight="1">
      <c r="A4798" t="s">
        <v>8675</v>
      </c>
      <c r="B4798" t="s">
        <v>8676</v>
      </c>
      <c r="C4798">
        <v>300000</v>
      </c>
      <c r="D4798" t="s">
        <v>1066</v>
      </c>
      <c r="E4798" t="s">
        <v>904</v>
      </c>
      <c r="F4798"/>
    </row>
    <row r="4799" spans="1:6" ht="51" customHeight="1">
      <c r="A4799" t="s">
        <v>8677</v>
      </c>
      <c r="B4799" t="s">
        <v>8678</v>
      </c>
      <c r="C4799">
        <v>500000</v>
      </c>
      <c r="D4799" t="s">
        <v>1066</v>
      </c>
      <c r="E4799" t="s">
        <v>904</v>
      </c>
      <c r="F4799"/>
    </row>
    <row r="4800" spans="1:6" ht="51" customHeight="1">
      <c r="A4800" t="s">
        <v>8679</v>
      </c>
      <c r="B4800" t="s">
        <v>8680</v>
      </c>
      <c r="C4800">
        <v>500000</v>
      </c>
      <c r="D4800" t="s">
        <v>904</v>
      </c>
      <c r="E4800" t="s">
        <v>904</v>
      </c>
      <c r="F4800"/>
    </row>
    <row r="4801" spans="1:6" ht="51" customHeight="1">
      <c r="A4801" t="s">
        <v>8681</v>
      </c>
      <c r="B4801" t="s">
        <v>8682</v>
      </c>
      <c r="C4801">
        <v>700000</v>
      </c>
      <c r="D4801" t="s">
        <v>904</v>
      </c>
      <c r="E4801" t="s">
        <v>904</v>
      </c>
      <c r="F4801"/>
    </row>
    <row r="4802" spans="1:6" ht="51" customHeight="1">
      <c r="A4802" t="s">
        <v>8683</v>
      </c>
      <c r="B4802" t="s">
        <v>8684</v>
      </c>
      <c r="C4802">
        <v>500000</v>
      </c>
      <c r="D4802" t="s">
        <v>904</v>
      </c>
      <c r="E4802" t="s">
        <v>904</v>
      </c>
      <c r="F4802"/>
    </row>
    <row r="4803" spans="1:6" ht="51" customHeight="1">
      <c r="A4803" t="s">
        <v>8685</v>
      </c>
      <c r="B4803" t="s">
        <v>8686</v>
      </c>
      <c r="C4803">
        <v>200000</v>
      </c>
      <c r="D4803" t="s">
        <v>904</v>
      </c>
      <c r="E4803" t="s">
        <v>904</v>
      </c>
      <c r="F4803"/>
    </row>
    <row r="4804" spans="1:6" ht="51" customHeight="1">
      <c r="A4804" t="s">
        <v>8687</v>
      </c>
      <c r="B4804" t="s">
        <v>8688</v>
      </c>
      <c r="C4804">
        <v>1000000</v>
      </c>
      <c r="D4804" t="s">
        <v>904</v>
      </c>
      <c r="E4804" t="s">
        <v>904</v>
      </c>
      <c r="F4804"/>
    </row>
    <row r="4805" spans="1:6" ht="51" customHeight="1">
      <c r="A4805" t="s">
        <v>8689</v>
      </c>
      <c r="B4805" t="s">
        <v>8690</v>
      </c>
      <c r="C4805">
        <v>1000000</v>
      </c>
      <c r="D4805" t="s">
        <v>904</v>
      </c>
      <c r="E4805" t="s">
        <v>904</v>
      </c>
      <c r="F4805"/>
    </row>
    <row r="4806" spans="1:6" ht="51" customHeight="1">
      <c r="A4806" t="s">
        <v>8691</v>
      </c>
      <c r="B4806" t="s">
        <v>8692</v>
      </c>
      <c r="C4806">
        <v>200000</v>
      </c>
      <c r="D4806" t="s">
        <v>904</v>
      </c>
      <c r="E4806" t="s">
        <v>904</v>
      </c>
      <c r="F4806"/>
    </row>
    <row r="4807" spans="1:6" ht="51" customHeight="1">
      <c r="A4807" t="s">
        <v>8693</v>
      </c>
      <c r="B4807" t="s">
        <v>8694</v>
      </c>
      <c r="C4807">
        <v>200000</v>
      </c>
      <c r="D4807" t="s">
        <v>904</v>
      </c>
      <c r="E4807" t="s">
        <v>904</v>
      </c>
      <c r="F4807"/>
    </row>
    <row r="4808" spans="1:6" ht="51" customHeight="1">
      <c r="A4808"/>
      <c r="B4808"/>
      <c r="C4808"/>
      <c r="D4808"/>
      <c r="E4808"/>
      <c r="F4808"/>
    </row>
    <row r="4809" spans="1:6" ht="51" customHeight="1">
      <c r="A4809"/>
      <c r="B4809"/>
      <c r="C4809"/>
      <c r="D4809"/>
      <c r="E4809"/>
      <c r="F4809"/>
    </row>
    <row r="4810" spans="1:6" ht="51" customHeight="1" thickBot="1">
      <c r="A4810" t="s">
        <v>6706</v>
      </c>
      <c r="B4810"/>
      <c r="C4810"/>
      <c r="D4810"/>
      <c r="E4810"/>
      <c r="F4810"/>
    </row>
    <row r="4811" spans="1:6" ht="51" customHeight="1">
      <c r="A4811" s="1299" t="s">
        <v>1</v>
      </c>
      <c r="B4811" s="1300" t="s">
        <v>2</v>
      </c>
      <c r="C4811" s="1301" t="s">
        <v>6349</v>
      </c>
      <c r="D4811" s="1301" t="s">
        <v>4</v>
      </c>
      <c r="E4811" s="1301" t="s">
        <v>5</v>
      </c>
      <c r="F4811" s="1302" t="s">
        <v>6350</v>
      </c>
    </row>
    <row r="4812" spans="1:6" ht="51" customHeight="1">
      <c r="A4812" t="s">
        <v>8695</v>
      </c>
      <c r="B4812" t="s">
        <v>8696</v>
      </c>
      <c r="C4812">
        <v>450000</v>
      </c>
      <c r="D4812" t="s">
        <v>1066</v>
      </c>
      <c r="E4812" t="s">
        <v>904</v>
      </c>
      <c r="F4812"/>
    </row>
    <row r="4813" spans="1:6" ht="51" customHeight="1">
      <c r="A4813" t="s">
        <v>8697</v>
      </c>
      <c r="B4813" t="s">
        <v>8698</v>
      </c>
      <c r="C4813">
        <v>500000</v>
      </c>
      <c r="D4813" t="s">
        <v>904</v>
      </c>
      <c r="E4813" t="s">
        <v>904</v>
      </c>
      <c r="F4813"/>
    </row>
    <row r="4814" spans="1:6" ht="51" customHeight="1">
      <c r="A4814" t="s">
        <v>8699</v>
      </c>
      <c r="B4814" t="s">
        <v>8700</v>
      </c>
      <c r="C4814">
        <v>500000</v>
      </c>
      <c r="D4814" t="s">
        <v>904</v>
      </c>
      <c r="E4814" t="s">
        <v>904</v>
      </c>
      <c r="F4814"/>
    </row>
    <row r="4815" spans="1:6" ht="51" customHeight="1">
      <c r="A4815" t="s">
        <v>8701</v>
      </c>
      <c r="B4815" t="s">
        <v>8702</v>
      </c>
      <c r="C4815">
        <v>500000</v>
      </c>
      <c r="D4815" t="s">
        <v>904</v>
      </c>
      <c r="E4815" t="s">
        <v>904</v>
      </c>
      <c r="F4815"/>
    </row>
    <row r="4816" spans="1:6" ht="51" customHeight="1">
      <c r="A4816" t="s">
        <v>8703</v>
      </c>
      <c r="B4816" t="s">
        <v>8704</v>
      </c>
      <c r="C4816">
        <v>700000</v>
      </c>
      <c r="D4816" t="s">
        <v>904</v>
      </c>
      <c r="E4816" t="s">
        <v>904</v>
      </c>
      <c r="F4816"/>
    </row>
    <row r="4817" spans="1:6" ht="51" customHeight="1">
      <c r="A4817" t="s">
        <v>8705</v>
      </c>
      <c r="B4817" t="s">
        <v>8706</v>
      </c>
      <c r="C4817">
        <v>1000000</v>
      </c>
      <c r="D4817" t="s">
        <v>904</v>
      </c>
      <c r="E4817" t="s">
        <v>904</v>
      </c>
      <c r="F4817"/>
    </row>
    <row r="4818" spans="1:6" ht="51" customHeight="1">
      <c r="A4818" t="s">
        <v>8707</v>
      </c>
      <c r="B4818" t="s">
        <v>8708</v>
      </c>
      <c r="C4818">
        <v>1000000</v>
      </c>
      <c r="D4818" t="s">
        <v>904</v>
      </c>
      <c r="E4818" t="s">
        <v>904</v>
      </c>
      <c r="F4818"/>
    </row>
    <row r="4819" spans="1:6" ht="51" customHeight="1">
      <c r="A4819" t="s">
        <v>8709</v>
      </c>
      <c r="B4819" t="s">
        <v>8710</v>
      </c>
      <c r="C4819">
        <v>400000</v>
      </c>
      <c r="D4819" t="s">
        <v>904</v>
      </c>
      <c r="E4819" t="s">
        <v>904</v>
      </c>
      <c r="F4819"/>
    </row>
    <row r="4820" spans="1:6" ht="51" customHeight="1">
      <c r="A4820"/>
      <c r="B4820"/>
      <c r="C4820"/>
      <c r="D4820"/>
      <c r="E4820"/>
      <c r="F4820"/>
    </row>
    <row r="4821" spans="1:6" ht="51" customHeight="1">
      <c r="A4821"/>
      <c r="B4821"/>
      <c r="C4821"/>
      <c r="D4821"/>
      <c r="E4821"/>
      <c r="F4821"/>
    </row>
    <row r="4822" spans="1:6" ht="51" customHeight="1" thickBot="1">
      <c r="A4822" t="s">
        <v>6923</v>
      </c>
      <c r="B4822"/>
      <c r="C4822"/>
      <c r="D4822"/>
      <c r="E4822"/>
      <c r="F4822"/>
    </row>
    <row r="4823" spans="1:6" ht="51" customHeight="1">
      <c r="A4823" s="1299" t="s">
        <v>1</v>
      </c>
      <c r="B4823" s="1300" t="s">
        <v>2</v>
      </c>
      <c r="C4823" s="1301" t="s">
        <v>6349</v>
      </c>
      <c r="D4823" s="1301" t="s">
        <v>4</v>
      </c>
      <c r="E4823" s="1301" t="s">
        <v>5</v>
      </c>
      <c r="F4823" s="1302" t="s">
        <v>6350</v>
      </c>
    </row>
    <row r="4824" spans="1:6" ht="51" customHeight="1">
      <c r="A4824" t="s">
        <v>8711</v>
      </c>
      <c r="B4824" t="s">
        <v>8712</v>
      </c>
      <c r="C4824">
        <v>100000</v>
      </c>
      <c r="D4824" t="s">
        <v>1066</v>
      </c>
      <c r="E4824" t="s">
        <v>904</v>
      </c>
      <c r="F4824"/>
    </row>
    <row r="4825" spans="1:6" ht="51" customHeight="1">
      <c r="A4825" t="s">
        <v>8713</v>
      </c>
      <c r="B4825" t="s">
        <v>8714</v>
      </c>
      <c r="C4825">
        <v>200000</v>
      </c>
      <c r="D4825" t="s">
        <v>1066</v>
      </c>
      <c r="E4825" t="s">
        <v>904</v>
      </c>
      <c r="F4825"/>
    </row>
    <row r="4826" spans="1:6" ht="51" customHeight="1">
      <c r="A4826"/>
      <c r="B4826"/>
      <c r="C4826"/>
      <c r="D4826"/>
      <c r="E4826"/>
      <c r="F4826"/>
    </row>
    <row r="4827" spans="1:6" ht="51" customHeight="1">
      <c r="A4827"/>
      <c r="B4827"/>
      <c r="C4827"/>
      <c r="D4827"/>
      <c r="E4827"/>
      <c r="F4827"/>
    </row>
    <row r="4828" spans="1:6" ht="51" customHeight="1" thickBot="1">
      <c r="A4828" t="s">
        <v>6926</v>
      </c>
      <c r="B4828"/>
      <c r="C4828"/>
      <c r="D4828"/>
      <c r="E4828"/>
      <c r="F4828"/>
    </row>
    <row r="4829" spans="1:6" ht="51" customHeight="1">
      <c r="A4829" s="1299" t="s">
        <v>1</v>
      </c>
      <c r="B4829" s="1300" t="s">
        <v>2</v>
      </c>
      <c r="C4829" s="1301" t="s">
        <v>6349</v>
      </c>
      <c r="D4829" s="1301" t="s">
        <v>4</v>
      </c>
      <c r="E4829" s="1301" t="s">
        <v>5</v>
      </c>
      <c r="F4829" s="1302" t="s">
        <v>6350</v>
      </c>
    </row>
    <row r="4830" spans="1:6" ht="51" customHeight="1">
      <c r="A4830" t="s">
        <v>8715</v>
      </c>
      <c r="B4830" t="s">
        <v>8716</v>
      </c>
      <c r="C4830">
        <v>40000</v>
      </c>
      <c r="D4830" t="s">
        <v>1066</v>
      </c>
      <c r="E4830" t="s">
        <v>904</v>
      </c>
      <c r="F4830"/>
    </row>
    <row r="4831" spans="1:6" ht="51" customHeight="1">
      <c r="A4831"/>
      <c r="B4831"/>
      <c r="C4831"/>
      <c r="D4831"/>
      <c r="E4831"/>
      <c r="F4831"/>
    </row>
    <row r="4832" spans="1:6" ht="51" customHeight="1">
      <c r="A4832"/>
      <c r="B4832"/>
      <c r="C4832"/>
      <c r="D4832"/>
      <c r="E4832"/>
      <c r="F4832"/>
    </row>
    <row r="4833" spans="1:6" ht="51" customHeight="1" thickBot="1">
      <c r="A4833" t="s">
        <v>6709</v>
      </c>
      <c r="B4833"/>
      <c r="C4833"/>
      <c r="D4833"/>
      <c r="E4833"/>
      <c r="F4833"/>
    </row>
    <row r="4834" spans="1:6" ht="51" customHeight="1">
      <c r="A4834" s="1299" t="s">
        <v>1</v>
      </c>
      <c r="B4834" s="1300" t="s">
        <v>2</v>
      </c>
      <c r="C4834" s="1301" t="s">
        <v>6349</v>
      </c>
      <c r="D4834" s="1301" t="s">
        <v>4</v>
      </c>
      <c r="E4834" s="1301" t="s">
        <v>5</v>
      </c>
      <c r="F4834" s="1302" t="s">
        <v>6350</v>
      </c>
    </row>
    <row r="4835" spans="1:6" ht="51" customHeight="1">
      <c r="A4835" t="s">
        <v>8717</v>
      </c>
      <c r="B4835" t="s">
        <v>8718</v>
      </c>
      <c r="C4835">
        <v>200000</v>
      </c>
      <c r="D4835" t="s">
        <v>1066</v>
      </c>
      <c r="E4835" t="s">
        <v>904</v>
      </c>
      <c r="F4835"/>
    </row>
    <row r="4836" spans="1:6" ht="51" customHeight="1">
      <c r="A4836" t="s">
        <v>8719</v>
      </c>
      <c r="B4836" t="s">
        <v>8720</v>
      </c>
      <c r="C4836">
        <v>20000</v>
      </c>
      <c r="D4836" t="s">
        <v>1066</v>
      </c>
      <c r="E4836" t="s">
        <v>904</v>
      </c>
      <c r="F4836"/>
    </row>
    <row r="4837" spans="1:6" ht="51" customHeight="1">
      <c r="A4837"/>
      <c r="B4837"/>
      <c r="C4837"/>
      <c r="D4837"/>
      <c r="E4837"/>
      <c r="F4837"/>
    </row>
    <row r="4838" spans="1:6" ht="51" customHeight="1">
      <c r="A4838"/>
      <c r="B4838"/>
      <c r="C4838"/>
      <c r="D4838"/>
      <c r="E4838"/>
      <c r="F4838"/>
    </row>
    <row r="4839" spans="1:6" ht="51" customHeight="1" thickBot="1">
      <c r="A4839" t="s">
        <v>4905</v>
      </c>
      <c r="B4839"/>
      <c r="C4839"/>
      <c r="D4839"/>
      <c r="E4839"/>
      <c r="F4839"/>
    </row>
    <row r="4840" spans="1:6" ht="51" customHeight="1">
      <c r="A4840" s="1299" t="s">
        <v>1</v>
      </c>
      <c r="B4840" s="1300" t="s">
        <v>2</v>
      </c>
      <c r="C4840" s="1301" t="s">
        <v>6349</v>
      </c>
      <c r="D4840" s="1301" t="s">
        <v>4</v>
      </c>
      <c r="E4840" s="1301" t="s">
        <v>5</v>
      </c>
      <c r="F4840" s="1302" t="s">
        <v>6350</v>
      </c>
    </row>
    <row r="4841" spans="1:6" ht="51" customHeight="1">
      <c r="A4841" t="s">
        <v>8721</v>
      </c>
      <c r="B4841" t="s">
        <v>8722</v>
      </c>
      <c r="C4841">
        <v>50000</v>
      </c>
      <c r="D4841" t="s">
        <v>8723</v>
      </c>
      <c r="E4841" t="s">
        <v>1066</v>
      </c>
      <c r="F4841"/>
    </row>
    <row r="4842" spans="1:6" ht="51" customHeight="1">
      <c r="A4842"/>
      <c r="B4842"/>
      <c r="C4842"/>
      <c r="D4842"/>
      <c r="E4842"/>
      <c r="F4842"/>
    </row>
    <row r="4843" spans="1:6" ht="51" customHeight="1">
      <c r="A4843"/>
      <c r="B4843"/>
      <c r="C4843"/>
      <c r="D4843"/>
      <c r="E4843"/>
      <c r="F4843"/>
    </row>
    <row r="4844" spans="1:6" ht="51" customHeight="1" thickBot="1">
      <c r="A4844" t="s">
        <v>6945</v>
      </c>
      <c r="B4844"/>
      <c r="C4844"/>
      <c r="D4844"/>
      <c r="E4844"/>
      <c r="F4844"/>
    </row>
    <row r="4845" spans="1:6" ht="51" customHeight="1">
      <c r="A4845" s="1299" t="s">
        <v>1</v>
      </c>
      <c r="B4845" s="1300" t="s">
        <v>2</v>
      </c>
      <c r="C4845" s="1301" t="s">
        <v>6349</v>
      </c>
      <c r="D4845" s="1301" t="s">
        <v>4</v>
      </c>
      <c r="E4845" s="1301" t="s">
        <v>5</v>
      </c>
      <c r="F4845" s="1302" t="s">
        <v>6350</v>
      </c>
    </row>
    <row r="4846" spans="1:6" ht="51" customHeight="1">
      <c r="A4846" t="s">
        <v>8724</v>
      </c>
      <c r="B4846" t="s">
        <v>8725</v>
      </c>
      <c r="C4846">
        <v>30000</v>
      </c>
      <c r="D4846" t="s">
        <v>1066</v>
      </c>
      <c r="E4846" t="s">
        <v>904</v>
      </c>
      <c r="F4846"/>
    </row>
    <row r="4847" spans="1:6" ht="51" customHeight="1">
      <c r="A4847" t="s">
        <v>8726</v>
      </c>
      <c r="B4847" t="s">
        <v>8727</v>
      </c>
      <c r="C4847">
        <v>20000</v>
      </c>
      <c r="D4847" t="s">
        <v>1066</v>
      </c>
      <c r="E4847" t="s">
        <v>904</v>
      </c>
      <c r="F4847"/>
    </row>
    <row r="4848" spans="1:6" ht="51" customHeight="1">
      <c r="A4848" t="s">
        <v>8728</v>
      </c>
      <c r="B4848" t="s">
        <v>8729</v>
      </c>
      <c r="C4848">
        <v>30000</v>
      </c>
      <c r="D4848" t="s">
        <v>1066</v>
      </c>
      <c r="E4848" t="s">
        <v>904</v>
      </c>
      <c r="F4848"/>
    </row>
    <row r="4849" spans="1:6" ht="51" customHeight="1">
      <c r="A4849" t="s">
        <v>8730</v>
      </c>
      <c r="B4849" t="s">
        <v>8731</v>
      </c>
      <c r="C4849">
        <v>30000</v>
      </c>
      <c r="D4849" t="s">
        <v>1066</v>
      </c>
      <c r="E4849" t="s">
        <v>904</v>
      </c>
      <c r="F4849"/>
    </row>
    <row r="4850" spans="1:6" ht="51" customHeight="1">
      <c r="A4850" t="s">
        <v>8732</v>
      </c>
      <c r="B4850" t="s">
        <v>8733</v>
      </c>
      <c r="C4850">
        <v>500000</v>
      </c>
      <c r="D4850" t="s">
        <v>6730</v>
      </c>
      <c r="E4850" t="s">
        <v>701</v>
      </c>
      <c r="F4850"/>
    </row>
    <row r="4851" spans="1:6" ht="51" customHeight="1">
      <c r="A4851" t="s">
        <v>8734</v>
      </c>
      <c r="B4851" t="s">
        <v>8735</v>
      </c>
      <c r="C4851">
        <v>500000</v>
      </c>
      <c r="D4851" t="s">
        <v>6730</v>
      </c>
      <c r="E4851" t="s">
        <v>701</v>
      </c>
      <c r="F4851"/>
    </row>
    <row r="4852" spans="1:6" ht="51" customHeight="1">
      <c r="A4852" t="s">
        <v>8736</v>
      </c>
      <c r="B4852" t="s">
        <v>8737</v>
      </c>
      <c r="C4852">
        <v>885000</v>
      </c>
      <c r="D4852" t="s">
        <v>904</v>
      </c>
      <c r="E4852" t="s">
        <v>904</v>
      </c>
      <c r="F4852"/>
    </row>
    <row r="4853" spans="1:6" ht="51" customHeight="1">
      <c r="A4853"/>
      <c r="B4853"/>
      <c r="C4853"/>
      <c r="D4853"/>
      <c r="E4853"/>
      <c r="F4853"/>
    </row>
    <row r="4854" spans="1:6" ht="51" customHeight="1">
      <c r="A4854"/>
      <c r="B4854"/>
      <c r="C4854"/>
      <c r="D4854"/>
      <c r="E4854"/>
      <c r="F4854"/>
    </row>
    <row r="4855" spans="1:6" ht="51" customHeight="1" thickBot="1">
      <c r="A4855" t="s">
        <v>6712</v>
      </c>
      <c r="B4855"/>
      <c r="C4855"/>
      <c r="D4855"/>
      <c r="E4855"/>
      <c r="F4855"/>
    </row>
    <row r="4856" spans="1:6" ht="51" customHeight="1">
      <c r="A4856" s="1299" t="s">
        <v>1</v>
      </c>
      <c r="B4856" s="1300" t="s">
        <v>2</v>
      </c>
      <c r="C4856" s="1301" t="s">
        <v>6349</v>
      </c>
      <c r="D4856" s="1301" t="s">
        <v>4</v>
      </c>
      <c r="E4856" s="1301" t="s">
        <v>5</v>
      </c>
      <c r="F4856" s="1302" t="s">
        <v>6350</v>
      </c>
    </row>
    <row r="4857" spans="1:6" ht="51" customHeight="1">
      <c r="A4857" t="s">
        <v>8738</v>
      </c>
      <c r="B4857" t="s">
        <v>8739</v>
      </c>
      <c r="C4857">
        <v>50000</v>
      </c>
      <c r="D4857" t="s">
        <v>1066</v>
      </c>
      <c r="E4857" t="s">
        <v>904</v>
      </c>
      <c r="F4857"/>
    </row>
    <row r="4858" spans="1:6" ht="51" customHeight="1">
      <c r="A4858" t="s">
        <v>8740</v>
      </c>
      <c r="B4858" t="s">
        <v>8741</v>
      </c>
      <c r="C4858">
        <v>30000</v>
      </c>
      <c r="D4858" t="s">
        <v>1066</v>
      </c>
      <c r="E4858" t="s">
        <v>904</v>
      </c>
      <c r="F4858"/>
    </row>
    <row r="4859" spans="1:6" ht="51" customHeight="1">
      <c r="A4859"/>
      <c r="B4859"/>
      <c r="C4859"/>
      <c r="D4859"/>
      <c r="E4859"/>
      <c r="F4859"/>
    </row>
    <row r="4860" spans="1:6" ht="51" customHeight="1">
      <c r="A4860"/>
      <c r="B4860"/>
      <c r="C4860"/>
      <c r="D4860"/>
      <c r="E4860"/>
      <c r="F4860"/>
    </row>
    <row r="4861" spans="1:6" ht="51" customHeight="1" thickBot="1">
      <c r="A4861" t="s">
        <v>6958</v>
      </c>
      <c r="B4861"/>
      <c r="C4861"/>
      <c r="D4861"/>
      <c r="E4861"/>
      <c r="F4861"/>
    </row>
    <row r="4862" spans="1:6" ht="51" customHeight="1">
      <c r="A4862" s="1299" t="s">
        <v>1</v>
      </c>
      <c r="B4862" s="1300" t="s">
        <v>2</v>
      </c>
      <c r="C4862" s="1301" t="s">
        <v>6349</v>
      </c>
      <c r="D4862" s="1301" t="s">
        <v>4</v>
      </c>
      <c r="E4862" s="1301" t="s">
        <v>5</v>
      </c>
      <c r="F4862" s="1302" t="s">
        <v>6350</v>
      </c>
    </row>
    <row r="4863" spans="1:6" ht="51" customHeight="1">
      <c r="A4863" t="s">
        <v>8742</v>
      </c>
      <c r="B4863" t="s">
        <v>8743</v>
      </c>
      <c r="C4863">
        <v>200000</v>
      </c>
      <c r="D4863" t="s">
        <v>1066</v>
      </c>
      <c r="E4863" t="s">
        <v>904</v>
      </c>
      <c r="F4863"/>
    </row>
    <row r="4864" spans="1:6" ht="51" customHeight="1">
      <c r="A4864" t="s">
        <v>8744</v>
      </c>
      <c r="B4864" t="s">
        <v>8745</v>
      </c>
      <c r="C4864">
        <v>150000</v>
      </c>
      <c r="D4864" t="s">
        <v>1066</v>
      </c>
      <c r="E4864" t="s">
        <v>904</v>
      </c>
      <c r="F4864"/>
    </row>
    <row r="4865" spans="1:6" ht="51" customHeight="1">
      <c r="A4865" t="s">
        <v>8746</v>
      </c>
      <c r="B4865" t="s">
        <v>8747</v>
      </c>
      <c r="C4865">
        <v>500000</v>
      </c>
      <c r="D4865" t="s">
        <v>1066</v>
      </c>
      <c r="E4865" t="s">
        <v>904</v>
      </c>
      <c r="F4865"/>
    </row>
    <row r="4866" spans="1:6" ht="51" customHeight="1">
      <c r="A4866"/>
      <c r="B4866"/>
      <c r="C4866"/>
      <c r="D4866"/>
      <c r="E4866"/>
      <c r="F4866"/>
    </row>
    <row r="4867" spans="1:6" ht="51" customHeight="1">
      <c r="A4867"/>
      <c r="B4867"/>
      <c r="C4867"/>
      <c r="D4867"/>
      <c r="E4867"/>
      <c r="F4867"/>
    </row>
    <row r="4868" spans="1:6" ht="51" customHeight="1" thickBot="1">
      <c r="A4868" t="s">
        <v>6961</v>
      </c>
      <c r="B4868"/>
      <c r="C4868"/>
      <c r="D4868"/>
      <c r="E4868"/>
      <c r="F4868"/>
    </row>
    <row r="4869" spans="1:6" ht="51" customHeight="1">
      <c r="A4869" s="1299" t="s">
        <v>1</v>
      </c>
      <c r="B4869" s="1300" t="s">
        <v>2</v>
      </c>
      <c r="C4869" s="1301" t="s">
        <v>6349</v>
      </c>
      <c r="D4869" s="1301" t="s">
        <v>4</v>
      </c>
      <c r="E4869" s="1301" t="s">
        <v>5</v>
      </c>
      <c r="F4869" s="1302" t="s">
        <v>6350</v>
      </c>
    </row>
    <row r="4870" spans="1:6" ht="51" customHeight="1">
      <c r="A4870" t="s">
        <v>8748</v>
      </c>
      <c r="B4870" t="s">
        <v>8749</v>
      </c>
      <c r="C4870">
        <v>200000</v>
      </c>
      <c r="D4870" t="s">
        <v>1066</v>
      </c>
      <c r="E4870" t="s">
        <v>904</v>
      </c>
      <c r="F4870"/>
    </row>
    <row r="4871" spans="1:6" ht="51" customHeight="1">
      <c r="A4871" t="s">
        <v>8750</v>
      </c>
      <c r="B4871" t="s">
        <v>8751</v>
      </c>
      <c r="C4871">
        <v>500000</v>
      </c>
      <c r="D4871" t="s">
        <v>1066</v>
      </c>
      <c r="E4871" t="s">
        <v>904</v>
      </c>
      <c r="F4871"/>
    </row>
    <row r="4872" spans="1:6" ht="51" customHeight="1">
      <c r="A4872"/>
      <c r="B4872"/>
      <c r="C4872"/>
      <c r="D4872"/>
      <c r="E4872"/>
      <c r="F4872"/>
    </row>
    <row r="4873" spans="1:6" ht="51" customHeight="1">
      <c r="A4873"/>
      <c r="B4873"/>
      <c r="C4873"/>
      <c r="D4873"/>
      <c r="E4873"/>
      <c r="F4873"/>
    </row>
    <row r="4874" spans="1:6" ht="51" customHeight="1" thickBot="1">
      <c r="A4874" t="s">
        <v>6966</v>
      </c>
      <c r="B4874"/>
      <c r="C4874"/>
      <c r="D4874"/>
      <c r="E4874"/>
      <c r="F4874"/>
    </row>
    <row r="4875" spans="1:6" ht="51" customHeight="1">
      <c r="A4875" s="1299" t="s">
        <v>1</v>
      </c>
      <c r="B4875" s="1300" t="s">
        <v>2</v>
      </c>
      <c r="C4875" s="1301" t="s">
        <v>6349</v>
      </c>
      <c r="D4875" s="1301" t="s">
        <v>4</v>
      </c>
      <c r="E4875" s="1301" t="s">
        <v>5</v>
      </c>
      <c r="F4875" s="1302" t="s">
        <v>6350</v>
      </c>
    </row>
    <row r="4876" spans="1:6" ht="51" customHeight="1">
      <c r="A4876" t="s">
        <v>8752</v>
      </c>
      <c r="B4876" t="s">
        <v>8753</v>
      </c>
      <c r="C4876">
        <v>70000</v>
      </c>
      <c r="D4876" t="s">
        <v>1066</v>
      </c>
      <c r="E4876" t="s">
        <v>904</v>
      </c>
      <c r="F4876"/>
    </row>
    <row r="4877" spans="1:6" ht="51" customHeight="1">
      <c r="A4877"/>
      <c r="B4877"/>
      <c r="C4877"/>
      <c r="D4877"/>
      <c r="E4877"/>
      <c r="F4877"/>
    </row>
    <row r="4878" spans="1:6" ht="51" customHeight="1">
      <c r="A4878"/>
      <c r="B4878"/>
      <c r="C4878"/>
      <c r="D4878"/>
      <c r="E4878"/>
      <c r="F4878"/>
    </row>
    <row r="4879" spans="1:6" ht="51" customHeight="1" thickBot="1">
      <c r="A4879" t="s">
        <v>6973</v>
      </c>
      <c r="B4879"/>
      <c r="C4879"/>
      <c r="D4879"/>
      <c r="E4879"/>
      <c r="F4879"/>
    </row>
    <row r="4880" spans="1:6" ht="51" customHeight="1">
      <c r="A4880" s="1299" t="s">
        <v>1</v>
      </c>
      <c r="B4880" s="1300" t="s">
        <v>2</v>
      </c>
      <c r="C4880" s="1301" t="s">
        <v>6349</v>
      </c>
      <c r="D4880" s="1301" t="s">
        <v>4</v>
      </c>
      <c r="E4880" s="1301" t="s">
        <v>5</v>
      </c>
      <c r="F4880" s="1302" t="s">
        <v>6350</v>
      </c>
    </row>
    <row r="4881" spans="1:6" ht="51" customHeight="1">
      <c r="A4881" t="s">
        <v>8754</v>
      </c>
      <c r="B4881" t="s">
        <v>8755</v>
      </c>
      <c r="C4881">
        <v>700000</v>
      </c>
      <c r="D4881" t="s">
        <v>1066</v>
      </c>
      <c r="E4881" t="s">
        <v>904</v>
      </c>
      <c r="F4881"/>
    </row>
    <row r="4882" spans="1:6" ht="51" customHeight="1">
      <c r="A4882" t="s">
        <v>8756</v>
      </c>
      <c r="B4882" t="s">
        <v>8757</v>
      </c>
      <c r="C4882">
        <v>35000</v>
      </c>
      <c r="D4882" t="s">
        <v>1066</v>
      </c>
      <c r="E4882" t="s">
        <v>904</v>
      </c>
      <c r="F4882"/>
    </row>
    <row r="4883" spans="1:6" ht="51" customHeight="1">
      <c r="A4883" t="s">
        <v>8758</v>
      </c>
      <c r="B4883" t="s">
        <v>8759</v>
      </c>
      <c r="C4883">
        <v>500000</v>
      </c>
      <c r="D4883" t="s">
        <v>1066</v>
      </c>
      <c r="E4883" t="s">
        <v>904</v>
      </c>
      <c r="F4883"/>
    </row>
    <row r="4884" spans="1:6" ht="51" customHeight="1">
      <c r="A4884" t="s">
        <v>8760</v>
      </c>
      <c r="B4884" t="s">
        <v>8761</v>
      </c>
      <c r="C4884">
        <v>200000</v>
      </c>
      <c r="D4884" t="s">
        <v>1066</v>
      </c>
      <c r="E4884" t="s">
        <v>904</v>
      </c>
      <c r="F4884"/>
    </row>
    <row r="4885" spans="1:6" ht="51" customHeight="1">
      <c r="A4885"/>
      <c r="B4885"/>
      <c r="C4885"/>
      <c r="D4885"/>
      <c r="E4885"/>
      <c r="F4885"/>
    </row>
    <row r="4886" spans="1:6" ht="51" customHeight="1">
      <c r="A4886"/>
      <c r="B4886"/>
      <c r="C4886"/>
      <c r="D4886"/>
      <c r="E4886"/>
      <c r="F4886"/>
    </row>
    <row r="4887" spans="1:6" ht="51" customHeight="1" thickBot="1">
      <c r="A4887" t="s">
        <v>6715</v>
      </c>
      <c r="B4887"/>
      <c r="C4887"/>
      <c r="D4887"/>
      <c r="E4887"/>
      <c r="F4887"/>
    </row>
    <row r="4888" spans="1:6" ht="51" customHeight="1">
      <c r="A4888" s="1299" t="s">
        <v>1</v>
      </c>
      <c r="B4888" s="1300" t="s">
        <v>2</v>
      </c>
      <c r="C4888" s="1301" t="s">
        <v>6349</v>
      </c>
      <c r="D4888" s="1301" t="s">
        <v>4</v>
      </c>
      <c r="E4888" s="1301" t="s">
        <v>5</v>
      </c>
      <c r="F4888" s="1302" t="s">
        <v>6350</v>
      </c>
    </row>
    <row r="4889" spans="1:6" ht="51" customHeight="1">
      <c r="A4889" t="s">
        <v>8762</v>
      </c>
      <c r="B4889" t="s">
        <v>8763</v>
      </c>
      <c r="C4889">
        <v>200000</v>
      </c>
      <c r="D4889" t="s">
        <v>8723</v>
      </c>
      <c r="E4889" t="s">
        <v>1066</v>
      </c>
      <c r="F4889"/>
    </row>
    <row r="4890" spans="1:6" ht="51" customHeight="1">
      <c r="A4890" t="s">
        <v>8764</v>
      </c>
      <c r="B4890" t="s">
        <v>8765</v>
      </c>
      <c r="C4890">
        <v>700000</v>
      </c>
      <c r="D4890" t="s">
        <v>1066</v>
      </c>
      <c r="E4890" t="s">
        <v>904</v>
      </c>
      <c r="F4890"/>
    </row>
    <row r="4891" spans="1:6" ht="51" customHeight="1">
      <c r="A4891"/>
      <c r="B4891"/>
      <c r="C4891"/>
      <c r="D4891"/>
      <c r="E4891"/>
      <c r="F4891"/>
    </row>
    <row r="4892" spans="1:6" ht="51" customHeight="1">
      <c r="A4892"/>
      <c r="B4892"/>
      <c r="C4892"/>
      <c r="D4892"/>
      <c r="E4892"/>
      <c r="F4892"/>
    </row>
    <row r="4893" spans="1:6" ht="51" customHeight="1" thickBot="1">
      <c r="A4893" t="s">
        <v>6985</v>
      </c>
      <c r="B4893"/>
      <c r="C4893"/>
      <c r="D4893"/>
      <c r="E4893"/>
      <c r="F4893"/>
    </row>
    <row r="4894" spans="1:6" ht="51" customHeight="1">
      <c r="A4894" s="1299" t="s">
        <v>1</v>
      </c>
      <c r="B4894" s="1300" t="s">
        <v>2</v>
      </c>
      <c r="C4894" s="1301" t="s">
        <v>6349</v>
      </c>
      <c r="D4894" s="1301" t="s">
        <v>4</v>
      </c>
      <c r="E4894" s="1301" t="s">
        <v>5</v>
      </c>
      <c r="F4894" s="1302" t="s">
        <v>6350</v>
      </c>
    </row>
    <row r="4895" spans="1:6" ht="51" customHeight="1">
      <c r="A4895" t="s">
        <v>8766</v>
      </c>
      <c r="B4895" t="s">
        <v>8767</v>
      </c>
      <c r="C4895">
        <v>130000</v>
      </c>
      <c r="D4895" t="s">
        <v>1066</v>
      </c>
      <c r="E4895" t="s">
        <v>904</v>
      </c>
      <c r="F4895"/>
    </row>
    <row r="4896" spans="1:6" ht="51" customHeight="1">
      <c r="A4896"/>
      <c r="B4896"/>
      <c r="C4896"/>
      <c r="D4896"/>
      <c r="E4896"/>
      <c r="F4896"/>
    </row>
    <row r="4897" spans="1:6" ht="51" customHeight="1">
      <c r="A4897"/>
      <c r="B4897"/>
      <c r="C4897"/>
      <c r="D4897"/>
      <c r="E4897"/>
      <c r="F4897"/>
    </row>
    <row r="4898" spans="1:6" ht="51" customHeight="1" thickBot="1">
      <c r="A4898" t="s">
        <v>6990</v>
      </c>
      <c r="B4898"/>
      <c r="C4898"/>
      <c r="D4898"/>
      <c r="E4898"/>
      <c r="F4898"/>
    </row>
    <row r="4899" spans="1:6" ht="51" customHeight="1">
      <c r="A4899" s="1299" t="s">
        <v>1</v>
      </c>
      <c r="B4899" s="1300" t="s">
        <v>2</v>
      </c>
      <c r="C4899" s="1301" t="s">
        <v>6349</v>
      </c>
      <c r="D4899" s="1301" t="s">
        <v>4</v>
      </c>
      <c r="E4899" s="1301" t="s">
        <v>5</v>
      </c>
      <c r="F4899" s="1302" t="s">
        <v>6350</v>
      </c>
    </row>
    <row r="4900" spans="1:6" ht="51" customHeight="1">
      <c r="A4900" t="s">
        <v>8768</v>
      </c>
      <c r="B4900" t="s">
        <v>8769</v>
      </c>
      <c r="C4900">
        <v>100000</v>
      </c>
      <c r="D4900" t="s">
        <v>1066</v>
      </c>
      <c r="E4900" t="s">
        <v>904</v>
      </c>
      <c r="F4900"/>
    </row>
    <row r="4901" spans="1:6" ht="51" customHeight="1">
      <c r="A4901" t="s">
        <v>8770</v>
      </c>
      <c r="B4901" t="s">
        <v>8771</v>
      </c>
      <c r="C4901">
        <v>150000</v>
      </c>
      <c r="D4901" t="s">
        <v>1066</v>
      </c>
      <c r="E4901" t="s">
        <v>904</v>
      </c>
      <c r="F4901"/>
    </row>
    <row r="4902" spans="1:6" ht="51" customHeight="1">
      <c r="A4902"/>
      <c r="B4902"/>
      <c r="C4902"/>
      <c r="D4902"/>
      <c r="E4902"/>
      <c r="F4902"/>
    </row>
    <row r="4903" spans="1:6" ht="51" customHeight="1">
      <c r="A4903"/>
      <c r="B4903"/>
      <c r="C4903"/>
      <c r="D4903"/>
      <c r="E4903"/>
      <c r="F4903"/>
    </row>
    <row r="4904" spans="1:6" ht="51" customHeight="1" thickBot="1">
      <c r="A4904" t="s">
        <v>6997</v>
      </c>
      <c r="B4904"/>
      <c r="C4904"/>
      <c r="D4904"/>
      <c r="E4904"/>
      <c r="F4904"/>
    </row>
    <row r="4905" spans="1:6" ht="51" customHeight="1">
      <c r="A4905" s="1299" t="s">
        <v>1</v>
      </c>
      <c r="B4905" s="1300" t="s">
        <v>2</v>
      </c>
      <c r="C4905" s="1301" t="s">
        <v>6349</v>
      </c>
      <c r="D4905" s="1301" t="s">
        <v>4</v>
      </c>
      <c r="E4905" s="1301" t="s">
        <v>5</v>
      </c>
      <c r="F4905" s="1302" t="s">
        <v>6350</v>
      </c>
    </row>
    <row r="4906" spans="1:6" ht="51" customHeight="1">
      <c r="A4906" t="s">
        <v>8772</v>
      </c>
      <c r="B4906" t="s">
        <v>8773</v>
      </c>
      <c r="C4906">
        <v>100000</v>
      </c>
      <c r="D4906" t="s">
        <v>1066</v>
      </c>
      <c r="E4906" t="s">
        <v>904</v>
      </c>
      <c r="F4906"/>
    </row>
    <row r="4907" spans="1:6" ht="51" customHeight="1">
      <c r="A4907" t="s">
        <v>8774</v>
      </c>
      <c r="B4907" t="s">
        <v>8775</v>
      </c>
      <c r="C4907">
        <v>100000</v>
      </c>
      <c r="D4907" t="s">
        <v>1066</v>
      </c>
      <c r="E4907" t="s">
        <v>904</v>
      </c>
      <c r="F4907"/>
    </row>
    <row r="4908" spans="1:6" ht="51" customHeight="1">
      <c r="A4908" t="s">
        <v>8776</v>
      </c>
      <c r="B4908" t="s">
        <v>8777</v>
      </c>
      <c r="C4908">
        <v>250000</v>
      </c>
      <c r="D4908" t="s">
        <v>1066</v>
      </c>
      <c r="E4908" t="s">
        <v>904</v>
      </c>
      <c r="F4908"/>
    </row>
    <row r="4909" spans="1:6" ht="51" customHeight="1">
      <c r="A4909"/>
      <c r="B4909"/>
      <c r="C4909"/>
      <c r="D4909"/>
      <c r="E4909"/>
      <c r="F4909"/>
    </row>
    <row r="4910" spans="1:6" ht="51" customHeight="1">
      <c r="A4910"/>
      <c r="B4910"/>
      <c r="C4910"/>
      <c r="D4910"/>
      <c r="E4910"/>
      <c r="F4910"/>
    </row>
    <row r="4911" spans="1:6" ht="51" customHeight="1" thickBot="1">
      <c r="A4911" t="s">
        <v>7006</v>
      </c>
      <c r="B4911"/>
      <c r="C4911"/>
      <c r="D4911"/>
      <c r="E4911"/>
      <c r="F4911"/>
    </row>
    <row r="4912" spans="1:6" ht="51" customHeight="1">
      <c r="A4912" s="1299" t="s">
        <v>1</v>
      </c>
      <c r="B4912" s="1300" t="s">
        <v>2</v>
      </c>
      <c r="C4912" s="1301" t="s">
        <v>6349</v>
      </c>
      <c r="D4912" s="1301" t="s">
        <v>4</v>
      </c>
      <c r="E4912" s="1301" t="s">
        <v>5</v>
      </c>
      <c r="F4912" s="1302" t="s">
        <v>6350</v>
      </c>
    </row>
    <row r="4913" spans="1:6" ht="51" customHeight="1">
      <c r="A4913" t="s">
        <v>8778</v>
      </c>
      <c r="B4913" t="s">
        <v>8779</v>
      </c>
      <c r="C4913">
        <v>100000</v>
      </c>
      <c r="D4913" t="s">
        <v>1066</v>
      </c>
      <c r="E4913" t="s">
        <v>904</v>
      </c>
      <c r="F4913"/>
    </row>
    <row r="4914" spans="1:6" ht="51" customHeight="1">
      <c r="A4914" t="s">
        <v>8780</v>
      </c>
      <c r="B4914" t="s">
        <v>8781</v>
      </c>
      <c r="C4914">
        <v>100000</v>
      </c>
      <c r="D4914" t="s">
        <v>1066</v>
      </c>
      <c r="E4914" t="s">
        <v>904</v>
      </c>
      <c r="F4914"/>
    </row>
    <row r="4915" spans="1:6" ht="51" customHeight="1">
      <c r="A4915"/>
      <c r="B4915"/>
      <c r="C4915"/>
      <c r="D4915"/>
      <c r="E4915"/>
      <c r="F4915"/>
    </row>
    <row r="4916" spans="1:6" ht="51" customHeight="1">
      <c r="A4916"/>
      <c r="B4916"/>
      <c r="C4916"/>
      <c r="D4916"/>
      <c r="E4916"/>
      <c r="F4916"/>
    </row>
    <row r="4917" spans="1:6" ht="51" customHeight="1" thickBot="1">
      <c r="A4917" t="s">
        <v>6718</v>
      </c>
      <c r="B4917"/>
      <c r="C4917"/>
      <c r="D4917"/>
      <c r="E4917"/>
      <c r="F4917"/>
    </row>
    <row r="4918" spans="1:6" ht="51" customHeight="1">
      <c r="A4918" s="1299" t="s">
        <v>1</v>
      </c>
      <c r="B4918" s="1300" t="s">
        <v>2</v>
      </c>
      <c r="C4918" s="1301" t="s">
        <v>6349</v>
      </c>
      <c r="D4918" s="1301" t="s">
        <v>4</v>
      </c>
      <c r="E4918" s="1301" t="s">
        <v>5</v>
      </c>
      <c r="F4918" s="1302" t="s">
        <v>6350</v>
      </c>
    </row>
    <row r="4919" spans="1:6" ht="51" customHeight="1">
      <c r="A4919" t="s">
        <v>8782</v>
      </c>
      <c r="B4919" t="s">
        <v>8783</v>
      </c>
      <c r="C4919">
        <v>1000000</v>
      </c>
      <c r="D4919" t="s">
        <v>904</v>
      </c>
      <c r="E4919" t="s">
        <v>904</v>
      </c>
      <c r="F4919"/>
    </row>
    <row r="4920" spans="1:6" ht="51" customHeight="1">
      <c r="A4920" t="s">
        <v>8784</v>
      </c>
      <c r="B4920" t="s">
        <v>8785</v>
      </c>
      <c r="C4920">
        <v>200000</v>
      </c>
      <c r="D4920" t="s">
        <v>904</v>
      </c>
      <c r="E4920" t="s">
        <v>904</v>
      </c>
      <c r="F4920"/>
    </row>
    <row r="4921" spans="1:6" ht="51" customHeight="1">
      <c r="A4921" t="s">
        <v>8786</v>
      </c>
      <c r="B4921" t="s">
        <v>8787</v>
      </c>
      <c r="C4921">
        <v>200000</v>
      </c>
      <c r="D4921" t="s">
        <v>904</v>
      </c>
      <c r="E4921" t="s">
        <v>904</v>
      </c>
      <c r="F4921"/>
    </row>
    <row r="4922" spans="1:6" ht="51" customHeight="1">
      <c r="A4922" t="s">
        <v>8788</v>
      </c>
      <c r="B4922" t="s">
        <v>8789</v>
      </c>
      <c r="C4922">
        <v>411370</v>
      </c>
      <c r="D4922" t="s">
        <v>904</v>
      </c>
      <c r="E4922" t="s">
        <v>904</v>
      </c>
      <c r="F4922"/>
    </row>
    <row r="4924" spans="1:6" ht="51" customHeight="1">
      <c r="A4924" t="s">
        <v>8790</v>
      </c>
      <c r="B4924"/>
      <c r="C4924"/>
      <c r="D4924"/>
      <c r="E4924"/>
      <c r="F4924"/>
    </row>
    <row r="4925" spans="1:6" ht="51" customHeight="1">
      <c r="A4925"/>
      <c r="B4925"/>
      <c r="C4925"/>
      <c r="D4925"/>
      <c r="E4925"/>
      <c r="F4925"/>
    </row>
    <row r="4926" spans="1:6" ht="51" customHeight="1" thickBot="1">
      <c r="A4926" t="s">
        <v>6700</v>
      </c>
      <c r="B4926"/>
      <c r="C4926"/>
      <c r="D4926"/>
      <c r="E4926"/>
      <c r="F4926"/>
    </row>
    <row r="4927" spans="1:6" ht="51" customHeight="1">
      <c r="A4927" s="1299" t="s">
        <v>1</v>
      </c>
      <c r="B4927" s="1300" t="s">
        <v>2</v>
      </c>
      <c r="C4927" s="1301" t="s">
        <v>6349</v>
      </c>
      <c r="D4927" s="1301" t="s">
        <v>4</v>
      </c>
      <c r="E4927" s="1301" t="s">
        <v>5</v>
      </c>
      <c r="F4927" s="1302" t="s">
        <v>6350</v>
      </c>
    </row>
    <row r="4928" spans="1:6" ht="51" customHeight="1">
      <c r="A4928" t="s">
        <v>8791</v>
      </c>
      <c r="B4928" t="s">
        <v>8792</v>
      </c>
      <c r="C4928">
        <v>9000000</v>
      </c>
      <c r="D4928" t="s">
        <v>904</v>
      </c>
      <c r="E4928" t="s">
        <v>904</v>
      </c>
      <c r="F4928"/>
    </row>
    <row r="4929" spans="1:6" ht="51" customHeight="1">
      <c r="A4929"/>
      <c r="B4929"/>
      <c r="C4929"/>
      <c r="D4929"/>
      <c r="E4929"/>
      <c r="F4929"/>
    </row>
    <row r="4930" spans="1:6" ht="51" customHeight="1">
      <c r="A4930"/>
      <c r="B4930"/>
      <c r="C4930"/>
      <c r="D4930"/>
      <c r="E4930"/>
      <c r="F4930"/>
    </row>
    <row r="4931" spans="1:6" ht="51" customHeight="1" thickBot="1">
      <c r="A4931" t="s">
        <v>6718</v>
      </c>
      <c r="B4931"/>
      <c r="C4931"/>
      <c r="D4931"/>
      <c r="E4931"/>
      <c r="F4931"/>
    </row>
    <row r="4932" spans="1:6" ht="51" customHeight="1">
      <c r="A4932" s="1299" t="s">
        <v>1</v>
      </c>
      <c r="B4932" s="1300" t="s">
        <v>2</v>
      </c>
      <c r="C4932" s="1301" t="s">
        <v>6349</v>
      </c>
      <c r="D4932" s="1301" t="s">
        <v>4</v>
      </c>
      <c r="E4932" s="1301" t="s">
        <v>5</v>
      </c>
      <c r="F4932" s="1302" t="s">
        <v>6350</v>
      </c>
    </row>
    <row r="4933" spans="1:6" ht="51" customHeight="1">
      <c r="A4933" t="s">
        <v>8793</v>
      </c>
      <c r="B4933" t="s">
        <v>8794</v>
      </c>
      <c r="C4933">
        <v>900000</v>
      </c>
      <c r="D4933" t="s">
        <v>1066</v>
      </c>
      <c r="E4933" t="s">
        <v>904</v>
      </c>
      <c r="F4933"/>
    </row>
    <row r="4934" spans="1:6" ht="51" customHeight="1">
      <c r="A4934"/>
      <c r="B4934"/>
      <c r="C4934"/>
      <c r="D4934"/>
      <c r="E4934"/>
      <c r="F4934"/>
    </row>
    <row r="4935" spans="1:6" ht="51" customHeight="1">
      <c r="A4935"/>
      <c r="B4935"/>
      <c r="C4935" s="1392" t="s">
        <v>9318</v>
      </c>
      <c r="D4935"/>
      <c r="E4935"/>
      <c r="F4935"/>
    </row>
    <row r="4936" spans="1:6" ht="51" customHeight="1">
      <c r="A4936" s="1777" t="s">
        <v>6682</v>
      </c>
      <c r="B4936" s="1777"/>
      <c r="C4936" s="1777"/>
      <c r="D4936" s="1777"/>
      <c r="E4936" s="1777"/>
      <c r="F4936" s="1777"/>
    </row>
    <row r="4937" spans="1:6" ht="51" customHeight="1" thickBot="1">
      <c r="A4937" t="s">
        <v>6723</v>
      </c>
      <c r="B4937"/>
      <c r="C4937"/>
      <c r="D4937"/>
      <c r="E4937"/>
      <c r="F4937"/>
    </row>
    <row r="4938" spans="1:6" ht="51" customHeight="1">
      <c r="A4938" s="1299" t="s">
        <v>1</v>
      </c>
      <c r="B4938" s="1300" t="s">
        <v>2</v>
      </c>
      <c r="C4938" s="1301" t="s">
        <v>6349</v>
      </c>
      <c r="D4938" s="1301" t="s">
        <v>4</v>
      </c>
      <c r="E4938" s="1301" t="s">
        <v>5</v>
      </c>
      <c r="F4938" s="1302" t="s">
        <v>6350</v>
      </c>
    </row>
    <row r="4939" spans="1:6" ht="51" customHeight="1">
      <c r="A4939" t="s">
        <v>8795</v>
      </c>
      <c r="B4939" t="s">
        <v>8796</v>
      </c>
      <c r="C4939">
        <v>80000</v>
      </c>
      <c r="D4939" t="s">
        <v>6686</v>
      </c>
      <c r="E4939" t="s">
        <v>904</v>
      </c>
      <c r="F4939"/>
    </row>
    <row r="4940" spans="1:6" ht="51" customHeight="1">
      <c r="A4940"/>
      <c r="B4940"/>
      <c r="C4940"/>
      <c r="D4940"/>
      <c r="E4940"/>
      <c r="F4940"/>
    </row>
    <row r="4941" spans="1:6" ht="51" customHeight="1">
      <c r="A4941"/>
      <c r="B4941"/>
      <c r="C4941"/>
      <c r="D4941"/>
      <c r="E4941"/>
      <c r="F4941"/>
    </row>
    <row r="4942" spans="1:6" ht="51" customHeight="1" thickBot="1">
      <c r="A4942" t="s">
        <v>6683</v>
      </c>
      <c r="B4942"/>
      <c r="C4942"/>
      <c r="D4942"/>
      <c r="E4942"/>
      <c r="F4942"/>
    </row>
    <row r="4943" spans="1:6" ht="51" customHeight="1">
      <c r="A4943" s="1299" t="s">
        <v>1</v>
      </c>
      <c r="B4943" s="1300" t="s">
        <v>2</v>
      </c>
      <c r="C4943" s="1301" t="s">
        <v>6349</v>
      </c>
      <c r="D4943" s="1301" t="s">
        <v>4</v>
      </c>
      <c r="E4943" s="1301" t="s">
        <v>5</v>
      </c>
      <c r="F4943" s="1302" t="s">
        <v>6350</v>
      </c>
    </row>
    <row r="4944" spans="1:6" ht="51" customHeight="1">
      <c r="A4944" t="s">
        <v>8797</v>
      </c>
      <c r="B4944" t="s">
        <v>8798</v>
      </c>
      <c r="C4944">
        <v>300000</v>
      </c>
      <c r="D4944" t="s">
        <v>6686</v>
      </c>
      <c r="E4944" t="s">
        <v>904</v>
      </c>
      <c r="F4944"/>
    </row>
    <row r="4945" spans="1:6" ht="51" customHeight="1">
      <c r="A4945"/>
      <c r="B4945"/>
      <c r="C4945"/>
      <c r="D4945"/>
      <c r="E4945"/>
      <c r="F4945"/>
    </row>
    <row r="4946" spans="1:6" ht="51" customHeight="1">
      <c r="A4946"/>
      <c r="B4946"/>
      <c r="C4946"/>
      <c r="D4946"/>
      <c r="E4946"/>
      <c r="F4946"/>
    </row>
    <row r="4947" spans="1:6" ht="51" customHeight="1" thickBot="1">
      <c r="A4947" t="s">
        <v>6745</v>
      </c>
      <c r="B4947"/>
      <c r="C4947"/>
      <c r="D4947"/>
      <c r="E4947"/>
      <c r="F4947"/>
    </row>
    <row r="4948" spans="1:6" ht="51" customHeight="1">
      <c r="A4948" s="1299" t="s">
        <v>1</v>
      </c>
      <c r="B4948" s="1300" t="s">
        <v>2</v>
      </c>
      <c r="C4948" s="1301" t="s">
        <v>6349</v>
      </c>
      <c r="D4948" s="1301" t="s">
        <v>4</v>
      </c>
      <c r="E4948" s="1301" t="s">
        <v>5</v>
      </c>
      <c r="F4948" s="1302" t="s">
        <v>6350</v>
      </c>
    </row>
    <row r="4949" spans="1:6" ht="51" customHeight="1">
      <c r="A4949" t="s">
        <v>8799</v>
      </c>
      <c r="B4949" t="s">
        <v>8800</v>
      </c>
      <c r="C4949">
        <v>50000</v>
      </c>
      <c r="D4949" t="s">
        <v>6686</v>
      </c>
      <c r="E4949" t="s">
        <v>904</v>
      </c>
      <c r="F4949"/>
    </row>
    <row r="4950" spans="1:6" ht="51" customHeight="1">
      <c r="A4950"/>
      <c r="B4950"/>
      <c r="C4950"/>
      <c r="D4950"/>
      <c r="E4950"/>
      <c r="F4950"/>
    </row>
    <row r="4951" spans="1:6" ht="51" customHeight="1">
      <c r="A4951"/>
      <c r="B4951"/>
      <c r="C4951"/>
      <c r="D4951"/>
      <c r="E4951"/>
      <c r="F4951"/>
    </row>
    <row r="4952" spans="1:6" ht="51" customHeight="1" thickBot="1">
      <c r="A4952" t="s">
        <v>6700</v>
      </c>
      <c r="B4952"/>
      <c r="C4952"/>
      <c r="D4952"/>
      <c r="E4952"/>
      <c r="F4952"/>
    </row>
    <row r="4953" spans="1:6" ht="51" customHeight="1">
      <c r="A4953" s="1299" t="s">
        <v>1</v>
      </c>
      <c r="B4953" s="1300" t="s">
        <v>2</v>
      </c>
      <c r="C4953" s="1301" t="s">
        <v>6349</v>
      </c>
      <c r="D4953" s="1301" t="s">
        <v>4</v>
      </c>
      <c r="E4953" s="1301" t="s">
        <v>5</v>
      </c>
      <c r="F4953" s="1302" t="s">
        <v>6350</v>
      </c>
    </row>
    <row r="4954" spans="1:6" ht="51" customHeight="1">
      <c r="A4954" t="s">
        <v>8801</v>
      </c>
      <c r="B4954" t="s">
        <v>8802</v>
      </c>
      <c r="C4954">
        <v>125000</v>
      </c>
      <c r="D4954" t="s">
        <v>1066</v>
      </c>
      <c r="E4954" t="s">
        <v>904</v>
      </c>
      <c r="F4954"/>
    </row>
    <row r="4955" spans="1:6" ht="51" customHeight="1">
      <c r="A4955"/>
      <c r="B4955"/>
      <c r="C4955"/>
      <c r="D4955"/>
      <c r="E4955"/>
      <c r="F4955"/>
    </row>
    <row r="4956" spans="1:6" ht="51" customHeight="1">
      <c r="A4956"/>
      <c r="B4956"/>
      <c r="C4956"/>
      <c r="D4956"/>
      <c r="E4956"/>
      <c r="F4956"/>
    </row>
    <row r="4957" spans="1:6" ht="51" customHeight="1" thickBot="1">
      <c r="A4957" t="s">
        <v>6703</v>
      </c>
      <c r="B4957"/>
      <c r="C4957"/>
      <c r="D4957"/>
      <c r="E4957"/>
      <c r="F4957"/>
    </row>
    <row r="4958" spans="1:6" ht="51" customHeight="1">
      <c r="A4958" s="1299" t="s">
        <v>1</v>
      </c>
      <c r="B4958" s="1300" t="s">
        <v>2</v>
      </c>
      <c r="C4958" s="1301" t="s">
        <v>6349</v>
      </c>
      <c r="D4958" s="1301" t="s">
        <v>4</v>
      </c>
      <c r="E4958" s="1301" t="s">
        <v>5</v>
      </c>
      <c r="F4958" s="1302" t="s">
        <v>6350</v>
      </c>
    </row>
    <row r="4959" spans="1:6" ht="51" customHeight="1">
      <c r="A4959" t="s">
        <v>8803</v>
      </c>
      <c r="B4959" t="s">
        <v>8804</v>
      </c>
      <c r="C4959">
        <v>80000</v>
      </c>
      <c r="D4959" t="s">
        <v>6686</v>
      </c>
      <c r="E4959" t="s">
        <v>904</v>
      </c>
      <c r="F4959"/>
    </row>
    <row r="4960" spans="1:6" ht="51" customHeight="1">
      <c r="A4960" t="s">
        <v>8805</v>
      </c>
      <c r="B4960" t="s">
        <v>8806</v>
      </c>
      <c r="C4960">
        <v>80000</v>
      </c>
      <c r="D4960" t="s">
        <v>6686</v>
      </c>
      <c r="E4960" t="s">
        <v>904</v>
      </c>
      <c r="F4960"/>
    </row>
    <row r="4961" spans="1:6" ht="51" customHeight="1">
      <c r="A4961"/>
      <c r="B4961"/>
      <c r="C4961"/>
      <c r="D4961"/>
      <c r="E4961"/>
      <c r="F4961"/>
    </row>
    <row r="4962" spans="1:6" ht="51" customHeight="1">
      <c r="A4962"/>
      <c r="B4962"/>
      <c r="C4962"/>
      <c r="D4962"/>
      <c r="E4962"/>
      <c r="F4962"/>
    </row>
    <row r="4963" spans="1:6" ht="51" customHeight="1" thickBot="1">
      <c r="A4963" t="s">
        <v>6961</v>
      </c>
      <c r="B4963"/>
      <c r="C4963"/>
      <c r="D4963"/>
      <c r="E4963"/>
      <c r="F4963"/>
    </row>
    <row r="4964" spans="1:6" ht="51" customHeight="1">
      <c r="A4964" s="1299" t="s">
        <v>1</v>
      </c>
      <c r="B4964" s="1300" t="s">
        <v>2</v>
      </c>
      <c r="C4964" s="1301" t="s">
        <v>6349</v>
      </c>
      <c r="D4964" s="1301" t="s">
        <v>4</v>
      </c>
      <c r="E4964" s="1301" t="s">
        <v>5</v>
      </c>
      <c r="F4964" s="1302" t="s">
        <v>6350</v>
      </c>
    </row>
    <row r="4965" spans="1:6" ht="51" customHeight="1">
      <c r="A4965" t="s">
        <v>8807</v>
      </c>
      <c r="B4965" t="s">
        <v>8808</v>
      </c>
      <c r="C4965">
        <v>80000</v>
      </c>
      <c r="D4965" t="s">
        <v>6686</v>
      </c>
      <c r="E4965" t="s">
        <v>904</v>
      </c>
      <c r="F4965"/>
    </row>
    <row r="4966" spans="1:6" ht="51" customHeight="1">
      <c r="A4966"/>
      <c r="B4966"/>
      <c r="C4966"/>
      <c r="D4966"/>
      <c r="E4966"/>
      <c r="F4966"/>
    </row>
    <row r="4967" spans="1:6" ht="51" customHeight="1">
      <c r="A4967" s="1390" t="s">
        <v>6722</v>
      </c>
      <c r="B4967"/>
      <c r="C4967"/>
      <c r="D4967"/>
      <c r="E4967"/>
      <c r="F4967"/>
    </row>
    <row r="4968" spans="1:6" ht="51" customHeight="1">
      <c r="A4968"/>
      <c r="B4968"/>
      <c r="C4968"/>
      <c r="D4968"/>
      <c r="E4968"/>
      <c r="F4968"/>
    </row>
    <row r="4969" spans="1:6" ht="51" customHeight="1" thickBot="1">
      <c r="A4969" t="s">
        <v>6723</v>
      </c>
      <c r="B4969"/>
      <c r="C4969"/>
      <c r="D4969"/>
      <c r="E4969"/>
      <c r="F4969"/>
    </row>
    <row r="4970" spans="1:6" ht="51" customHeight="1">
      <c r="A4970" s="1299" t="s">
        <v>1</v>
      </c>
      <c r="B4970" s="1300" t="s">
        <v>2</v>
      </c>
      <c r="C4970" s="1301" t="s">
        <v>6349</v>
      </c>
      <c r="D4970" s="1301" t="s">
        <v>4</v>
      </c>
      <c r="E4970" s="1301" t="s">
        <v>5</v>
      </c>
      <c r="F4970" s="1302" t="s">
        <v>6350</v>
      </c>
    </row>
    <row r="4971" spans="1:6" ht="51" customHeight="1">
      <c r="A4971" t="s">
        <v>8809</v>
      </c>
      <c r="B4971" t="s">
        <v>8810</v>
      </c>
      <c r="C4971">
        <v>250000</v>
      </c>
      <c r="D4971" t="s">
        <v>1066</v>
      </c>
      <c r="E4971" t="s">
        <v>904</v>
      </c>
      <c r="F4971"/>
    </row>
    <row r="4972" spans="1:6" ht="51" customHeight="1">
      <c r="A4972" t="s">
        <v>8811</v>
      </c>
      <c r="B4972" t="s">
        <v>8812</v>
      </c>
      <c r="C4972">
        <v>75000</v>
      </c>
      <c r="D4972" t="s">
        <v>1066</v>
      </c>
      <c r="E4972" t="s">
        <v>904</v>
      </c>
      <c r="F4972"/>
    </row>
    <row r="4973" spans="1:6" ht="51" customHeight="1">
      <c r="A4973" t="s">
        <v>8813</v>
      </c>
      <c r="B4973" t="s">
        <v>8814</v>
      </c>
      <c r="C4973">
        <v>250000</v>
      </c>
      <c r="D4973" t="s">
        <v>1066</v>
      </c>
      <c r="E4973" t="s">
        <v>904</v>
      </c>
      <c r="F4973"/>
    </row>
    <row r="4974" spans="1:6" ht="51" customHeight="1">
      <c r="A4974" t="s">
        <v>8815</v>
      </c>
      <c r="B4974" t="s">
        <v>8816</v>
      </c>
      <c r="C4974">
        <v>220000</v>
      </c>
      <c r="D4974" t="s">
        <v>1066</v>
      </c>
      <c r="E4974" t="s">
        <v>904</v>
      </c>
      <c r="F4974"/>
    </row>
    <row r="4975" spans="1:6" ht="51" customHeight="1">
      <c r="A4975"/>
      <c r="B4975"/>
      <c r="C4975"/>
      <c r="D4975"/>
      <c r="E4975"/>
      <c r="F4975"/>
    </row>
    <row r="4976" spans="1:6" ht="51" customHeight="1">
      <c r="A4976"/>
      <c r="B4976"/>
      <c r="C4976"/>
      <c r="D4976"/>
      <c r="E4976"/>
      <c r="F4976"/>
    </row>
    <row r="4977" spans="1:6" ht="51" customHeight="1" thickBot="1">
      <c r="A4977" t="s">
        <v>6731</v>
      </c>
      <c r="B4977"/>
      <c r="C4977"/>
      <c r="D4977"/>
      <c r="E4977"/>
      <c r="F4977"/>
    </row>
    <row r="4978" spans="1:6" ht="51" customHeight="1">
      <c r="A4978" s="1299" t="s">
        <v>1</v>
      </c>
      <c r="B4978" s="1300" t="s">
        <v>2</v>
      </c>
      <c r="C4978" s="1301" t="s">
        <v>6349</v>
      </c>
      <c r="D4978" s="1301" t="s">
        <v>4</v>
      </c>
      <c r="E4978" s="1301" t="s">
        <v>5</v>
      </c>
      <c r="F4978" s="1302" t="s">
        <v>6350</v>
      </c>
    </row>
    <row r="4979" spans="1:6" ht="51" customHeight="1">
      <c r="A4979" t="s">
        <v>8817</v>
      </c>
      <c r="B4979" t="s">
        <v>8818</v>
      </c>
      <c r="C4979">
        <v>100000</v>
      </c>
      <c r="D4979" t="s">
        <v>1066</v>
      </c>
      <c r="E4979" t="s">
        <v>904</v>
      </c>
      <c r="F4979"/>
    </row>
    <row r="4980" spans="1:6" ht="51" customHeight="1">
      <c r="A4980"/>
      <c r="B4980"/>
      <c r="C4980"/>
      <c r="D4980"/>
      <c r="E4980"/>
      <c r="F4980"/>
    </row>
    <row r="4981" spans="1:6" ht="51" customHeight="1">
      <c r="A4981"/>
      <c r="B4981"/>
      <c r="C4981"/>
      <c r="D4981"/>
      <c r="E4981"/>
      <c r="F4981"/>
    </row>
    <row r="4982" spans="1:6" ht="51" customHeight="1" thickBot="1">
      <c r="A4982" t="s">
        <v>6734</v>
      </c>
      <c r="B4982"/>
      <c r="C4982"/>
      <c r="D4982"/>
      <c r="E4982"/>
      <c r="F4982"/>
    </row>
    <row r="4983" spans="1:6" ht="51" customHeight="1">
      <c r="A4983" s="1299" t="s">
        <v>1</v>
      </c>
      <c r="B4983" s="1300" t="s">
        <v>2</v>
      </c>
      <c r="C4983" s="1301" t="s">
        <v>6349</v>
      </c>
      <c r="D4983" s="1301" t="s">
        <v>4</v>
      </c>
      <c r="E4983" s="1301" t="s">
        <v>5</v>
      </c>
      <c r="F4983" s="1302" t="s">
        <v>6350</v>
      </c>
    </row>
    <row r="4984" spans="1:6" ht="51" customHeight="1">
      <c r="A4984" t="s">
        <v>8819</v>
      </c>
      <c r="B4984" t="s">
        <v>8820</v>
      </c>
      <c r="C4984">
        <v>100000</v>
      </c>
      <c r="D4984" t="s">
        <v>1066</v>
      </c>
      <c r="E4984" t="s">
        <v>904</v>
      </c>
      <c r="F4984"/>
    </row>
    <row r="4985" spans="1:6" ht="51" customHeight="1">
      <c r="A4985" t="s">
        <v>8821</v>
      </c>
      <c r="B4985" t="s">
        <v>8822</v>
      </c>
      <c r="C4985">
        <v>250000</v>
      </c>
      <c r="D4985" t="s">
        <v>1066</v>
      </c>
      <c r="E4985" t="s">
        <v>904</v>
      </c>
      <c r="F4985"/>
    </row>
    <row r="4986" spans="1:6" ht="51" customHeight="1">
      <c r="A4986"/>
      <c r="B4986"/>
      <c r="C4986"/>
      <c r="D4986"/>
      <c r="E4986"/>
      <c r="F4986"/>
    </row>
    <row r="4987" spans="1:6" ht="51" customHeight="1">
      <c r="A4987"/>
      <c r="B4987"/>
      <c r="C4987"/>
      <c r="D4987"/>
      <c r="E4987"/>
      <c r="F4987"/>
    </row>
    <row r="4988" spans="1:6" ht="51" customHeight="1" thickBot="1">
      <c r="A4988" t="s">
        <v>6683</v>
      </c>
      <c r="B4988"/>
      <c r="C4988"/>
      <c r="D4988"/>
      <c r="E4988"/>
      <c r="F4988"/>
    </row>
    <row r="4989" spans="1:6" ht="51" customHeight="1">
      <c r="A4989" s="1299" t="s">
        <v>1</v>
      </c>
      <c r="B4989" s="1300" t="s">
        <v>2</v>
      </c>
      <c r="C4989" s="1301" t="s">
        <v>6349</v>
      </c>
      <c r="D4989" s="1301" t="s">
        <v>4</v>
      </c>
      <c r="E4989" s="1301" t="s">
        <v>5</v>
      </c>
      <c r="F4989" s="1302" t="s">
        <v>6350</v>
      </c>
    </row>
    <row r="4990" spans="1:6" ht="51" customHeight="1">
      <c r="A4990" t="s">
        <v>8823</v>
      </c>
      <c r="B4990" t="s">
        <v>8824</v>
      </c>
      <c r="C4990">
        <v>75000</v>
      </c>
      <c r="D4990" t="s">
        <v>1066</v>
      </c>
      <c r="E4990" t="s">
        <v>904</v>
      </c>
      <c r="F4990"/>
    </row>
    <row r="4991" spans="1:6" ht="51" customHeight="1">
      <c r="A4991" t="s">
        <v>8825</v>
      </c>
      <c r="B4991" t="s">
        <v>8826</v>
      </c>
      <c r="C4991">
        <v>20000</v>
      </c>
      <c r="D4991" t="s">
        <v>1066</v>
      </c>
      <c r="E4991" t="s">
        <v>904</v>
      </c>
      <c r="F4991"/>
    </row>
    <row r="4992" spans="1:6" ht="51" customHeight="1">
      <c r="A4992"/>
      <c r="B4992"/>
      <c r="C4992"/>
      <c r="D4992"/>
      <c r="E4992"/>
      <c r="F4992"/>
    </row>
    <row r="4993" spans="1:6" ht="51" customHeight="1">
      <c r="A4993"/>
      <c r="B4993"/>
      <c r="C4993"/>
      <c r="D4993"/>
      <c r="E4993"/>
      <c r="F4993"/>
    </row>
    <row r="4994" spans="1:6" ht="51" customHeight="1" thickBot="1">
      <c r="A4994" t="s">
        <v>6745</v>
      </c>
      <c r="B4994"/>
      <c r="C4994"/>
      <c r="D4994"/>
      <c r="E4994"/>
      <c r="F4994"/>
    </row>
    <row r="4995" spans="1:6" ht="51" customHeight="1">
      <c r="A4995" s="1299" t="s">
        <v>1</v>
      </c>
      <c r="B4995" s="1300" t="s">
        <v>2</v>
      </c>
      <c r="C4995" s="1301" t="s">
        <v>6349</v>
      </c>
      <c r="D4995" s="1301" t="s">
        <v>4</v>
      </c>
      <c r="E4995" s="1301" t="s">
        <v>5</v>
      </c>
      <c r="F4995" s="1302" t="s">
        <v>6350</v>
      </c>
    </row>
    <row r="4996" spans="1:6" ht="51" customHeight="1">
      <c r="A4996" t="s">
        <v>8827</v>
      </c>
      <c r="B4996" t="s">
        <v>8828</v>
      </c>
      <c r="C4996">
        <v>50000</v>
      </c>
      <c r="D4996" t="s">
        <v>1066</v>
      </c>
      <c r="E4996" t="s">
        <v>904</v>
      </c>
      <c r="F4996"/>
    </row>
    <row r="4997" spans="1:6" ht="51" customHeight="1">
      <c r="A4997" t="s">
        <v>8829</v>
      </c>
      <c r="B4997" t="s">
        <v>8830</v>
      </c>
      <c r="C4997">
        <v>50000</v>
      </c>
      <c r="D4997" t="s">
        <v>1066</v>
      </c>
      <c r="E4997" t="s">
        <v>904</v>
      </c>
      <c r="F4997"/>
    </row>
    <row r="4998" spans="1:6" ht="51" customHeight="1">
      <c r="A4998" t="s">
        <v>8831</v>
      </c>
      <c r="B4998" t="s">
        <v>8832</v>
      </c>
      <c r="C4998">
        <v>50000</v>
      </c>
      <c r="D4998" t="s">
        <v>1066</v>
      </c>
      <c r="E4998" t="s">
        <v>904</v>
      </c>
      <c r="F4998"/>
    </row>
    <row r="4999" spans="1:6" ht="51" customHeight="1">
      <c r="A4999" t="s">
        <v>8833</v>
      </c>
      <c r="B4999" t="s">
        <v>8834</v>
      </c>
      <c r="C4999">
        <v>50000</v>
      </c>
      <c r="D4999" t="s">
        <v>1066</v>
      </c>
      <c r="E4999" t="s">
        <v>904</v>
      </c>
      <c r="F4999"/>
    </row>
    <row r="5000" spans="1:6" ht="51" customHeight="1">
      <c r="A5000" t="s">
        <v>8835</v>
      </c>
      <c r="B5000" t="s">
        <v>8836</v>
      </c>
      <c r="C5000">
        <v>50000</v>
      </c>
      <c r="D5000" t="s">
        <v>1066</v>
      </c>
      <c r="E5000" t="s">
        <v>904</v>
      </c>
      <c r="F5000"/>
    </row>
    <row r="5001" spans="1:6" ht="51" customHeight="1">
      <c r="A5001" t="s">
        <v>8837</v>
      </c>
      <c r="B5001" t="s">
        <v>8838</v>
      </c>
      <c r="C5001">
        <v>100000</v>
      </c>
      <c r="D5001" t="s">
        <v>1066</v>
      </c>
      <c r="E5001" t="s">
        <v>904</v>
      </c>
      <c r="F5001"/>
    </row>
    <row r="5002" spans="1:6" ht="51" customHeight="1">
      <c r="A5002" t="s">
        <v>8839</v>
      </c>
      <c r="B5002" t="s">
        <v>8840</v>
      </c>
      <c r="C5002">
        <v>250000</v>
      </c>
      <c r="D5002" t="s">
        <v>1066</v>
      </c>
      <c r="E5002" t="s">
        <v>904</v>
      </c>
      <c r="F5002"/>
    </row>
    <row r="5003" spans="1:6" ht="51" customHeight="1">
      <c r="A5003"/>
      <c r="B5003"/>
      <c r="C5003"/>
      <c r="D5003"/>
      <c r="E5003"/>
      <c r="F5003"/>
    </row>
    <row r="5004" spans="1:6" ht="51" customHeight="1">
      <c r="A5004"/>
      <c r="B5004"/>
      <c r="C5004"/>
      <c r="D5004"/>
      <c r="E5004"/>
      <c r="F5004"/>
    </row>
    <row r="5005" spans="1:6" ht="51" customHeight="1" thickBot="1">
      <c r="A5005" t="s">
        <v>6754</v>
      </c>
      <c r="B5005"/>
      <c r="C5005"/>
      <c r="D5005"/>
      <c r="E5005"/>
      <c r="F5005"/>
    </row>
    <row r="5006" spans="1:6" ht="51" customHeight="1">
      <c r="A5006" s="1299" t="s">
        <v>1</v>
      </c>
      <c r="B5006" s="1300" t="s">
        <v>2</v>
      </c>
      <c r="C5006" s="1301" t="s">
        <v>6349</v>
      </c>
      <c r="D5006" s="1301" t="s">
        <v>4</v>
      </c>
      <c r="E5006" s="1301" t="s">
        <v>5</v>
      </c>
      <c r="F5006" s="1302" t="s">
        <v>6350</v>
      </c>
    </row>
    <row r="5007" spans="1:6" ht="51" customHeight="1">
      <c r="A5007" t="s">
        <v>8841</v>
      </c>
      <c r="B5007" t="s">
        <v>8842</v>
      </c>
      <c r="C5007">
        <v>15000</v>
      </c>
      <c r="D5007" t="s">
        <v>1066</v>
      </c>
      <c r="E5007" t="s">
        <v>904</v>
      </c>
      <c r="F5007"/>
    </row>
    <row r="5008" spans="1:6" ht="51" customHeight="1">
      <c r="A5008" t="s">
        <v>8843</v>
      </c>
      <c r="B5008" t="s">
        <v>8844</v>
      </c>
      <c r="C5008">
        <v>100000</v>
      </c>
      <c r="D5008" t="s">
        <v>1066</v>
      </c>
      <c r="E5008" t="s">
        <v>904</v>
      </c>
      <c r="F5008"/>
    </row>
    <row r="5009" spans="1:6" ht="51" customHeight="1">
      <c r="A5009" t="s">
        <v>8845</v>
      </c>
      <c r="B5009" t="s">
        <v>8846</v>
      </c>
      <c r="C5009">
        <v>100000</v>
      </c>
      <c r="D5009" t="s">
        <v>1066</v>
      </c>
      <c r="E5009" t="s">
        <v>904</v>
      </c>
      <c r="F5009"/>
    </row>
    <row r="5010" spans="1:6" ht="51" customHeight="1">
      <c r="A5010" t="s">
        <v>8847</v>
      </c>
      <c r="B5010" t="s">
        <v>8848</v>
      </c>
      <c r="C5010">
        <v>50000</v>
      </c>
      <c r="D5010" t="s">
        <v>1066</v>
      </c>
      <c r="E5010" t="s">
        <v>904</v>
      </c>
      <c r="F5010"/>
    </row>
    <row r="5011" spans="1:6" ht="51" customHeight="1">
      <c r="A5011" t="s">
        <v>8849</v>
      </c>
      <c r="B5011" t="s">
        <v>8850</v>
      </c>
      <c r="C5011">
        <v>100000</v>
      </c>
      <c r="D5011" t="s">
        <v>1066</v>
      </c>
      <c r="E5011" t="s">
        <v>904</v>
      </c>
      <c r="F5011"/>
    </row>
    <row r="5012" spans="1:6" ht="51" customHeight="1">
      <c r="A5012"/>
      <c r="B5012"/>
      <c r="C5012"/>
      <c r="D5012"/>
      <c r="E5012"/>
      <c r="F5012"/>
    </row>
    <row r="5013" spans="1:6" ht="51" customHeight="1">
      <c r="A5013"/>
      <c r="B5013"/>
      <c r="C5013"/>
      <c r="D5013"/>
      <c r="E5013"/>
      <c r="F5013"/>
    </row>
    <row r="5014" spans="1:6" ht="51" customHeight="1" thickBot="1">
      <c r="A5014" t="s">
        <v>6687</v>
      </c>
      <c r="B5014"/>
      <c r="C5014"/>
      <c r="D5014"/>
      <c r="E5014"/>
      <c r="F5014"/>
    </row>
    <row r="5015" spans="1:6" ht="51" customHeight="1">
      <c r="A5015" s="1299" t="s">
        <v>1</v>
      </c>
      <c r="B5015" s="1300" t="s">
        <v>2</v>
      </c>
      <c r="C5015" s="1301" t="s">
        <v>6349</v>
      </c>
      <c r="D5015" s="1301" t="s">
        <v>4</v>
      </c>
      <c r="E5015" s="1301" t="s">
        <v>5</v>
      </c>
      <c r="F5015" s="1302" t="s">
        <v>6350</v>
      </c>
    </row>
    <row r="5016" spans="1:6" ht="51" customHeight="1">
      <c r="A5016" t="s">
        <v>8851</v>
      </c>
      <c r="B5016" t="s">
        <v>8852</v>
      </c>
      <c r="C5016">
        <v>50000</v>
      </c>
      <c r="D5016" t="s">
        <v>1066</v>
      </c>
      <c r="E5016" t="s">
        <v>904</v>
      </c>
      <c r="F5016"/>
    </row>
    <row r="5017" spans="1:6" ht="51" customHeight="1">
      <c r="A5017" t="s">
        <v>8853</v>
      </c>
      <c r="B5017" t="s">
        <v>8854</v>
      </c>
      <c r="C5017">
        <v>100000</v>
      </c>
      <c r="D5017" t="s">
        <v>1066</v>
      </c>
      <c r="E5017" t="s">
        <v>904</v>
      </c>
      <c r="F5017"/>
    </row>
    <row r="5018" spans="1:6" ht="51" customHeight="1">
      <c r="A5018" t="s">
        <v>8855</v>
      </c>
      <c r="B5018" t="s">
        <v>8856</v>
      </c>
      <c r="C5018">
        <v>100000</v>
      </c>
      <c r="D5018" t="s">
        <v>1066</v>
      </c>
      <c r="E5018" t="s">
        <v>904</v>
      </c>
      <c r="F5018"/>
    </row>
    <row r="5019" spans="1:6" ht="51" customHeight="1">
      <c r="A5019" t="s">
        <v>8857</v>
      </c>
      <c r="B5019" t="s">
        <v>8858</v>
      </c>
      <c r="C5019">
        <v>60000</v>
      </c>
      <c r="D5019" t="s">
        <v>1066</v>
      </c>
      <c r="E5019" t="s">
        <v>904</v>
      </c>
      <c r="F5019"/>
    </row>
    <row r="5020" spans="1:6" ht="51" customHeight="1">
      <c r="A5020" t="s">
        <v>8859</v>
      </c>
      <c r="B5020" t="s">
        <v>8860</v>
      </c>
      <c r="C5020">
        <v>100000</v>
      </c>
      <c r="D5020" t="s">
        <v>1066</v>
      </c>
      <c r="E5020" t="s">
        <v>904</v>
      </c>
      <c r="F5020"/>
    </row>
    <row r="5021" spans="1:6" ht="51" customHeight="1">
      <c r="A5021"/>
      <c r="B5021"/>
      <c r="C5021"/>
      <c r="D5021"/>
      <c r="E5021"/>
      <c r="F5021"/>
    </row>
    <row r="5022" spans="1:6" ht="51" customHeight="1">
      <c r="A5022"/>
      <c r="B5022"/>
      <c r="C5022"/>
      <c r="D5022"/>
      <c r="E5022"/>
      <c r="F5022"/>
    </row>
    <row r="5023" spans="1:6" ht="51" customHeight="1" thickBot="1">
      <c r="A5023" t="s">
        <v>6690</v>
      </c>
      <c r="B5023"/>
      <c r="C5023"/>
      <c r="D5023"/>
      <c r="E5023"/>
      <c r="F5023"/>
    </row>
    <row r="5024" spans="1:6" ht="51" customHeight="1">
      <c r="A5024" s="1299" t="s">
        <v>1</v>
      </c>
      <c r="B5024" s="1300" t="s">
        <v>2</v>
      </c>
      <c r="C5024" s="1301" t="s">
        <v>6349</v>
      </c>
      <c r="D5024" s="1301" t="s">
        <v>4</v>
      </c>
      <c r="E5024" s="1301" t="s">
        <v>5</v>
      </c>
      <c r="F5024" s="1302" t="s">
        <v>6350</v>
      </c>
    </row>
    <row r="5025" spans="1:6" ht="51" customHeight="1">
      <c r="A5025" t="s">
        <v>8861</v>
      </c>
      <c r="B5025" t="s">
        <v>8862</v>
      </c>
      <c r="C5025">
        <v>250000</v>
      </c>
      <c r="D5025" t="s">
        <v>1066</v>
      </c>
      <c r="E5025" t="s">
        <v>904</v>
      </c>
      <c r="F5025"/>
    </row>
    <row r="5026" spans="1:6" ht="51" customHeight="1">
      <c r="A5026" t="s">
        <v>8863</v>
      </c>
      <c r="B5026" t="s">
        <v>8864</v>
      </c>
      <c r="C5026">
        <v>100000</v>
      </c>
      <c r="D5026" t="s">
        <v>1066</v>
      </c>
      <c r="E5026" t="s">
        <v>904</v>
      </c>
      <c r="F5026"/>
    </row>
    <row r="5027" spans="1:6" ht="51" customHeight="1">
      <c r="A5027"/>
      <c r="B5027"/>
      <c r="C5027"/>
      <c r="D5027"/>
      <c r="E5027"/>
      <c r="F5027"/>
    </row>
    <row r="5028" spans="1:6" ht="51" customHeight="1">
      <c r="A5028"/>
      <c r="B5028"/>
      <c r="C5028"/>
      <c r="D5028"/>
      <c r="E5028"/>
      <c r="F5028"/>
    </row>
    <row r="5029" spans="1:6" ht="51" customHeight="1" thickBot="1">
      <c r="A5029" t="s">
        <v>6789</v>
      </c>
      <c r="B5029"/>
      <c r="C5029"/>
      <c r="D5029"/>
      <c r="E5029"/>
      <c r="F5029"/>
    </row>
    <row r="5030" spans="1:6" ht="51" customHeight="1">
      <c r="A5030" s="1299" t="s">
        <v>1</v>
      </c>
      <c r="B5030" s="1300" t="s">
        <v>2</v>
      </c>
      <c r="C5030" s="1301" t="s">
        <v>6349</v>
      </c>
      <c r="D5030" s="1301" t="s">
        <v>4</v>
      </c>
      <c r="E5030" s="1301" t="s">
        <v>5</v>
      </c>
      <c r="F5030" s="1302" t="s">
        <v>6350</v>
      </c>
    </row>
    <row r="5031" spans="1:6" ht="51" customHeight="1">
      <c r="A5031" t="s">
        <v>8865</v>
      </c>
      <c r="B5031" t="s">
        <v>8866</v>
      </c>
      <c r="C5031">
        <v>50000</v>
      </c>
      <c r="D5031" t="s">
        <v>1066</v>
      </c>
      <c r="E5031" t="s">
        <v>904</v>
      </c>
      <c r="F5031"/>
    </row>
    <row r="5032" spans="1:6" ht="51" customHeight="1">
      <c r="A5032" t="s">
        <v>8867</v>
      </c>
      <c r="B5032" t="s">
        <v>8868</v>
      </c>
      <c r="C5032">
        <v>50000</v>
      </c>
      <c r="D5032" t="s">
        <v>1066</v>
      </c>
      <c r="E5032" t="s">
        <v>904</v>
      </c>
      <c r="F5032"/>
    </row>
    <row r="5033" spans="1:6" ht="51" customHeight="1">
      <c r="A5033" t="s">
        <v>8869</v>
      </c>
      <c r="B5033" t="s">
        <v>8870</v>
      </c>
      <c r="C5033">
        <v>50000</v>
      </c>
      <c r="D5033" t="s">
        <v>1066</v>
      </c>
      <c r="E5033" t="s">
        <v>904</v>
      </c>
      <c r="F5033"/>
    </row>
    <row r="5034" spans="1:6" ht="51" customHeight="1">
      <c r="A5034" t="s">
        <v>8871</v>
      </c>
      <c r="B5034" t="s">
        <v>8872</v>
      </c>
      <c r="C5034">
        <v>50000</v>
      </c>
      <c r="D5034" t="s">
        <v>1066</v>
      </c>
      <c r="E5034" t="s">
        <v>904</v>
      </c>
      <c r="F5034"/>
    </row>
    <row r="5035" spans="1:6" ht="51" customHeight="1">
      <c r="A5035" t="s">
        <v>8873</v>
      </c>
      <c r="B5035" t="s">
        <v>8874</v>
      </c>
      <c r="C5035">
        <v>50000</v>
      </c>
      <c r="D5035" t="s">
        <v>1066</v>
      </c>
      <c r="E5035" t="s">
        <v>904</v>
      </c>
      <c r="F5035"/>
    </row>
    <row r="5036" spans="1:6" ht="51" customHeight="1">
      <c r="A5036" t="s">
        <v>8875</v>
      </c>
      <c r="B5036" t="s">
        <v>8876</v>
      </c>
      <c r="C5036">
        <v>100000</v>
      </c>
      <c r="D5036" t="s">
        <v>904</v>
      </c>
      <c r="E5036" t="s">
        <v>904</v>
      </c>
      <c r="F5036"/>
    </row>
    <row r="5037" spans="1:6" ht="51" customHeight="1">
      <c r="A5037" t="s">
        <v>8877</v>
      </c>
      <c r="B5037" t="s">
        <v>8878</v>
      </c>
      <c r="C5037">
        <v>100000</v>
      </c>
      <c r="D5037" t="s">
        <v>904</v>
      </c>
      <c r="E5037" t="s">
        <v>904</v>
      </c>
      <c r="F5037"/>
    </row>
    <row r="5038" spans="1:6" ht="51" customHeight="1">
      <c r="A5038" t="s">
        <v>8879</v>
      </c>
      <c r="B5038" t="s">
        <v>8880</v>
      </c>
      <c r="C5038">
        <v>50000</v>
      </c>
      <c r="D5038" t="s">
        <v>904</v>
      </c>
      <c r="E5038" t="s">
        <v>904</v>
      </c>
      <c r="F5038"/>
    </row>
    <row r="5039" spans="1:6" ht="51" customHeight="1">
      <c r="A5039" t="s">
        <v>8881</v>
      </c>
      <c r="B5039" t="s">
        <v>8882</v>
      </c>
      <c r="C5039">
        <v>100000</v>
      </c>
      <c r="D5039" t="s">
        <v>1066</v>
      </c>
      <c r="E5039" t="s">
        <v>904</v>
      </c>
      <c r="F5039"/>
    </row>
    <row r="5040" spans="1:6" ht="51" customHeight="1">
      <c r="A5040" t="s">
        <v>8883</v>
      </c>
      <c r="B5040" t="s">
        <v>8884</v>
      </c>
      <c r="C5040">
        <v>50000</v>
      </c>
      <c r="D5040" t="s">
        <v>1066</v>
      </c>
      <c r="E5040" t="s">
        <v>904</v>
      </c>
      <c r="F5040"/>
    </row>
    <row r="5041" spans="1:6" ht="51" customHeight="1">
      <c r="A5041"/>
      <c r="B5041"/>
      <c r="C5041"/>
      <c r="D5041"/>
      <c r="E5041"/>
      <c r="F5041"/>
    </row>
    <row r="5042" spans="1:6" ht="51" customHeight="1">
      <c r="A5042"/>
      <c r="B5042"/>
      <c r="C5042"/>
      <c r="D5042"/>
      <c r="E5042"/>
      <c r="F5042"/>
    </row>
    <row r="5043" spans="1:6" ht="51" customHeight="1" thickBot="1">
      <c r="A5043" t="s">
        <v>7228</v>
      </c>
      <c r="B5043"/>
      <c r="C5043"/>
      <c r="D5043"/>
      <c r="E5043"/>
      <c r="F5043"/>
    </row>
    <row r="5044" spans="1:6" ht="51" customHeight="1">
      <c r="A5044" s="1299" t="s">
        <v>1</v>
      </c>
      <c r="B5044" s="1300" t="s">
        <v>2</v>
      </c>
      <c r="C5044" s="1301" t="s">
        <v>6349</v>
      </c>
      <c r="D5044" s="1301" t="s">
        <v>4</v>
      </c>
      <c r="E5044" s="1301" t="s">
        <v>5</v>
      </c>
      <c r="F5044" s="1302" t="s">
        <v>6350</v>
      </c>
    </row>
    <row r="5045" spans="1:6" ht="51" customHeight="1">
      <c r="A5045" t="s">
        <v>8885</v>
      </c>
      <c r="B5045" t="s">
        <v>8886</v>
      </c>
      <c r="C5045">
        <v>250000</v>
      </c>
      <c r="D5045" t="s">
        <v>1066</v>
      </c>
      <c r="E5045" t="s">
        <v>904</v>
      </c>
      <c r="F5045"/>
    </row>
    <row r="5046" spans="1:6" ht="51" customHeight="1">
      <c r="A5046"/>
      <c r="B5046"/>
      <c r="C5046"/>
      <c r="D5046"/>
      <c r="E5046"/>
      <c r="F5046"/>
    </row>
    <row r="5047" spans="1:6" ht="51" customHeight="1">
      <c r="A5047"/>
      <c r="B5047"/>
      <c r="C5047"/>
      <c r="D5047"/>
      <c r="E5047"/>
      <c r="F5047"/>
    </row>
    <row r="5048" spans="1:6" ht="51" customHeight="1" thickBot="1">
      <c r="A5048" t="s">
        <v>6800</v>
      </c>
      <c r="B5048"/>
      <c r="C5048"/>
      <c r="D5048"/>
      <c r="E5048"/>
      <c r="F5048"/>
    </row>
    <row r="5049" spans="1:6" ht="51" customHeight="1">
      <c r="A5049" s="1299" t="s">
        <v>1</v>
      </c>
      <c r="B5049" s="1300" t="s">
        <v>2</v>
      </c>
      <c r="C5049" s="1301" t="s">
        <v>6349</v>
      </c>
      <c r="D5049" s="1301" t="s">
        <v>4</v>
      </c>
      <c r="E5049" s="1301" t="s">
        <v>5</v>
      </c>
      <c r="F5049" s="1302" t="s">
        <v>6350</v>
      </c>
    </row>
    <row r="5050" spans="1:6" ht="51" customHeight="1">
      <c r="A5050" t="s">
        <v>8887</v>
      </c>
      <c r="B5050" t="s">
        <v>8888</v>
      </c>
      <c r="C5050">
        <v>100000</v>
      </c>
      <c r="D5050" t="s">
        <v>1066</v>
      </c>
      <c r="E5050" t="s">
        <v>904</v>
      </c>
      <c r="F5050"/>
    </row>
    <row r="5051" spans="1:6" ht="51" customHeight="1">
      <c r="A5051" t="s">
        <v>8889</v>
      </c>
      <c r="B5051" t="s">
        <v>8890</v>
      </c>
      <c r="C5051">
        <v>100000</v>
      </c>
      <c r="D5051" t="s">
        <v>1066</v>
      </c>
      <c r="E5051" t="s">
        <v>904</v>
      </c>
      <c r="F5051"/>
    </row>
    <row r="5052" spans="1:6" ht="51" customHeight="1">
      <c r="A5052"/>
      <c r="B5052"/>
      <c r="C5052"/>
      <c r="D5052"/>
      <c r="E5052"/>
      <c r="F5052"/>
    </row>
    <row r="5053" spans="1:6" ht="51" customHeight="1">
      <c r="A5053"/>
      <c r="B5053"/>
      <c r="C5053"/>
      <c r="D5053"/>
      <c r="E5053"/>
      <c r="F5053"/>
    </row>
    <row r="5054" spans="1:6" ht="51" customHeight="1" thickBot="1">
      <c r="A5054" t="s">
        <v>7260</v>
      </c>
      <c r="B5054"/>
      <c r="C5054"/>
      <c r="D5054"/>
      <c r="E5054"/>
      <c r="F5054"/>
    </row>
    <row r="5055" spans="1:6" ht="51" customHeight="1">
      <c r="A5055" s="1299" t="s">
        <v>1</v>
      </c>
      <c r="B5055" s="1300" t="s">
        <v>2</v>
      </c>
      <c r="C5055" s="1301" t="s">
        <v>6349</v>
      </c>
      <c r="D5055" s="1301" t="s">
        <v>4</v>
      </c>
      <c r="E5055" s="1301" t="s">
        <v>5</v>
      </c>
      <c r="F5055" s="1302" t="s">
        <v>6350</v>
      </c>
    </row>
    <row r="5056" spans="1:6" ht="51" customHeight="1">
      <c r="A5056" t="s">
        <v>8891</v>
      </c>
      <c r="B5056" t="s">
        <v>8892</v>
      </c>
      <c r="C5056">
        <v>250000</v>
      </c>
      <c r="D5056" t="s">
        <v>1066</v>
      </c>
      <c r="E5056" t="s">
        <v>904</v>
      </c>
      <c r="F5056"/>
    </row>
    <row r="5057" spans="1:6" ht="51" customHeight="1">
      <c r="A5057" t="s">
        <v>8893</v>
      </c>
      <c r="B5057" t="s">
        <v>8894</v>
      </c>
      <c r="C5057">
        <v>250000</v>
      </c>
      <c r="D5057" t="s">
        <v>1066</v>
      </c>
      <c r="E5057" t="s">
        <v>904</v>
      </c>
      <c r="F5057"/>
    </row>
    <row r="5058" spans="1:6" ht="51" customHeight="1">
      <c r="A5058"/>
      <c r="B5058"/>
      <c r="C5058"/>
      <c r="D5058"/>
      <c r="E5058"/>
      <c r="F5058"/>
    </row>
    <row r="5059" spans="1:6" ht="51" customHeight="1">
      <c r="A5059"/>
      <c r="B5059"/>
      <c r="C5059"/>
      <c r="D5059"/>
      <c r="E5059"/>
      <c r="F5059"/>
    </row>
    <row r="5060" spans="1:6" ht="51" customHeight="1" thickBot="1">
      <c r="A5060" t="s">
        <v>7289</v>
      </c>
      <c r="B5060"/>
      <c r="C5060"/>
      <c r="D5060"/>
      <c r="E5060"/>
      <c r="F5060"/>
    </row>
    <row r="5061" spans="1:6" ht="51" customHeight="1">
      <c r="A5061" s="1299" t="s">
        <v>1</v>
      </c>
      <c r="B5061" s="1300" t="s">
        <v>2</v>
      </c>
      <c r="C5061" s="1301" t="s">
        <v>6349</v>
      </c>
      <c r="D5061" s="1301" t="s">
        <v>4</v>
      </c>
      <c r="E5061" s="1301" t="s">
        <v>5</v>
      </c>
      <c r="F5061" s="1302" t="s">
        <v>6350</v>
      </c>
    </row>
    <row r="5062" spans="1:6" ht="51" customHeight="1">
      <c r="A5062" t="s">
        <v>8895</v>
      </c>
      <c r="B5062" t="s">
        <v>8896</v>
      </c>
      <c r="C5062">
        <v>100000</v>
      </c>
      <c r="D5062" t="s">
        <v>1066</v>
      </c>
      <c r="E5062" t="s">
        <v>904</v>
      </c>
      <c r="F5062"/>
    </row>
    <row r="5063" spans="1:6" ht="51" customHeight="1">
      <c r="A5063" t="s">
        <v>8897</v>
      </c>
      <c r="B5063" t="s">
        <v>8898</v>
      </c>
      <c r="C5063">
        <v>20000</v>
      </c>
      <c r="D5063" t="s">
        <v>1066</v>
      </c>
      <c r="E5063" t="s">
        <v>904</v>
      </c>
      <c r="F5063"/>
    </row>
    <row r="5064" spans="1:6" ht="51" customHeight="1">
      <c r="A5064" t="s">
        <v>8899</v>
      </c>
      <c r="B5064" t="s">
        <v>8900</v>
      </c>
      <c r="C5064">
        <v>90000</v>
      </c>
      <c r="D5064" t="s">
        <v>1066</v>
      </c>
      <c r="E5064" t="s">
        <v>904</v>
      </c>
      <c r="F5064"/>
    </row>
    <row r="5065" spans="1:6" ht="51" customHeight="1">
      <c r="A5065" t="s">
        <v>8901</v>
      </c>
      <c r="B5065" t="s">
        <v>8902</v>
      </c>
      <c r="C5065">
        <v>100000</v>
      </c>
      <c r="D5065" t="s">
        <v>1066</v>
      </c>
      <c r="E5065" t="s">
        <v>904</v>
      </c>
      <c r="F5065"/>
    </row>
    <row r="5066" spans="1:6" ht="51" customHeight="1">
      <c r="A5066"/>
      <c r="B5066"/>
      <c r="C5066"/>
      <c r="D5066"/>
      <c r="E5066"/>
      <c r="F5066"/>
    </row>
    <row r="5067" spans="1:6" ht="51" customHeight="1">
      <c r="A5067"/>
      <c r="B5067"/>
      <c r="C5067"/>
      <c r="D5067"/>
      <c r="E5067"/>
      <c r="F5067"/>
    </row>
    <row r="5068" spans="1:6" ht="51" customHeight="1" thickBot="1">
      <c r="A5068" t="s">
        <v>6693</v>
      </c>
      <c r="B5068"/>
      <c r="C5068"/>
      <c r="D5068"/>
      <c r="E5068"/>
      <c r="F5068"/>
    </row>
    <row r="5069" spans="1:6" ht="51" customHeight="1">
      <c r="A5069" s="1299" t="s">
        <v>1</v>
      </c>
      <c r="B5069" s="1300" t="s">
        <v>2</v>
      </c>
      <c r="C5069" s="1301" t="s">
        <v>6349</v>
      </c>
      <c r="D5069" s="1301" t="s">
        <v>4</v>
      </c>
      <c r="E5069" s="1301" t="s">
        <v>5</v>
      </c>
      <c r="F5069" s="1302" t="s">
        <v>6350</v>
      </c>
    </row>
    <row r="5070" spans="1:6" ht="51" customHeight="1">
      <c r="A5070" t="s">
        <v>8903</v>
      </c>
      <c r="B5070" t="s">
        <v>8904</v>
      </c>
      <c r="C5070">
        <v>50000</v>
      </c>
      <c r="D5070" t="s">
        <v>1066</v>
      </c>
      <c r="E5070" t="s">
        <v>904</v>
      </c>
      <c r="F5070"/>
    </row>
    <row r="5071" spans="1:6" ht="51" customHeight="1">
      <c r="A5071" t="s">
        <v>8905</v>
      </c>
      <c r="B5071" t="s">
        <v>8906</v>
      </c>
      <c r="C5071">
        <v>70000</v>
      </c>
      <c r="D5071" t="s">
        <v>1066</v>
      </c>
      <c r="E5071" t="s">
        <v>904</v>
      </c>
      <c r="F5071"/>
    </row>
    <row r="5072" spans="1:6" ht="51" customHeight="1">
      <c r="A5072" t="s">
        <v>8907</v>
      </c>
      <c r="B5072" t="s">
        <v>8908</v>
      </c>
      <c r="C5072">
        <v>100000</v>
      </c>
      <c r="D5072" t="s">
        <v>1066</v>
      </c>
      <c r="E5072" t="s">
        <v>904</v>
      </c>
      <c r="F5072"/>
    </row>
    <row r="5073" spans="1:6" ht="51" customHeight="1">
      <c r="A5073" t="s">
        <v>8909</v>
      </c>
      <c r="B5073" t="s">
        <v>8910</v>
      </c>
      <c r="C5073">
        <v>25000</v>
      </c>
      <c r="D5073" t="s">
        <v>1066</v>
      </c>
      <c r="E5073" t="s">
        <v>904</v>
      </c>
      <c r="F5073"/>
    </row>
    <row r="5074" spans="1:6" ht="51" customHeight="1">
      <c r="A5074"/>
      <c r="B5074"/>
      <c r="C5074"/>
      <c r="D5074"/>
      <c r="E5074"/>
      <c r="F5074"/>
    </row>
    <row r="5075" spans="1:6" ht="51" customHeight="1">
      <c r="A5075"/>
      <c r="B5075"/>
      <c r="C5075"/>
      <c r="D5075"/>
      <c r="E5075"/>
      <c r="F5075"/>
    </row>
    <row r="5076" spans="1:6" ht="51" customHeight="1" thickBot="1">
      <c r="A5076" t="s">
        <v>6821</v>
      </c>
      <c r="B5076"/>
      <c r="C5076"/>
      <c r="D5076"/>
      <c r="E5076"/>
      <c r="F5076"/>
    </row>
    <row r="5077" spans="1:6" ht="51" customHeight="1">
      <c r="A5077" s="1299" t="s">
        <v>1</v>
      </c>
      <c r="B5077" s="1300" t="s">
        <v>2</v>
      </c>
      <c r="C5077" s="1301" t="s">
        <v>6349</v>
      </c>
      <c r="D5077" s="1301" t="s">
        <v>4</v>
      </c>
      <c r="E5077" s="1301" t="s">
        <v>5</v>
      </c>
      <c r="F5077" s="1302" t="s">
        <v>6350</v>
      </c>
    </row>
    <row r="5078" spans="1:6" ht="51" customHeight="1">
      <c r="A5078" t="s">
        <v>8911</v>
      </c>
      <c r="B5078" t="s">
        <v>8912</v>
      </c>
      <c r="C5078">
        <v>200000</v>
      </c>
      <c r="D5078" t="s">
        <v>1066</v>
      </c>
      <c r="E5078" t="s">
        <v>904</v>
      </c>
      <c r="F5078"/>
    </row>
    <row r="5079" spans="1:6" ht="51" customHeight="1">
      <c r="A5079"/>
      <c r="B5079"/>
      <c r="C5079"/>
      <c r="D5079"/>
      <c r="E5079"/>
      <c r="F5079"/>
    </row>
    <row r="5080" spans="1:6" ht="51" customHeight="1">
      <c r="A5080"/>
      <c r="B5080"/>
      <c r="C5080"/>
      <c r="D5080"/>
      <c r="E5080"/>
      <c r="F5080"/>
    </row>
    <row r="5081" spans="1:6" ht="51" customHeight="1" thickBot="1">
      <c r="A5081" t="s">
        <v>6700</v>
      </c>
      <c r="B5081"/>
      <c r="C5081"/>
      <c r="D5081"/>
      <c r="E5081"/>
      <c r="F5081"/>
    </row>
    <row r="5082" spans="1:6" ht="51" customHeight="1">
      <c r="A5082" s="1299" t="s">
        <v>1</v>
      </c>
      <c r="B5082" s="1300" t="s">
        <v>2</v>
      </c>
      <c r="C5082" s="1301" t="s">
        <v>6349</v>
      </c>
      <c r="D5082" s="1301" t="s">
        <v>4</v>
      </c>
      <c r="E5082" s="1301" t="s">
        <v>5</v>
      </c>
      <c r="F5082" s="1302" t="s">
        <v>6350</v>
      </c>
    </row>
    <row r="5083" spans="1:6" ht="51" customHeight="1">
      <c r="A5083" t="s">
        <v>8913</v>
      </c>
      <c r="B5083" t="s">
        <v>8914</v>
      </c>
      <c r="C5083">
        <v>100000</v>
      </c>
      <c r="D5083" t="s">
        <v>904</v>
      </c>
      <c r="E5083" t="s">
        <v>904</v>
      </c>
      <c r="F5083"/>
    </row>
    <row r="5084" spans="1:6" ht="51" customHeight="1">
      <c r="A5084"/>
      <c r="B5084"/>
      <c r="C5084"/>
      <c r="D5084"/>
      <c r="E5084"/>
      <c r="F5084"/>
    </row>
    <row r="5085" spans="1:6" ht="51" customHeight="1">
      <c r="A5085"/>
      <c r="B5085"/>
      <c r="C5085"/>
      <c r="D5085"/>
      <c r="E5085"/>
      <c r="F5085"/>
    </row>
    <row r="5086" spans="1:6" ht="51" customHeight="1" thickBot="1">
      <c r="A5086" t="s">
        <v>6877</v>
      </c>
      <c r="B5086"/>
      <c r="C5086"/>
      <c r="D5086"/>
      <c r="E5086"/>
      <c r="F5086"/>
    </row>
    <row r="5087" spans="1:6" ht="51" customHeight="1">
      <c r="A5087" s="1299" t="s">
        <v>1</v>
      </c>
      <c r="B5087" s="1300" t="s">
        <v>2</v>
      </c>
      <c r="C5087" s="1301" t="s">
        <v>6349</v>
      </c>
      <c r="D5087" s="1301" t="s">
        <v>4</v>
      </c>
      <c r="E5087" s="1301" t="s">
        <v>5</v>
      </c>
      <c r="F5087" s="1302" t="s">
        <v>6350</v>
      </c>
    </row>
    <row r="5088" spans="1:6" ht="51" customHeight="1">
      <c r="A5088" t="s">
        <v>8915</v>
      </c>
      <c r="B5088" t="s">
        <v>8916</v>
      </c>
      <c r="C5088">
        <v>50000</v>
      </c>
      <c r="D5088" t="s">
        <v>1066</v>
      </c>
      <c r="E5088" t="s">
        <v>904</v>
      </c>
      <c r="F5088"/>
    </row>
    <row r="5089" spans="1:6" ht="51" customHeight="1">
      <c r="A5089" t="s">
        <v>8917</v>
      </c>
      <c r="B5089" t="s">
        <v>8918</v>
      </c>
      <c r="C5089">
        <v>50000</v>
      </c>
      <c r="D5089" t="s">
        <v>1066</v>
      </c>
      <c r="E5089" t="s">
        <v>904</v>
      </c>
      <c r="F5089"/>
    </row>
    <row r="5090" spans="1:6" ht="51" customHeight="1">
      <c r="A5090" t="s">
        <v>8919</v>
      </c>
      <c r="B5090" t="s">
        <v>8920</v>
      </c>
      <c r="C5090">
        <v>50000</v>
      </c>
      <c r="D5090" t="s">
        <v>1066</v>
      </c>
      <c r="E5090" t="s">
        <v>904</v>
      </c>
      <c r="F5090"/>
    </row>
    <row r="5091" spans="1:6" ht="51" customHeight="1">
      <c r="A5091" t="s">
        <v>8921</v>
      </c>
      <c r="B5091" t="s">
        <v>8922</v>
      </c>
      <c r="C5091">
        <v>50000</v>
      </c>
      <c r="D5091" t="s">
        <v>1066</v>
      </c>
      <c r="E5091" t="s">
        <v>904</v>
      </c>
      <c r="F5091"/>
    </row>
    <row r="5092" spans="1:6" ht="51" customHeight="1">
      <c r="A5092" t="s">
        <v>8923</v>
      </c>
      <c r="B5092" t="s">
        <v>8924</v>
      </c>
      <c r="C5092">
        <v>50000</v>
      </c>
      <c r="D5092" t="s">
        <v>1066</v>
      </c>
      <c r="E5092" t="s">
        <v>904</v>
      </c>
      <c r="F5092"/>
    </row>
    <row r="5093" spans="1:6" ht="51" customHeight="1">
      <c r="A5093" t="s">
        <v>8925</v>
      </c>
      <c r="B5093" t="s">
        <v>8926</v>
      </c>
      <c r="C5093">
        <v>250000</v>
      </c>
      <c r="D5093" t="s">
        <v>1066</v>
      </c>
      <c r="E5093" t="s">
        <v>904</v>
      </c>
      <c r="F5093"/>
    </row>
    <row r="5094" spans="1:6" ht="51" customHeight="1">
      <c r="A5094" t="s">
        <v>8927</v>
      </c>
      <c r="B5094" t="s">
        <v>8928</v>
      </c>
      <c r="C5094">
        <v>50000</v>
      </c>
      <c r="D5094" t="s">
        <v>1066</v>
      </c>
      <c r="E5094" t="s">
        <v>904</v>
      </c>
      <c r="F5094"/>
    </row>
    <row r="5095" spans="1:6" ht="51" customHeight="1">
      <c r="A5095"/>
      <c r="B5095"/>
      <c r="C5095"/>
      <c r="D5095"/>
      <c r="E5095"/>
      <c r="F5095"/>
    </row>
    <row r="5096" spans="1:6" ht="51" customHeight="1">
      <c r="A5096"/>
      <c r="B5096"/>
      <c r="C5096"/>
      <c r="D5096"/>
      <c r="E5096"/>
      <c r="F5096"/>
    </row>
    <row r="5097" spans="1:6" ht="51" customHeight="1" thickBot="1">
      <c r="A5097" t="s">
        <v>6890</v>
      </c>
      <c r="B5097"/>
      <c r="C5097"/>
      <c r="D5097"/>
      <c r="E5097"/>
      <c r="F5097"/>
    </row>
    <row r="5098" spans="1:6" ht="51" customHeight="1">
      <c r="A5098" s="1299" t="s">
        <v>1</v>
      </c>
      <c r="B5098" s="1300" t="s">
        <v>2</v>
      </c>
      <c r="C5098" s="1301" t="s">
        <v>6349</v>
      </c>
      <c r="D5098" s="1301" t="s">
        <v>4</v>
      </c>
      <c r="E5098" s="1301" t="s">
        <v>5</v>
      </c>
      <c r="F5098" s="1302" t="s">
        <v>6350</v>
      </c>
    </row>
    <row r="5099" spans="1:6" ht="51" customHeight="1">
      <c r="A5099" t="s">
        <v>8929</v>
      </c>
      <c r="B5099" t="s">
        <v>8930</v>
      </c>
      <c r="C5099">
        <v>100000</v>
      </c>
      <c r="D5099" t="s">
        <v>1066</v>
      </c>
      <c r="E5099" t="s">
        <v>904</v>
      </c>
      <c r="F5099"/>
    </row>
    <row r="5100" spans="1:6" ht="51" customHeight="1">
      <c r="A5100" t="s">
        <v>8931</v>
      </c>
      <c r="B5100" t="s">
        <v>8932</v>
      </c>
      <c r="C5100">
        <v>600000</v>
      </c>
      <c r="D5100" t="s">
        <v>904</v>
      </c>
      <c r="E5100" t="s">
        <v>904</v>
      </c>
      <c r="F5100"/>
    </row>
    <row r="5101" spans="1:6" ht="51" customHeight="1">
      <c r="A5101" t="s">
        <v>8933</v>
      </c>
      <c r="B5101" t="s">
        <v>8934</v>
      </c>
      <c r="C5101">
        <v>150000</v>
      </c>
      <c r="D5101" t="s">
        <v>1066</v>
      </c>
      <c r="E5101" t="s">
        <v>904</v>
      </c>
      <c r="F5101"/>
    </row>
    <row r="5102" spans="1:6" ht="51" customHeight="1">
      <c r="A5102"/>
      <c r="B5102"/>
      <c r="C5102"/>
      <c r="D5102"/>
      <c r="E5102"/>
      <c r="F5102"/>
    </row>
    <row r="5103" spans="1:6" ht="51" customHeight="1">
      <c r="A5103"/>
      <c r="B5103"/>
      <c r="C5103"/>
      <c r="D5103"/>
      <c r="E5103"/>
      <c r="F5103"/>
    </row>
    <row r="5104" spans="1:6" ht="51" customHeight="1" thickBot="1">
      <c r="A5104" t="s">
        <v>6703</v>
      </c>
      <c r="B5104"/>
      <c r="C5104"/>
      <c r="D5104"/>
      <c r="E5104"/>
      <c r="F5104"/>
    </row>
    <row r="5105" spans="1:6" ht="51" customHeight="1">
      <c r="A5105" s="1299" t="s">
        <v>1</v>
      </c>
      <c r="B5105" s="1300" t="s">
        <v>2</v>
      </c>
      <c r="C5105" s="1301" t="s">
        <v>6349</v>
      </c>
      <c r="D5105" s="1301" t="s">
        <v>4</v>
      </c>
      <c r="E5105" s="1301" t="s">
        <v>5</v>
      </c>
      <c r="F5105" s="1302" t="s">
        <v>6350</v>
      </c>
    </row>
    <row r="5106" spans="1:6" ht="51" customHeight="1">
      <c r="A5106" t="s">
        <v>8935</v>
      </c>
      <c r="B5106" t="s">
        <v>8936</v>
      </c>
      <c r="C5106">
        <v>150000</v>
      </c>
      <c r="D5106" t="s">
        <v>1066</v>
      </c>
      <c r="E5106" t="s">
        <v>904</v>
      </c>
      <c r="F5106"/>
    </row>
    <row r="5107" spans="1:6" ht="51" customHeight="1">
      <c r="A5107" t="s">
        <v>8937</v>
      </c>
      <c r="B5107" t="s">
        <v>8938</v>
      </c>
      <c r="C5107">
        <v>1000000</v>
      </c>
      <c r="D5107" t="s">
        <v>904</v>
      </c>
      <c r="E5107" t="s">
        <v>904</v>
      </c>
      <c r="F5107"/>
    </row>
    <row r="5108" spans="1:6" ht="51" customHeight="1">
      <c r="A5108" t="s">
        <v>8939</v>
      </c>
      <c r="B5108" t="s">
        <v>8940</v>
      </c>
      <c r="C5108">
        <v>500000</v>
      </c>
      <c r="D5108" t="s">
        <v>904</v>
      </c>
      <c r="E5108" t="s">
        <v>904</v>
      </c>
      <c r="F5108"/>
    </row>
    <row r="5109" spans="1:6" ht="51" customHeight="1">
      <c r="A5109"/>
      <c r="B5109"/>
      <c r="C5109"/>
      <c r="D5109"/>
      <c r="E5109"/>
      <c r="F5109"/>
    </row>
    <row r="5110" spans="1:6" ht="51" customHeight="1">
      <c r="A5110"/>
      <c r="B5110"/>
      <c r="C5110"/>
      <c r="D5110"/>
      <c r="E5110"/>
      <c r="F5110"/>
    </row>
    <row r="5111" spans="1:6" ht="51" customHeight="1" thickBot="1">
      <c r="A5111" t="s">
        <v>6709</v>
      </c>
      <c r="B5111"/>
      <c r="C5111"/>
      <c r="D5111"/>
      <c r="E5111"/>
      <c r="F5111"/>
    </row>
    <row r="5112" spans="1:6" ht="51" customHeight="1">
      <c r="A5112" s="1299" t="s">
        <v>1</v>
      </c>
      <c r="B5112" s="1300" t="s">
        <v>2</v>
      </c>
      <c r="C5112" s="1301" t="s">
        <v>6349</v>
      </c>
      <c r="D5112" s="1301" t="s">
        <v>4</v>
      </c>
      <c r="E5112" s="1301" t="s">
        <v>5</v>
      </c>
      <c r="F5112" s="1302" t="s">
        <v>6350</v>
      </c>
    </row>
    <row r="5113" spans="1:6" ht="51" customHeight="1">
      <c r="A5113" t="s">
        <v>8941</v>
      </c>
      <c r="B5113" t="s">
        <v>8942</v>
      </c>
      <c r="C5113">
        <v>50000</v>
      </c>
      <c r="D5113" t="s">
        <v>1066</v>
      </c>
      <c r="E5113" t="s">
        <v>904</v>
      </c>
      <c r="F5113"/>
    </row>
    <row r="5114" spans="1:6" ht="51" customHeight="1">
      <c r="A5114" t="s">
        <v>8943</v>
      </c>
      <c r="B5114" t="s">
        <v>8944</v>
      </c>
      <c r="C5114">
        <v>50000</v>
      </c>
      <c r="D5114" t="s">
        <v>1066</v>
      </c>
      <c r="E5114" t="s">
        <v>904</v>
      </c>
      <c r="F5114"/>
    </row>
    <row r="5115" spans="1:6" ht="51" customHeight="1">
      <c r="A5115"/>
      <c r="B5115"/>
      <c r="C5115"/>
      <c r="D5115"/>
      <c r="E5115"/>
      <c r="F5115"/>
    </row>
    <row r="5116" spans="1:6" ht="51" customHeight="1">
      <c r="A5116"/>
      <c r="B5116"/>
      <c r="C5116"/>
      <c r="D5116"/>
      <c r="E5116"/>
      <c r="F5116"/>
    </row>
    <row r="5117" spans="1:6" ht="51" customHeight="1" thickBot="1">
      <c r="A5117" t="s">
        <v>4905</v>
      </c>
      <c r="B5117"/>
      <c r="C5117"/>
      <c r="D5117"/>
      <c r="E5117"/>
      <c r="F5117"/>
    </row>
    <row r="5118" spans="1:6" ht="51" customHeight="1">
      <c r="A5118" s="1299" t="s">
        <v>1</v>
      </c>
      <c r="B5118" s="1300" t="s">
        <v>2</v>
      </c>
      <c r="C5118" s="1301" t="s">
        <v>6349</v>
      </c>
      <c r="D5118" s="1301" t="s">
        <v>4</v>
      </c>
      <c r="E5118" s="1301" t="s">
        <v>5</v>
      </c>
      <c r="F5118" s="1302" t="s">
        <v>6350</v>
      </c>
    </row>
    <row r="5119" spans="1:6" ht="51" customHeight="1">
      <c r="A5119" t="s">
        <v>8945</v>
      </c>
      <c r="B5119" t="s">
        <v>8946</v>
      </c>
      <c r="C5119">
        <v>50000</v>
      </c>
      <c r="D5119" t="s">
        <v>904</v>
      </c>
      <c r="E5119" t="s">
        <v>904</v>
      </c>
      <c r="F5119"/>
    </row>
    <row r="5120" spans="1:6" ht="51" customHeight="1">
      <c r="A5120" t="s">
        <v>8947</v>
      </c>
      <c r="B5120" t="s">
        <v>8948</v>
      </c>
      <c r="C5120">
        <v>100000</v>
      </c>
      <c r="D5120" t="s">
        <v>904</v>
      </c>
      <c r="E5120" t="s">
        <v>904</v>
      </c>
      <c r="F5120"/>
    </row>
    <row r="5121" spans="1:6" ht="51" customHeight="1">
      <c r="A5121" t="s">
        <v>8949</v>
      </c>
      <c r="B5121" t="s">
        <v>8950</v>
      </c>
      <c r="C5121">
        <v>100000</v>
      </c>
      <c r="D5121" t="s">
        <v>904</v>
      </c>
      <c r="E5121" t="s">
        <v>904</v>
      </c>
      <c r="F5121"/>
    </row>
    <row r="5122" spans="1:6" ht="51" customHeight="1">
      <c r="A5122"/>
      <c r="B5122"/>
      <c r="C5122"/>
      <c r="D5122"/>
      <c r="E5122"/>
      <c r="F5122"/>
    </row>
    <row r="5123" spans="1:6" ht="51" customHeight="1">
      <c r="A5123"/>
      <c r="B5123"/>
      <c r="C5123"/>
      <c r="D5123"/>
      <c r="E5123"/>
      <c r="F5123"/>
    </row>
    <row r="5124" spans="1:6" ht="51" customHeight="1" thickBot="1">
      <c r="A5124" t="s">
        <v>6945</v>
      </c>
      <c r="B5124"/>
      <c r="C5124"/>
      <c r="D5124"/>
      <c r="E5124"/>
      <c r="F5124"/>
    </row>
    <row r="5125" spans="1:6" ht="51" customHeight="1">
      <c r="A5125" s="1299" t="s">
        <v>1</v>
      </c>
      <c r="B5125" s="1300" t="s">
        <v>2</v>
      </c>
      <c r="C5125" s="1301" t="s">
        <v>6349</v>
      </c>
      <c r="D5125" s="1301" t="s">
        <v>4</v>
      </c>
      <c r="E5125" s="1301" t="s">
        <v>5</v>
      </c>
      <c r="F5125" s="1302" t="s">
        <v>6350</v>
      </c>
    </row>
    <row r="5126" spans="1:6" ht="51" customHeight="1">
      <c r="A5126" t="s">
        <v>8951</v>
      </c>
      <c r="B5126" t="s">
        <v>8952</v>
      </c>
      <c r="C5126">
        <v>100000</v>
      </c>
      <c r="D5126" t="s">
        <v>1066</v>
      </c>
      <c r="E5126" t="s">
        <v>904</v>
      </c>
      <c r="F5126"/>
    </row>
    <row r="5127" spans="1:6" ht="51" customHeight="1">
      <c r="A5127"/>
      <c r="B5127"/>
      <c r="C5127"/>
      <c r="D5127"/>
      <c r="E5127"/>
      <c r="F5127"/>
    </row>
    <row r="5128" spans="1:6" ht="51" customHeight="1">
      <c r="A5128"/>
      <c r="B5128"/>
      <c r="C5128"/>
      <c r="D5128"/>
      <c r="E5128"/>
      <c r="F5128"/>
    </row>
    <row r="5129" spans="1:6" ht="51" customHeight="1" thickBot="1">
      <c r="A5129" t="s">
        <v>6712</v>
      </c>
      <c r="B5129"/>
      <c r="C5129"/>
      <c r="D5129"/>
      <c r="E5129"/>
      <c r="F5129"/>
    </row>
    <row r="5130" spans="1:6" ht="51" customHeight="1">
      <c r="A5130" s="1299" t="s">
        <v>1</v>
      </c>
      <c r="B5130" s="1300" t="s">
        <v>2</v>
      </c>
      <c r="C5130" s="1301" t="s">
        <v>6349</v>
      </c>
      <c r="D5130" s="1301" t="s">
        <v>4</v>
      </c>
      <c r="E5130" s="1301" t="s">
        <v>5</v>
      </c>
      <c r="F5130" s="1302" t="s">
        <v>6350</v>
      </c>
    </row>
    <row r="5131" spans="1:6" ht="51" customHeight="1">
      <c r="A5131" t="s">
        <v>8953</v>
      </c>
      <c r="B5131" t="s">
        <v>8954</v>
      </c>
      <c r="C5131">
        <v>100000</v>
      </c>
      <c r="D5131" t="s">
        <v>1066</v>
      </c>
      <c r="E5131" t="s">
        <v>904</v>
      </c>
      <c r="F5131"/>
    </row>
    <row r="5132" spans="1:6" ht="51" customHeight="1">
      <c r="A5132"/>
      <c r="B5132"/>
      <c r="C5132"/>
      <c r="D5132"/>
      <c r="E5132"/>
      <c r="F5132"/>
    </row>
    <row r="5133" spans="1:6" ht="51" customHeight="1">
      <c r="A5133"/>
      <c r="B5133"/>
      <c r="C5133"/>
      <c r="D5133"/>
      <c r="E5133"/>
      <c r="F5133"/>
    </row>
    <row r="5134" spans="1:6" ht="51" customHeight="1" thickBot="1">
      <c r="A5134" t="s">
        <v>6958</v>
      </c>
      <c r="B5134"/>
      <c r="C5134"/>
      <c r="D5134"/>
      <c r="E5134"/>
      <c r="F5134"/>
    </row>
    <row r="5135" spans="1:6" ht="51" customHeight="1">
      <c r="A5135" s="1299" t="s">
        <v>1</v>
      </c>
      <c r="B5135" s="1300" t="s">
        <v>2</v>
      </c>
      <c r="C5135" s="1301" t="s">
        <v>6349</v>
      </c>
      <c r="D5135" s="1301" t="s">
        <v>4</v>
      </c>
      <c r="E5135" s="1301" t="s">
        <v>5</v>
      </c>
      <c r="F5135" s="1302" t="s">
        <v>6350</v>
      </c>
    </row>
    <row r="5136" spans="1:6" ht="51" customHeight="1">
      <c r="A5136" t="s">
        <v>8955</v>
      </c>
      <c r="B5136" t="s">
        <v>8956</v>
      </c>
      <c r="C5136">
        <v>250000</v>
      </c>
      <c r="D5136" t="s">
        <v>1066</v>
      </c>
      <c r="E5136" t="s">
        <v>904</v>
      </c>
      <c r="F5136"/>
    </row>
    <row r="5137" spans="1:6" ht="51" customHeight="1">
      <c r="A5137"/>
      <c r="B5137"/>
      <c r="C5137"/>
      <c r="D5137"/>
      <c r="E5137"/>
      <c r="F5137"/>
    </row>
    <row r="5138" spans="1:6" ht="51" customHeight="1">
      <c r="A5138"/>
      <c r="B5138"/>
      <c r="C5138"/>
      <c r="D5138"/>
      <c r="E5138"/>
      <c r="F5138"/>
    </row>
    <row r="5139" spans="1:6" ht="51" customHeight="1" thickBot="1">
      <c r="A5139" t="s">
        <v>6966</v>
      </c>
      <c r="B5139"/>
      <c r="C5139"/>
      <c r="D5139"/>
      <c r="E5139"/>
      <c r="F5139"/>
    </row>
    <row r="5140" spans="1:6" ht="51" customHeight="1">
      <c r="A5140" s="1299" t="s">
        <v>1</v>
      </c>
      <c r="B5140" s="1300" t="s">
        <v>2</v>
      </c>
      <c r="C5140" s="1301" t="s">
        <v>6349</v>
      </c>
      <c r="D5140" s="1301" t="s">
        <v>4</v>
      </c>
      <c r="E5140" s="1301" t="s">
        <v>5</v>
      </c>
      <c r="F5140" s="1302" t="s">
        <v>6350</v>
      </c>
    </row>
    <row r="5141" spans="1:6" ht="51" customHeight="1">
      <c r="A5141" t="s">
        <v>8957</v>
      </c>
      <c r="B5141" t="s">
        <v>8958</v>
      </c>
      <c r="C5141">
        <v>100000</v>
      </c>
      <c r="D5141" t="s">
        <v>1066</v>
      </c>
      <c r="E5141" t="s">
        <v>904</v>
      </c>
      <c r="F5141"/>
    </row>
    <row r="5142" spans="1:6" ht="51" customHeight="1">
      <c r="A5142" t="s">
        <v>8959</v>
      </c>
      <c r="B5142" t="s">
        <v>8960</v>
      </c>
      <c r="C5142">
        <v>25000</v>
      </c>
      <c r="D5142" t="s">
        <v>1066</v>
      </c>
      <c r="E5142" t="s">
        <v>904</v>
      </c>
      <c r="F5142"/>
    </row>
    <row r="5143" spans="1:6" ht="51" customHeight="1">
      <c r="A5143"/>
      <c r="B5143"/>
      <c r="C5143"/>
      <c r="D5143"/>
      <c r="E5143"/>
      <c r="F5143"/>
    </row>
    <row r="5144" spans="1:6" ht="51" customHeight="1">
      <c r="A5144"/>
      <c r="B5144"/>
      <c r="C5144"/>
      <c r="D5144"/>
      <c r="E5144"/>
      <c r="F5144"/>
    </row>
    <row r="5145" spans="1:6" ht="51" customHeight="1" thickBot="1">
      <c r="A5145" t="s">
        <v>6973</v>
      </c>
      <c r="B5145"/>
      <c r="C5145"/>
      <c r="D5145"/>
      <c r="E5145"/>
      <c r="F5145"/>
    </row>
    <row r="5146" spans="1:6" ht="51" customHeight="1">
      <c r="A5146" s="1299" t="s">
        <v>1</v>
      </c>
      <c r="B5146" s="1300" t="s">
        <v>2</v>
      </c>
      <c r="C5146" s="1301" t="s">
        <v>6349</v>
      </c>
      <c r="D5146" s="1301" t="s">
        <v>4</v>
      </c>
      <c r="E5146" s="1301" t="s">
        <v>5</v>
      </c>
      <c r="F5146" s="1302" t="s">
        <v>6350</v>
      </c>
    </row>
    <row r="5147" spans="1:6" ht="51" customHeight="1">
      <c r="A5147" t="s">
        <v>8961</v>
      </c>
      <c r="B5147" t="s">
        <v>8962</v>
      </c>
      <c r="C5147">
        <v>100000</v>
      </c>
      <c r="D5147" t="s">
        <v>1066</v>
      </c>
      <c r="E5147" t="s">
        <v>904</v>
      </c>
      <c r="F5147"/>
    </row>
    <row r="5148" spans="1:6" ht="51" customHeight="1">
      <c r="A5148" t="s">
        <v>8963</v>
      </c>
      <c r="B5148" t="s">
        <v>8964</v>
      </c>
      <c r="C5148">
        <v>100000</v>
      </c>
      <c r="D5148" t="s">
        <v>1066</v>
      </c>
      <c r="E5148" t="s">
        <v>904</v>
      </c>
      <c r="F5148"/>
    </row>
    <row r="5149" spans="1:6" ht="51" customHeight="1">
      <c r="A5149" t="s">
        <v>8965</v>
      </c>
      <c r="B5149" t="s">
        <v>8966</v>
      </c>
      <c r="C5149">
        <v>50000</v>
      </c>
      <c r="D5149" t="s">
        <v>1066</v>
      </c>
      <c r="E5149" t="s">
        <v>904</v>
      </c>
      <c r="F5149"/>
    </row>
    <row r="5150" spans="1:6" ht="51" customHeight="1">
      <c r="A5150" t="s">
        <v>8967</v>
      </c>
      <c r="B5150" t="s">
        <v>8968</v>
      </c>
      <c r="C5150">
        <v>300000</v>
      </c>
      <c r="D5150" t="s">
        <v>1066</v>
      </c>
      <c r="E5150" t="s">
        <v>904</v>
      </c>
      <c r="F5150"/>
    </row>
    <row r="5151" spans="1:6" ht="51" customHeight="1">
      <c r="A5151" t="s">
        <v>8969</v>
      </c>
      <c r="B5151" t="s">
        <v>8970</v>
      </c>
      <c r="C5151">
        <v>100000</v>
      </c>
      <c r="D5151" t="s">
        <v>904</v>
      </c>
      <c r="E5151" t="s">
        <v>904</v>
      </c>
      <c r="F5151"/>
    </row>
    <row r="5152" spans="1:6" ht="51" customHeight="1">
      <c r="A5152"/>
      <c r="B5152"/>
      <c r="C5152"/>
      <c r="D5152"/>
      <c r="E5152"/>
      <c r="F5152"/>
    </row>
    <row r="5153" spans="1:6" ht="51" customHeight="1">
      <c r="A5153"/>
      <c r="B5153"/>
      <c r="C5153"/>
      <c r="D5153"/>
      <c r="E5153"/>
      <c r="F5153"/>
    </row>
    <row r="5154" spans="1:6" ht="51" customHeight="1" thickBot="1">
      <c r="A5154" t="s">
        <v>6715</v>
      </c>
      <c r="B5154"/>
      <c r="C5154"/>
      <c r="D5154"/>
      <c r="E5154"/>
      <c r="F5154"/>
    </row>
    <row r="5155" spans="1:6" ht="51" customHeight="1">
      <c r="A5155" s="1299" t="s">
        <v>1</v>
      </c>
      <c r="B5155" s="1300" t="s">
        <v>2</v>
      </c>
      <c r="C5155" s="1301" t="s">
        <v>6349</v>
      </c>
      <c r="D5155" s="1301" t="s">
        <v>4</v>
      </c>
      <c r="E5155" s="1301" t="s">
        <v>5</v>
      </c>
      <c r="F5155" s="1302" t="s">
        <v>6350</v>
      </c>
    </row>
    <row r="5156" spans="1:6" ht="51" customHeight="1">
      <c r="A5156" t="s">
        <v>8971</v>
      </c>
      <c r="B5156" t="s">
        <v>8972</v>
      </c>
      <c r="C5156">
        <v>100000</v>
      </c>
      <c r="D5156" t="s">
        <v>1066</v>
      </c>
      <c r="E5156" t="s">
        <v>904</v>
      </c>
      <c r="F5156"/>
    </row>
    <row r="5157" spans="1:6" ht="51" customHeight="1">
      <c r="A5157"/>
      <c r="B5157"/>
      <c r="C5157"/>
      <c r="D5157"/>
      <c r="E5157"/>
      <c r="F5157"/>
    </row>
    <row r="5158" spans="1:6" ht="51" customHeight="1">
      <c r="A5158"/>
      <c r="B5158"/>
      <c r="C5158"/>
      <c r="D5158"/>
      <c r="E5158"/>
      <c r="F5158"/>
    </row>
    <row r="5159" spans="1:6" ht="51" customHeight="1" thickBot="1">
      <c r="A5159" t="s">
        <v>6997</v>
      </c>
      <c r="B5159"/>
      <c r="C5159"/>
      <c r="D5159"/>
      <c r="E5159"/>
      <c r="F5159"/>
    </row>
    <row r="5160" spans="1:6" ht="51" customHeight="1">
      <c r="A5160" s="1299" t="s">
        <v>1</v>
      </c>
      <c r="B5160" s="1300" t="s">
        <v>2</v>
      </c>
      <c r="C5160" s="1301" t="s">
        <v>6349</v>
      </c>
      <c r="D5160" s="1301" t="s">
        <v>4</v>
      </c>
      <c r="E5160" s="1301" t="s">
        <v>5</v>
      </c>
      <c r="F5160" s="1302" t="s">
        <v>6350</v>
      </c>
    </row>
    <row r="5161" spans="1:6" ht="51" customHeight="1">
      <c r="A5161" t="s">
        <v>8973</v>
      </c>
      <c r="B5161" t="s">
        <v>8974</v>
      </c>
      <c r="C5161">
        <v>25000</v>
      </c>
      <c r="D5161" t="s">
        <v>1066</v>
      </c>
      <c r="E5161" t="s">
        <v>904</v>
      </c>
      <c r="F5161"/>
    </row>
    <row r="5162" spans="1:6" ht="51" customHeight="1">
      <c r="A5162"/>
      <c r="B5162"/>
      <c r="C5162"/>
      <c r="D5162"/>
      <c r="E5162"/>
      <c r="F5162"/>
    </row>
    <row r="5163" spans="1:6" ht="51" customHeight="1">
      <c r="A5163"/>
      <c r="B5163"/>
      <c r="C5163"/>
      <c r="D5163"/>
      <c r="E5163"/>
      <c r="F5163"/>
    </row>
    <row r="5164" spans="1:6" ht="51" customHeight="1" thickBot="1">
      <c r="A5164" t="s">
        <v>8140</v>
      </c>
      <c r="B5164"/>
      <c r="C5164"/>
      <c r="D5164"/>
      <c r="E5164"/>
      <c r="F5164"/>
    </row>
    <row r="5165" spans="1:6" ht="51" customHeight="1">
      <c r="A5165" s="1299" t="s">
        <v>1</v>
      </c>
      <c r="B5165" s="1300" t="s">
        <v>2</v>
      </c>
      <c r="C5165" s="1301" t="s">
        <v>6349</v>
      </c>
      <c r="D5165" s="1301" t="s">
        <v>4</v>
      </c>
      <c r="E5165" s="1301" t="s">
        <v>5</v>
      </c>
      <c r="F5165" s="1302" t="s">
        <v>6350</v>
      </c>
    </row>
    <row r="5166" spans="1:6" ht="51" customHeight="1">
      <c r="A5166" t="s">
        <v>8975</v>
      </c>
      <c r="B5166" t="s">
        <v>8976</v>
      </c>
      <c r="C5166">
        <v>100000</v>
      </c>
      <c r="D5166" t="s">
        <v>1066</v>
      </c>
      <c r="E5166" t="s">
        <v>904</v>
      </c>
      <c r="F5166"/>
    </row>
    <row r="5167" spans="1:6" ht="51" customHeight="1">
      <c r="A5167"/>
      <c r="B5167"/>
      <c r="C5167"/>
      <c r="D5167"/>
      <c r="E5167"/>
      <c r="F5167"/>
    </row>
    <row r="5168" spans="1:6" ht="51" customHeight="1">
      <c r="A5168"/>
      <c r="B5168"/>
      <c r="C5168"/>
      <c r="D5168"/>
      <c r="E5168"/>
      <c r="F5168"/>
    </row>
    <row r="5169" spans="1:6" ht="51" customHeight="1" thickBot="1">
      <c r="A5169" t="s">
        <v>6718</v>
      </c>
      <c r="B5169"/>
      <c r="C5169"/>
      <c r="D5169"/>
      <c r="E5169"/>
      <c r="F5169"/>
    </row>
    <row r="5170" spans="1:6" ht="51" customHeight="1">
      <c r="A5170" s="1299" t="s">
        <v>1</v>
      </c>
      <c r="B5170" s="1300" t="s">
        <v>2</v>
      </c>
      <c r="C5170" s="1301" t="s">
        <v>6349</v>
      </c>
      <c r="D5170" s="1301" t="s">
        <v>4</v>
      </c>
      <c r="E5170" s="1301" t="s">
        <v>5</v>
      </c>
      <c r="F5170" s="1302" t="s">
        <v>6350</v>
      </c>
    </row>
    <row r="5171" spans="1:6" ht="51" customHeight="1">
      <c r="A5171" t="s">
        <v>8977</v>
      </c>
      <c r="B5171" t="s">
        <v>8978</v>
      </c>
      <c r="C5171">
        <v>100000</v>
      </c>
      <c r="D5171" t="s">
        <v>904</v>
      </c>
      <c r="E5171" t="s">
        <v>904</v>
      </c>
      <c r="F5171"/>
    </row>
    <row r="5172" spans="1:6" ht="51" customHeight="1">
      <c r="A5172"/>
      <c r="B5172"/>
      <c r="C5172"/>
      <c r="D5172"/>
      <c r="E5172"/>
      <c r="F5172"/>
    </row>
    <row r="5173" spans="1:6" ht="51" customHeight="1">
      <c r="A5173" t="s">
        <v>7037</v>
      </c>
      <c r="B5173"/>
      <c r="C5173"/>
      <c r="D5173"/>
      <c r="E5173"/>
      <c r="F5173"/>
    </row>
    <row r="5174" spans="1:6" ht="51" customHeight="1">
      <c r="A5174"/>
      <c r="B5174"/>
      <c r="C5174"/>
      <c r="D5174"/>
      <c r="E5174"/>
      <c r="F5174"/>
    </row>
    <row r="5175" spans="1:6" ht="51" customHeight="1" thickBot="1">
      <c r="A5175" t="s">
        <v>6723</v>
      </c>
      <c r="B5175"/>
      <c r="C5175"/>
      <c r="D5175"/>
      <c r="E5175"/>
      <c r="F5175"/>
    </row>
    <row r="5176" spans="1:6" ht="51" customHeight="1">
      <c r="A5176" s="1299" t="s">
        <v>1</v>
      </c>
      <c r="B5176" s="1300" t="s">
        <v>2</v>
      </c>
      <c r="C5176" s="1301" t="s">
        <v>6349</v>
      </c>
      <c r="D5176" s="1301" t="s">
        <v>4</v>
      </c>
      <c r="E5176" s="1301" t="s">
        <v>5</v>
      </c>
      <c r="F5176" s="1302" t="s">
        <v>6350</v>
      </c>
    </row>
    <row r="5177" spans="1:6" ht="51" customHeight="1">
      <c r="A5177" t="s">
        <v>8979</v>
      </c>
      <c r="B5177" t="s">
        <v>8980</v>
      </c>
      <c r="C5177">
        <v>100000</v>
      </c>
      <c r="D5177" t="s">
        <v>1066</v>
      </c>
      <c r="E5177" t="s">
        <v>904</v>
      </c>
      <c r="F5177"/>
    </row>
    <row r="5178" spans="1:6" ht="51" customHeight="1">
      <c r="A5178" t="s">
        <v>8981</v>
      </c>
      <c r="B5178" t="s">
        <v>8982</v>
      </c>
      <c r="C5178">
        <v>100000</v>
      </c>
      <c r="D5178" t="s">
        <v>1066</v>
      </c>
      <c r="E5178" t="s">
        <v>904</v>
      </c>
      <c r="F5178"/>
    </row>
    <row r="5179" spans="1:6" ht="51" customHeight="1">
      <c r="A5179" t="s">
        <v>8983</v>
      </c>
      <c r="B5179" t="s">
        <v>8984</v>
      </c>
      <c r="C5179">
        <v>50000</v>
      </c>
      <c r="D5179" t="s">
        <v>1066</v>
      </c>
      <c r="E5179" t="s">
        <v>904</v>
      </c>
      <c r="F5179"/>
    </row>
    <row r="5180" spans="1:6" ht="51" customHeight="1">
      <c r="A5180" t="s">
        <v>8985</v>
      </c>
      <c r="B5180" t="s">
        <v>8986</v>
      </c>
      <c r="C5180">
        <v>50000</v>
      </c>
      <c r="D5180" t="s">
        <v>1066</v>
      </c>
      <c r="E5180" t="s">
        <v>904</v>
      </c>
      <c r="F5180"/>
    </row>
    <row r="5181" spans="1:6" ht="51" customHeight="1">
      <c r="A5181" t="s">
        <v>8987</v>
      </c>
      <c r="B5181" t="s">
        <v>8988</v>
      </c>
      <c r="C5181">
        <v>100000</v>
      </c>
      <c r="D5181" t="s">
        <v>1066</v>
      </c>
      <c r="E5181" t="s">
        <v>904</v>
      </c>
      <c r="F5181"/>
    </row>
    <row r="5182" spans="1:6" ht="51" customHeight="1">
      <c r="A5182" t="s">
        <v>8989</v>
      </c>
      <c r="B5182" t="s">
        <v>8990</v>
      </c>
      <c r="C5182">
        <v>100000</v>
      </c>
      <c r="D5182" t="s">
        <v>1066</v>
      </c>
      <c r="E5182" t="s">
        <v>904</v>
      </c>
      <c r="F5182"/>
    </row>
    <row r="5183" spans="1:6" ht="51" customHeight="1">
      <c r="A5183"/>
      <c r="B5183"/>
      <c r="C5183"/>
      <c r="D5183"/>
      <c r="E5183"/>
      <c r="F5183"/>
    </row>
    <row r="5184" spans="1:6" ht="51" customHeight="1">
      <c r="A5184"/>
      <c r="B5184"/>
      <c r="C5184"/>
      <c r="D5184"/>
      <c r="E5184"/>
      <c r="F5184"/>
    </row>
    <row r="5185" spans="1:6" ht="51" customHeight="1" thickBot="1">
      <c r="A5185" t="s">
        <v>6731</v>
      </c>
      <c r="B5185"/>
      <c r="C5185"/>
      <c r="D5185"/>
      <c r="E5185"/>
      <c r="F5185"/>
    </row>
    <row r="5186" spans="1:6" ht="51" customHeight="1">
      <c r="A5186" s="1299" t="s">
        <v>1</v>
      </c>
      <c r="B5186" s="1300" t="s">
        <v>2</v>
      </c>
      <c r="C5186" s="1301" t="s">
        <v>6349</v>
      </c>
      <c r="D5186" s="1301" t="s">
        <v>4</v>
      </c>
      <c r="E5186" s="1301" t="s">
        <v>5</v>
      </c>
      <c r="F5186" s="1302" t="s">
        <v>6350</v>
      </c>
    </row>
    <row r="5187" spans="1:6" ht="51" customHeight="1">
      <c r="A5187" t="s">
        <v>8991</v>
      </c>
      <c r="B5187" t="s">
        <v>8992</v>
      </c>
      <c r="C5187">
        <v>300000</v>
      </c>
      <c r="D5187" t="s">
        <v>1066</v>
      </c>
      <c r="E5187" t="s">
        <v>904</v>
      </c>
      <c r="F5187"/>
    </row>
    <row r="5188" spans="1:6" ht="51" customHeight="1">
      <c r="A5188" t="s">
        <v>8993</v>
      </c>
      <c r="B5188" t="s">
        <v>8994</v>
      </c>
      <c r="C5188">
        <v>40000</v>
      </c>
      <c r="D5188" t="s">
        <v>1066</v>
      </c>
      <c r="E5188" t="s">
        <v>904</v>
      </c>
      <c r="F5188"/>
    </row>
    <row r="5189" spans="1:6" ht="51" customHeight="1">
      <c r="A5189" t="s">
        <v>8995</v>
      </c>
      <c r="B5189" t="s">
        <v>8996</v>
      </c>
      <c r="C5189">
        <v>50000</v>
      </c>
      <c r="D5189" t="s">
        <v>1066</v>
      </c>
      <c r="E5189" t="s">
        <v>904</v>
      </c>
      <c r="F5189"/>
    </row>
    <row r="5190" spans="1:6" ht="51" customHeight="1">
      <c r="A5190" t="s">
        <v>8997</v>
      </c>
      <c r="B5190" t="s">
        <v>8998</v>
      </c>
      <c r="C5190">
        <v>100000</v>
      </c>
      <c r="D5190" t="s">
        <v>1066</v>
      </c>
      <c r="E5190" t="s">
        <v>904</v>
      </c>
      <c r="F5190"/>
    </row>
    <row r="5191" spans="1:6" ht="51" customHeight="1">
      <c r="A5191" t="s">
        <v>8999</v>
      </c>
      <c r="B5191" t="s">
        <v>9000</v>
      </c>
      <c r="C5191">
        <v>50000</v>
      </c>
      <c r="D5191" t="s">
        <v>1066</v>
      </c>
      <c r="E5191" t="s">
        <v>904</v>
      </c>
      <c r="F5191"/>
    </row>
    <row r="5192" spans="1:6" ht="51" customHeight="1">
      <c r="A5192" t="s">
        <v>9001</v>
      </c>
      <c r="B5192" t="s">
        <v>9002</v>
      </c>
      <c r="C5192">
        <v>50000</v>
      </c>
      <c r="D5192" t="s">
        <v>1066</v>
      </c>
      <c r="E5192" t="s">
        <v>904</v>
      </c>
      <c r="F5192"/>
    </row>
    <row r="5193" spans="1:6" ht="51" customHeight="1">
      <c r="A5193" t="s">
        <v>9003</v>
      </c>
      <c r="B5193" t="s">
        <v>9004</v>
      </c>
      <c r="C5193">
        <v>50000</v>
      </c>
      <c r="D5193" t="s">
        <v>1066</v>
      </c>
      <c r="E5193" t="s">
        <v>904</v>
      </c>
      <c r="F5193"/>
    </row>
    <row r="5194" spans="1:6" ht="51" customHeight="1">
      <c r="A5194"/>
      <c r="B5194"/>
      <c r="C5194"/>
      <c r="D5194"/>
      <c r="E5194"/>
      <c r="F5194"/>
    </row>
    <row r="5195" spans="1:6" ht="51" customHeight="1">
      <c r="A5195"/>
      <c r="B5195"/>
      <c r="C5195"/>
      <c r="D5195"/>
      <c r="E5195"/>
      <c r="F5195"/>
    </row>
    <row r="5196" spans="1:6" ht="51" customHeight="1" thickBot="1">
      <c r="A5196" t="s">
        <v>6734</v>
      </c>
      <c r="B5196"/>
      <c r="C5196"/>
      <c r="D5196"/>
      <c r="E5196"/>
      <c r="F5196"/>
    </row>
    <row r="5197" spans="1:6" ht="51" customHeight="1">
      <c r="A5197" s="1299" t="s">
        <v>1</v>
      </c>
      <c r="B5197" s="1300" t="s">
        <v>2</v>
      </c>
      <c r="C5197" s="1301" t="s">
        <v>6349</v>
      </c>
      <c r="D5197" s="1301" t="s">
        <v>4</v>
      </c>
      <c r="E5197" s="1301" t="s">
        <v>5</v>
      </c>
      <c r="F5197" s="1302" t="s">
        <v>6350</v>
      </c>
    </row>
    <row r="5198" spans="1:6" ht="51" customHeight="1">
      <c r="A5198" t="s">
        <v>9005</v>
      </c>
      <c r="B5198" t="s">
        <v>9006</v>
      </c>
      <c r="C5198">
        <v>450000</v>
      </c>
      <c r="D5198" t="s">
        <v>1066</v>
      </c>
      <c r="E5198" t="s">
        <v>904</v>
      </c>
      <c r="F5198"/>
    </row>
    <row r="5199" spans="1:6" ht="51" customHeight="1">
      <c r="A5199"/>
      <c r="B5199"/>
      <c r="C5199"/>
      <c r="D5199"/>
      <c r="E5199"/>
      <c r="F5199"/>
    </row>
    <row r="5200" spans="1:6" ht="51" customHeight="1">
      <c r="A5200"/>
      <c r="B5200"/>
      <c r="C5200"/>
      <c r="D5200"/>
      <c r="E5200"/>
      <c r="F5200"/>
    </row>
    <row r="5201" spans="1:6" ht="51" customHeight="1" thickBot="1">
      <c r="A5201" t="s">
        <v>6683</v>
      </c>
      <c r="B5201"/>
      <c r="C5201"/>
      <c r="D5201"/>
      <c r="E5201"/>
      <c r="F5201"/>
    </row>
    <row r="5202" spans="1:6" ht="51" customHeight="1">
      <c r="A5202" s="1299" t="s">
        <v>1</v>
      </c>
      <c r="B5202" s="1300" t="s">
        <v>2</v>
      </c>
      <c r="C5202" s="1301" t="s">
        <v>6349</v>
      </c>
      <c r="D5202" s="1301" t="s">
        <v>4</v>
      </c>
      <c r="E5202" s="1301" t="s">
        <v>5</v>
      </c>
      <c r="F5202" s="1302" t="s">
        <v>6350</v>
      </c>
    </row>
    <row r="5203" spans="1:6" ht="51" customHeight="1">
      <c r="A5203" t="s">
        <v>9007</v>
      </c>
      <c r="B5203" t="s">
        <v>9008</v>
      </c>
      <c r="C5203">
        <v>100000</v>
      </c>
      <c r="D5203" t="s">
        <v>1066</v>
      </c>
      <c r="E5203" t="s">
        <v>904</v>
      </c>
      <c r="F5203"/>
    </row>
    <row r="5204" spans="1:6" ht="51" customHeight="1">
      <c r="A5204" t="s">
        <v>9009</v>
      </c>
      <c r="B5204" t="s">
        <v>9010</v>
      </c>
      <c r="C5204">
        <v>100000</v>
      </c>
      <c r="D5204" t="s">
        <v>1066</v>
      </c>
      <c r="E5204" t="s">
        <v>904</v>
      </c>
      <c r="F5204"/>
    </row>
    <row r="5205" spans="1:6" ht="51" customHeight="1">
      <c r="A5205"/>
      <c r="B5205"/>
      <c r="C5205"/>
      <c r="D5205"/>
      <c r="E5205"/>
      <c r="F5205"/>
    </row>
    <row r="5206" spans="1:6" ht="51" customHeight="1">
      <c r="A5206"/>
      <c r="B5206"/>
      <c r="C5206"/>
      <c r="D5206"/>
      <c r="E5206"/>
      <c r="F5206"/>
    </row>
    <row r="5207" spans="1:6" ht="51" customHeight="1" thickBot="1">
      <c r="A5207" t="s">
        <v>6745</v>
      </c>
      <c r="B5207"/>
      <c r="C5207"/>
      <c r="D5207"/>
      <c r="E5207"/>
      <c r="F5207"/>
    </row>
    <row r="5208" spans="1:6" ht="51" customHeight="1">
      <c r="A5208" s="1299" t="s">
        <v>1</v>
      </c>
      <c r="B5208" s="1300" t="s">
        <v>2</v>
      </c>
      <c r="C5208" s="1301" t="s">
        <v>6349</v>
      </c>
      <c r="D5208" s="1301" t="s">
        <v>4</v>
      </c>
      <c r="E5208" s="1301" t="s">
        <v>5</v>
      </c>
      <c r="F5208" s="1302" t="s">
        <v>6350</v>
      </c>
    </row>
    <row r="5209" spans="1:6" ht="51" customHeight="1">
      <c r="A5209" t="s">
        <v>9011</v>
      </c>
      <c r="B5209" t="s">
        <v>9012</v>
      </c>
      <c r="C5209">
        <v>100000</v>
      </c>
      <c r="D5209" t="s">
        <v>1066</v>
      </c>
      <c r="E5209" t="s">
        <v>904</v>
      </c>
      <c r="F5209"/>
    </row>
    <row r="5210" spans="1:6" ht="51" customHeight="1">
      <c r="A5210" t="s">
        <v>9013</v>
      </c>
      <c r="B5210" t="s">
        <v>9014</v>
      </c>
      <c r="C5210">
        <v>100000</v>
      </c>
      <c r="D5210" t="s">
        <v>1066</v>
      </c>
      <c r="E5210" t="s">
        <v>904</v>
      </c>
      <c r="F5210"/>
    </row>
    <row r="5211" spans="1:6" ht="51" customHeight="1">
      <c r="A5211" t="s">
        <v>9015</v>
      </c>
      <c r="B5211" t="s">
        <v>9016</v>
      </c>
      <c r="C5211">
        <v>100000</v>
      </c>
      <c r="D5211" t="s">
        <v>1066</v>
      </c>
      <c r="E5211" t="s">
        <v>904</v>
      </c>
      <c r="F5211"/>
    </row>
    <row r="5212" spans="1:6" ht="51" customHeight="1">
      <c r="A5212" t="s">
        <v>9017</v>
      </c>
      <c r="B5212" t="s">
        <v>9018</v>
      </c>
      <c r="C5212">
        <v>50000</v>
      </c>
      <c r="D5212" t="s">
        <v>1066</v>
      </c>
      <c r="E5212" t="s">
        <v>904</v>
      </c>
      <c r="F5212"/>
    </row>
    <row r="5213" spans="1:6" ht="51" customHeight="1">
      <c r="A5213" t="s">
        <v>9019</v>
      </c>
      <c r="B5213" t="s">
        <v>9020</v>
      </c>
      <c r="C5213">
        <v>50000</v>
      </c>
      <c r="D5213" t="s">
        <v>1066</v>
      </c>
      <c r="E5213" t="s">
        <v>904</v>
      </c>
      <c r="F5213"/>
    </row>
    <row r="5214" spans="1:6" ht="51" customHeight="1">
      <c r="A5214" t="s">
        <v>9021</v>
      </c>
      <c r="B5214" t="s">
        <v>9022</v>
      </c>
      <c r="C5214">
        <v>50000</v>
      </c>
      <c r="D5214" t="s">
        <v>1066</v>
      </c>
      <c r="E5214" t="s">
        <v>904</v>
      </c>
      <c r="F5214"/>
    </row>
    <row r="5215" spans="1:6" ht="51" customHeight="1">
      <c r="A5215" t="s">
        <v>9023</v>
      </c>
      <c r="B5215" t="s">
        <v>9024</v>
      </c>
      <c r="C5215">
        <v>50000</v>
      </c>
      <c r="D5215" t="s">
        <v>1066</v>
      </c>
      <c r="E5215" t="s">
        <v>904</v>
      </c>
      <c r="F5215"/>
    </row>
    <row r="5216" spans="1:6" ht="51" customHeight="1">
      <c r="A5216"/>
      <c r="B5216"/>
      <c r="C5216"/>
      <c r="D5216"/>
      <c r="E5216"/>
      <c r="F5216"/>
    </row>
    <row r="5217" spans="1:6" ht="51" customHeight="1">
      <c r="A5217"/>
      <c r="B5217"/>
      <c r="C5217"/>
      <c r="D5217"/>
      <c r="E5217"/>
      <c r="F5217"/>
    </row>
    <row r="5218" spans="1:6" ht="51" customHeight="1" thickBot="1">
      <c r="A5218" t="s">
        <v>6687</v>
      </c>
      <c r="B5218"/>
      <c r="C5218"/>
      <c r="D5218"/>
      <c r="E5218"/>
      <c r="F5218"/>
    </row>
    <row r="5219" spans="1:6" ht="51" customHeight="1">
      <c r="A5219" s="1299" t="s">
        <v>1</v>
      </c>
      <c r="B5219" s="1300" t="s">
        <v>2</v>
      </c>
      <c r="C5219" s="1301" t="s">
        <v>6349</v>
      </c>
      <c r="D5219" s="1301" t="s">
        <v>4</v>
      </c>
      <c r="E5219" s="1301" t="s">
        <v>5</v>
      </c>
      <c r="F5219" s="1302" t="s">
        <v>6350</v>
      </c>
    </row>
    <row r="5220" spans="1:6" ht="51" customHeight="1">
      <c r="A5220" t="s">
        <v>9025</v>
      </c>
      <c r="B5220" t="s">
        <v>9026</v>
      </c>
      <c r="C5220">
        <v>100000</v>
      </c>
      <c r="D5220" t="s">
        <v>1066</v>
      </c>
      <c r="E5220" t="s">
        <v>904</v>
      </c>
      <c r="F5220"/>
    </row>
    <row r="5221" spans="1:6" ht="51" customHeight="1">
      <c r="A5221" t="s">
        <v>9027</v>
      </c>
      <c r="B5221" t="s">
        <v>9028</v>
      </c>
      <c r="C5221">
        <v>100000</v>
      </c>
      <c r="D5221" t="s">
        <v>1066</v>
      </c>
      <c r="E5221" t="s">
        <v>904</v>
      </c>
      <c r="F5221"/>
    </row>
    <row r="5222" spans="1:6" ht="51" customHeight="1">
      <c r="A5222" t="s">
        <v>9029</v>
      </c>
      <c r="B5222" t="s">
        <v>9030</v>
      </c>
      <c r="C5222">
        <v>100000</v>
      </c>
      <c r="D5222" t="s">
        <v>1066</v>
      </c>
      <c r="E5222" t="s">
        <v>904</v>
      </c>
      <c r="F5222"/>
    </row>
    <row r="5223" spans="1:6" ht="51" customHeight="1">
      <c r="A5223"/>
      <c r="B5223"/>
      <c r="C5223"/>
      <c r="D5223"/>
      <c r="E5223"/>
      <c r="F5223"/>
    </row>
    <row r="5224" spans="1:6" ht="51" customHeight="1">
      <c r="A5224"/>
      <c r="B5224"/>
      <c r="C5224"/>
      <c r="D5224"/>
      <c r="E5224"/>
      <c r="F5224"/>
    </row>
    <row r="5225" spans="1:6" ht="51" customHeight="1" thickBot="1">
      <c r="A5225" t="s">
        <v>6690</v>
      </c>
      <c r="B5225"/>
      <c r="C5225"/>
      <c r="D5225"/>
      <c r="E5225"/>
      <c r="F5225"/>
    </row>
    <row r="5226" spans="1:6" ht="51" customHeight="1">
      <c r="A5226" s="1299" t="s">
        <v>1</v>
      </c>
      <c r="B5226" s="1300" t="s">
        <v>2</v>
      </c>
      <c r="C5226" s="1301" t="s">
        <v>6349</v>
      </c>
      <c r="D5226" s="1301" t="s">
        <v>4</v>
      </c>
      <c r="E5226" s="1301" t="s">
        <v>5</v>
      </c>
      <c r="F5226" s="1302" t="s">
        <v>6350</v>
      </c>
    </row>
    <row r="5227" spans="1:6" ht="51" customHeight="1">
      <c r="A5227" t="s">
        <v>9031</v>
      </c>
      <c r="B5227" t="s">
        <v>9032</v>
      </c>
      <c r="C5227">
        <v>300000</v>
      </c>
      <c r="D5227" t="s">
        <v>1066</v>
      </c>
      <c r="E5227" t="s">
        <v>904</v>
      </c>
      <c r="F5227"/>
    </row>
    <row r="5228" spans="1:6" ht="51" customHeight="1">
      <c r="A5228" t="s">
        <v>9033</v>
      </c>
      <c r="B5228" t="s">
        <v>9034</v>
      </c>
      <c r="C5228">
        <v>300000</v>
      </c>
      <c r="D5228" t="s">
        <v>1066</v>
      </c>
      <c r="E5228" t="s">
        <v>904</v>
      </c>
      <c r="F5228"/>
    </row>
    <row r="5229" spans="1:6" ht="51" customHeight="1">
      <c r="A5229"/>
      <c r="B5229"/>
      <c r="C5229"/>
      <c r="D5229"/>
      <c r="E5229"/>
      <c r="F5229"/>
    </row>
    <row r="5230" spans="1:6" ht="51" customHeight="1">
      <c r="A5230"/>
      <c r="B5230"/>
      <c r="C5230"/>
      <c r="D5230"/>
      <c r="E5230"/>
      <c r="F5230"/>
    </row>
    <row r="5231" spans="1:6" ht="51" customHeight="1" thickBot="1">
      <c r="A5231" t="s">
        <v>6789</v>
      </c>
      <c r="B5231"/>
      <c r="C5231"/>
      <c r="D5231"/>
      <c r="E5231"/>
      <c r="F5231"/>
    </row>
    <row r="5232" spans="1:6" ht="51" customHeight="1">
      <c r="A5232" s="1299" t="s">
        <v>1</v>
      </c>
      <c r="B5232" s="1300" t="s">
        <v>2</v>
      </c>
      <c r="C5232" s="1301" t="s">
        <v>6349</v>
      </c>
      <c r="D5232" s="1301" t="s">
        <v>4</v>
      </c>
      <c r="E5232" s="1301" t="s">
        <v>5</v>
      </c>
      <c r="F5232" s="1302" t="s">
        <v>6350</v>
      </c>
    </row>
    <row r="5233" spans="1:6" ht="51" customHeight="1">
      <c r="A5233" t="s">
        <v>9035</v>
      </c>
      <c r="B5233" t="s">
        <v>9036</v>
      </c>
      <c r="C5233">
        <v>50000</v>
      </c>
      <c r="D5233" t="s">
        <v>1066</v>
      </c>
      <c r="E5233" t="s">
        <v>904</v>
      </c>
      <c r="F5233"/>
    </row>
    <row r="5234" spans="1:6" ht="51" customHeight="1">
      <c r="A5234" t="s">
        <v>9037</v>
      </c>
      <c r="B5234" t="s">
        <v>9038</v>
      </c>
      <c r="C5234">
        <v>192000</v>
      </c>
      <c r="D5234" t="s">
        <v>1066</v>
      </c>
      <c r="E5234" t="s">
        <v>904</v>
      </c>
      <c r="F5234"/>
    </row>
    <row r="5235" spans="1:6" ht="51" customHeight="1">
      <c r="A5235" t="s">
        <v>9039</v>
      </c>
      <c r="B5235" t="s">
        <v>9040</v>
      </c>
      <c r="C5235">
        <v>100000</v>
      </c>
      <c r="D5235" t="s">
        <v>1066</v>
      </c>
      <c r="E5235" t="s">
        <v>904</v>
      </c>
      <c r="F5235"/>
    </row>
    <row r="5236" spans="1:6" ht="51" customHeight="1">
      <c r="A5236" t="s">
        <v>9041</v>
      </c>
      <c r="B5236" t="s">
        <v>9042</v>
      </c>
      <c r="C5236">
        <v>100000</v>
      </c>
      <c r="D5236" t="s">
        <v>1066</v>
      </c>
      <c r="E5236" t="s">
        <v>904</v>
      </c>
      <c r="F5236"/>
    </row>
    <row r="5237" spans="1:6" ht="51" customHeight="1">
      <c r="A5237"/>
      <c r="B5237"/>
      <c r="C5237"/>
      <c r="D5237"/>
      <c r="E5237"/>
      <c r="F5237"/>
    </row>
    <row r="5238" spans="1:6" ht="51" customHeight="1">
      <c r="A5238"/>
      <c r="B5238"/>
      <c r="C5238"/>
      <c r="D5238"/>
      <c r="E5238"/>
      <c r="F5238"/>
    </row>
    <row r="5239" spans="1:6" ht="51" customHeight="1" thickBot="1">
      <c r="A5239" t="s">
        <v>7228</v>
      </c>
      <c r="B5239"/>
      <c r="C5239"/>
      <c r="D5239"/>
      <c r="E5239"/>
      <c r="F5239"/>
    </row>
    <row r="5240" spans="1:6" ht="51" customHeight="1">
      <c r="A5240" s="1299" t="s">
        <v>1</v>
      </c>
      <c r="B5240" s="1300" t="s">
        <v>2</v>
      </c>
      <c r="C5240" s="1301" t="s">
        <v>6349</v>
      </c>
      <c r="D5240" s="1301" t="s">
        <v>4</v>
      </c>
      <c r="E5240" s="1301" t="s">
        <v>5</v>
      </c>
      <c r="F5240" s="1302" t="s">
        <v>6350</v>
      </c>
    </row>
    <row r="5241" spans="1:6" ht="51" customHeight="1">
      <c r="A5241" t="s">
        <v>9043</v>
      </c>
      <c r="B5241" t="s">
        <v>9044</v>
      </c>
      <c r="C5241">
        <v>100000</v>
      </c>
      <c r="D5241" t="s">
        <v>1066</v>
      </c>
      <c r="E5241" t="s">
        <v>904</v>
      </c>
      <c r="F5241"/>
    </row>
    <row r="5242" spans="1:6" ht="51" customHeight="1">
      <c r="A5242" t="s">
        <v>9045</v>
      </c>
      <c r="B5242" t="s">
        <v>9046</v>
      </c>
      <c r="C5242">
        <v>40000</v>
      </c>
      <c r="D5242" t="s">
        <v>1066</v>
      </c>
      <c r="E5242" t="s">
        <v>904</v>
      </c>
      <c r="F5242"/>
    </row>
    <row r="5243" spans="1:6" ht="51" customHeight="1">
      <c r="A5243" t="s">
        <v>9047</v>
      </c>
      <c r="B5243" t="s">
        <v>9048</v>
      </c>
      <c r="C5243">
        <v>100000</v>
      </c>
      <c r="D5243" t="s">
        <v>1066</v>
      </c>
      <c r="E5243" t="s">
        <v>904</v>
      </c>
      <c r="F5243"/>
    </row>
    <row r="5244" spans="1:6" ht="51" customHeight="1">
      <c r="A5244" t="s">
        <v>9049</v>
      </c>
      <c r="B5244" t="s">
        <v>9050</v>
      </c>
      <c r="C5244">
        <v>40000</v>
      </c>
      <c r="D5244" t="s">
        <v>1066</v>
      </c>
      <c r="E5244" t="s">
        <v>904</v>
      </c>
      <c r="F5244"/>
    </row>
    <row r="5245" spans="1:6" ht="51" customHeight="1">
      <c r="A5245" t="s">
        <v>9051</v>
      </c>
      <c r="B5245" t="s">
        <v>9052</v>
      </c>
      <c r="C5245">
        <v>108000</v>
      </c>
      <c r="D5245" t="s">
        <v>1066</v>
      </c>
      <c r="E5245" t="s">
        <v>904</v>
      </c>
      <c r="F5245"/>
    </row>
    <row r="5246" spans="1:6" ht="51" customHeight="1">
      <c r="A5246"/>
      <c r="B5246"/>
      <c r="C5246"/>
      <c r="D5246"/>
      <c r="E5246"/>
      <c r="F5246"/>
    </row>
    <row r="5247" spans="1:6" ht="51" customHeight="1">
      <c r="A5247"/>
      <c r="B5247"/>
      <c r="C5247"/>
      <c r="D5247"/>
      <c r="E5247"/>
      <c r="F5247"/>
    </row>
    <row r="5248" spans="1:6" ht="51" customHeight="1" thickBot="1">
      <c r="A5248" t="s">
        <v>6800</v>
      </c>
      <c r="B5248"/>
      <c r="C5248"/>
      <c r="D5248"/>
      <c r="E5248"/>
      <c r="F5248"/>
    </row>
    <row r="5249" spans="1:6" ht="51" customHeight="1">
      <c r="A5249" s="1299" t="s">
        <v>1</v>
      </c>
      <c r="B5249" s="1300" t="s">
        <v>2</v>
      </c>
      <c r="C5249" s="1301" t="s">
        <v>6349</v>
      </c>
      <c r="D5249" s="1301" t="s">
        <v>4</v>
      </c>
      <c r="E5249" s="1301" t="s">
        <v>5</v>
      </c>
      <c r="F5249" s="1302" t="s">
        <v>6350</v>
      </c>
    </row>
    <row r="5250" spans="1:6" ht="51" customHeight="1">
      <c r="A5250" t="s">
        <v>9053</v>
      </c>
      <c r="B5250" t="s">
        <v>9054</v>
      </c>
      <c r="C5250">
        <v>100000</v>
      </c>
      <c r="D5250" t="s">
        <v>1066</v>
      </c>
      <c r="E5250" t="s">
        <v>904</v>
      </c>
      <c r="F5250"/>
    </row>
    <row r="5251" spans="1:6" ht="51" customHeight="1">
      <c r="A5251" t="s">
        <v>9055</v>
      </c>
      <c r="B5251" t="s">
        <v>9056</v>
      </c>
      <c r="C5251">
        <v>100000</v>
      </c>
      <c r="D5251" t="s">
        <v>1066</v>
      </c>
      <c r="E5251" t="s">
        <v>904</v>
      </c>
      <c r="F5251"/>
    </row>
    <row r="5252" spans="1:6" ht="51" customHeight="1">
      <c r="A5252" t="s">
        <v>9057</v>
      </c>
      <c r="B5252" t="s">
        <v>9058</v>
      </c>
      <c r="C5252">
        <v>100000</v>
      </c>
      <c r="D5252" t="s">
        <v>1066</v>
      </c>
      <c r="E5252" t="s">
        <v>904</v>
      </c>
      <c r="F5252"/>
    </row>
    <row r="5253" spans="1:6" ht="51" customHeight="1">
      <c r="A5253"/>
      <c r="B5253"/>
      <c r="C5253"/>
      <c r="D5253"/>
      <c r="E5253"/>
      <c r="F5253"/>
    </row>
    <row r="5254" spans="1:6" ht="51" customHeight="1">
      <c r="A5254"/>
      <c r="B5254"/>
      <c r="C5254"/>
      <c r="D5254"/>
      <c r="E5254"/>
      <c r="F5254"/>
    </row>
    <row r="5255" spans="1:6" ht="51" customHeight="1" thickBot="1">
      <c r="A5255" t="s">
        <v>7260</v>
      </c>
      <c r="B5255"/>
      <c r="C5255"/>
      <c r="D5255"/>
      <c r="E5255"/>
      <c r="F5255"/>
    </row>
    <row r="5256" spans="1:6" ht="51" customHeight="1">
      <c r="A5256" s="1299" t="s">
        <v>1</v>
      </c>
      <c r="B5256" s="1300" t="s">
        <v>2</v>
      </c>
      <c r="C5256" s="1301" t="s">
        <v>6349</v>
      </c>
      <c r="D5256" s="1301" t="s">
        <v>4</v>
      </c>
      <c r="E5256" s="1301" t="s">
        <v>5</v>
      </c>
      <c r="F5256" s="1302" t="s">
        <v>6350</v>
      </c>
    </row>
    <row r="5257" spans="1:6" ht="51" customHeight="1">
      <c r="A5257" t="s">
        <v>9059</v>
      </c>
      <c r="B5257" t="s">
        <v>9060</v>
      </c>
      <c r="C5257">
        <v>100000</v>
      </c>
      <c r="D5257" t="s">
        <v>1066</v>
      </c>
      <c r="E5257" t="s">
        <v>904</v>
      </c>
      <c r="F5257"/>
    </row>
    <row r="5258" spans="1:6" ht="51" customHeight="1">
      <c r="A5258" t="s">
        <v>9061</v>
      </c>
      <c r="B5258" t="s">
        <v>9062</v>
      </c>
      <c r="C5258">
        <v>40000</v>
      </c>
      <c r="D5258" t="s">
        <v>1066</v>
      </c>
      <c r="E5258" t="s">
        <v>904</v>
      </c>
      <c r="F5258"/>
    </row>
    <row r="5259" spans="1:6" ht="51" customHeight="1">
      <c r="A5259" t="s">
        <v>9063</v>
      </c>
      <c r="B5259" t="s">
        <v>9064</v>
      </c>
      <c r="C5259">
        <v>50000</v>
      </c>
      <c r="D5259" t="s">
        <v>1066</v>
      </c>
      <c r="E5259" t="s">
        <v>904</v>
      </c>
      <c r="F5259"/>
    </row>
    <row r="5260" spans="1:6" ht="51" customHeight="1">
      <c r="A5260" t="s">
        <v>9065</v>
      </c>
      <c r="B5260" t="s">
        <v>9066</v>
      </c>
      <c r="C5260">
        <v>50000</v>
      </c>
      <c r="D5260" t="s">
        <v>1066</v>
      </c>
      <c r="E5260" t="s">
        <v>904</v>
      </c>
      <c r="F5260"/>
    </row>
    <row r="5261" spans="1:6" ht="51" customHeight="1">
      <c r="A5261"/>
      <c r="B5261"/>
      <c r="C5261"/>
      <c r="D5261"/>
      <c r="E5261"/>
      <c r="F5261"/>
    </row>
    <row r="5262" spans="1:6" ht="51" customHeight="1">
      <c r="A5262"/>
      <c r="B5262"/>
      <c r="C5262"/>
      <c r="D5262"/>
      <c r="E5262"/>
      <c r="F5262"/>
    </row>
    <row r="5263" spans="1:6" ht="51" customHeight="1" thickBot="1">
      <c r="A5263" t="s">
        <v>7289</v>
      </c>
      <c r="B5263"/>
      <c r="C5263"/>
      <c r="D5263"/>
      <c r="E5263"/>
      <c r="F5263"/>
    </row>
    <row r="5264" spans="1:6" ht="51" customHeight="1">
      <c r="A5264" s="1299" t="s">
        <v>1</v>
      </c>
      <c r="B5264" s="1300" t="s">
        <v>2</v>
      </c>
      <c r="C5264" s="1301" t="s">
        <v>6349</v>
      </c>
      <c r="D5264" s="1301" t="s">
        <v>4</v>
      </c>
      <c r="E5264" s="1301" t="s">
        <v>5</v>
      </c>
      <c r="F5264" s="1302" t="s">
        <v>6350</v>
      </c>
    </row>
    <row r="5265" spans="1:6" ht="51" customHeight="1">
      <c r="A5265" t="s">
        <v>9067</v>
      </c>
      <c r="B5265" t="s">
        <v>9068</v>
      </c>
      <c r="C5265">
        <v>40000</v>
      </c>
      <c r="D5265" t="s">
        <v>1066</v>
      </c>
      <c r="E5265" t="s">
        <v>904</v>
      </c>
      <c r="F5265"/>
    </row>
    <row r="5266" spans="1:6" ht="51" customHeight="1">
      <c r="A5266" t="s">
        <v>9069</v>
      </c>
      <c r="B5266" t="s">
        <v>9070</v>
      </c>
      <c r="C5266">
        <v>50000</v>
      </c>
      <c r="D5266" t="s">
        <v>1066</v>
      </c>
      <c r="E5266" t="s">
        <v>904</v>
      </c>
      <c r="F5266"/>
    </row>
    <row r="5267" spans="1:6" ht="51" customHeight="1">
      <c r="A5267" t="s">
        <v>9071</v>
      </c>
      <c r="B5267" t="s">
        <v>9072</v>
      </c>
      <c r="C5267">
        <v>20000</v>
      </c>
      <c r="D5267" t="s">
        <v>1066</v>
      </c>
      <c r="E5267" t="s">
        <v>904</v>
      </c>
      <c r="F5267"/>
    </row>
    <row r="5268" spans="1:6" ht="51" customHeight="1">
      <c r="A5268"/>
      <c r="B5268"/>
      <c r="C5268"/>
      <c r="D5268"/>
      <c r="E5268"/>
      <c r="F5268"/>
    </row>
    <row r="5269" spans="1:6" ht="51" customHeight="1">
      <c r="A5269"/>
      <c r="B5269"/>
      <c r="C5269"/>
      <c r="D5269"/>
      <c r="E5269"/>
      <c r="F5269"/>
    </row>
    <row r="5270" spans="1:6" ht="51" customHeight="1" thickBot="1">
      <c r="A5270" t="s">
        <v>6693</v>
      </c>
      <c r="B5270"/>
      <c r="C5270"/>
      <c r="D5270"/>
      <c r="E5270"/>
      <c r="F5270"/>
    </row>
    <row r="5271" spans="1:6" ht="51" customHeight="1">
      <c r="A5271" s="1299" t="s">
        <v>1</v>
      </c>
      <c r="B5271" s="1300" t="s">
        <v>2</v>
      </c>
      <c r="C5271" s="1301" t="s">
        <v>6349</v>
      </c>
      <c r="D5271" s="1301" t="s">
        <v>4</v>
      </c>
      <c r="E5271" s="1301" t="s">
        <v>5</v>
      </c>
      <c r="F5271" s="1302" t="s">
        <v>6350</v>
      </c>
    </row>
    <row r="5272" spans="1:6" ht="51" customHeight="1">
      <c r="A5272" t="s">
        <v>9073</v>
      </c>
      <c r="B5272" t="s">
        <v>9074</v>
      </c>
      <c r="C5272">
        <v>800000</v>
      </c>
      <c r="D5272" t="s">
        <v>904</v>
      </c>
      <c r="E5272" t="s">
        <v>904</v>
      </c>
      <c r="F5272"/>
    </row>
    <row r="5273" spans="1:6" ht="51" customHeight="1">
      <c r="A5273" t="s">
        <v>9075</v>
      </c>
      <c r="B5273" t="s">
        <v>9076</v>
      </c>
      <c r="C5273">
        <v>250000</v>
      </c>
      <c r="D5273" t="s">
        <v>1066</v>
      </c>
      <c r="E5273" t="s">
        <v>904</v>
      </c>
      <c r="F5273"/>
    </row>
    <row r="5274" spans="1:6" ht="51" customHeight="1">
      <c r="A5274" t="s">
        <v>9077</v>
      </c>
      <c r="B5274" t="s">
        <v>9078</v>
      </c>
      <c r="C5274">
        <v>200000</v>
      </c>
      <c r="D5274" t="s">
        <v>1066</v>
      </c>
      <c r="E5274" t="s">
        <v>904</v>
      </c>
      <c r="F5274"/>
    </row>
    <row r="5275" spans="1:6" ht="51" customHeight="1">
      <c r="A5275" t="s">
        <v>9079</v>
      </c>
      <c r="B5275" t="s">
        <v>9080</v>
      </c>
      <c r="C5275">
        <v>100000</v>
      </c>
      <c r="D5275" t="s">
        <v>1066</v>
      </c>
      <c r="E5275" t="s">
        <v>904</v>
      </c>
      <c r="F5275"/>
    </row>
    <row r="5276" spans="1:6" ht="51" customHeight="1">
      <c r="A5276" t="s">
        <v>9081</v>
      </c>
      <c r="B5276" t="s">
        <v>9082</v>
      </c>
      <c r="C5276">
        <v>25000</v>
      </c>
      <c r="D5276" t="s">
        <v>1066</v>
      </c>
      <c r="E5276" t="s">
        <v>904</v>
      </c>
      <c r="F5276"/>
    </row>
    <row r="5277" spans="1:6" ht="51" customHeight="1">
      <c r="A5277"/>
      <c r="B5277"/>
      <c r="C5277"/>
      <c r="D5277"/>
      <c r="E5277"/>
      <c r="F5277"/>
    </row>
    <row r="5278" spans="1:6" ht="51" customHeight="1">
      <c r="A5278"/>
      <c r="B5278"/>
      <c r="C5278"/>
      <c r="D5278"/>
      <c r="E5278"/>
      <c r="F5278"/>
    </row>
    <row r="5279" spans="1:6" ht="51" customHeight="1" thickBot="1">
      <c r="A5279" t="s">
        <v>6821</v>
      </c>
      <c r="B5279"/>
      <c r="C5279"/>
      <c r="D5279"/>
      <c r="E5279"/>
      <c r="F5279"/>
    </row>
    <row r="5280" spans="1:6" ht="51" customHeight="1">
      <c r="A5280" s="1299" t="s">
        <v>1</v>
      </c>
      <c r="B5280" s="1300" t="s">
        <v>2</v>
      </c>
      <c r="C5280" s="1301" t="s">
        <v>6349</v>
      </c>
      <c r="D5280" s="1301" t="s">
        <v>4</v>
      </c>
      <c r="E5280" s="1301" t="s">
        <v>5</v>
      </c>
      <c r="F5280" s="1302" t="s">
        <v>6350</v>
      </c>
    </row>
    <row r="5281" spans="1:6" ht="51" customHeight="1">
      <c r="A5281" t="s">
        <v>9083</v>
      </c>
      <c r="B5281" t="s">
        <v>9084</v>
      </c>
      <c r="C5281">
        <v>100000</v>
      </c>
      <c r="D5281" t="s">
        <v>1066</v>
      </c>
      <c r="E5281" t="s">
        <v>904</v>
      </c>
      <c r="F5281"/>
    </row>
    <row r="5282" spans="1:6" ht="51" customHeight="1">
      <c r="A5282" t="s">
        <v>9085</v>
      </c>
      <c r="B5282" t="s">
        <v>9086</v>
      </c>
      <c r="C5282">
        <v>300000</v>
      </c>
      <c r="D5282" t="s">
        <v>1066</v>
      </c>
      <c r="E5282" t="s">
        <v>904</v>
      </c>
      <c r="F5282"/>
    </row>
    <row r="5283" spans="1:6" ht="51" customHeight="1">
      <c r="A5283" t="s">
        <v>9087</v>
      </c>
      <c r="B5283" t="s">
        <v>9088</v>
      </c>
      <c r="C5283">
        <v>50000</v>
      </c>
      <c r="D5283" t="s">
        <v>1066</v>
      </c>
      <c r="E5283" t="s">
        <v>904</v>
      </c>
      <c r="F5283"/>
    </row>
    <row r="5284" spans="1:6" ht="51" customHeight="1">
      <c r="A5284" t="s">
        <v>9089</v>
      </c>
      <c r="B5284" t="s">
        <v>9090</v>
      </c>
      <c r="C5284">
        <v>50000</v>
      </c>
      <c r="D5284" t="s">
        <v>1066</v>
      </c>
      <c r="E5284" t="s">
        <v>904</v>
      </c>
      <c r="F5284"/>
    </row>
    <row r="5285" spans="1:6" ht="51" customHeight="1">
      <c r="A5285" t="s">
        <v>9091</v>
      </c>
      <c r="B5285" t="s">
        <v>9092</v>
      </c>
      <c r="C5285">
        <v>50000</v>
      </c>
      <c r="D5285" t="s">
        <v>1066</v>
      </c>
      <c r="E5285" t="s">
        <v>904</v>
      </c>
      <c r="F5285"/>
    </row>
    <row r="5286" spans="1:6" ht="51" customHeight="1">
      <c r="A5286"/>
      <c r="B5286"/>
      <c r="C5286"/>
      <c r="D5286"/>
      <c r="E5286"/>
      <c r="F5286"/>
    </row>
    <row r="5287" spans="1:6" ht="51" customHeight="1">
      <c r="A5287"/>
      <c r="B5287"/>
      <c r="C5287"/>
      <c r="D5287"/>
      <c r="E5287"/>
      <c r="F5287"/>
    </row>
    <row r="5288" spans="1:6" ht="51" customHeight="1" thickBot="1">
      <c r="A5288" t="s">
        <v>6831</v>
      </c>
      <c r="B5288"/>
      <c r="C5288"/>
      <c r="D5288"/>
      <c r="E5288"/>
      <c r="F5288"/>
    </row>
    <row r="5289" spans="1:6" ht="51" customHeight="1">
      <c r="A5289" s="1299" t="s">
        <v>1</v>
      </c>
      <c r="B5289" s="1300" t="s">
        <v>2</v>
      </c>
      <c r="C5289" s="1301" t="s">
        <v>6349</v>
      </c>
      <c r="D5289" s="1301" t="s">
        <v>4</v>
      </c>
      <c r="E5289" s="1301" t="s">
        <v>5</v>
      </c>
      <c r="F5289" s="1302" t="s">
        <v>6350</v>
      </c>
    </row>
    <row r="5290" spans="1:6" ht="51" customHeight="1">
      <c r="A5290" t="s">
        <v>9093</v>
      </c>
      <c r="B5290" t="s">
        <v>9094</v>
      </c>
      <c r="C5290">
        <v>100000</v>
      </c>
      <c r="D5290" t="s">
        <v>1066</v>
      </c>
      <c r="E5290" t="s">
        <v>904</v>
      </c>
      <c r="F5290"/>
    </row>
    <row r="5291" spans="1:6" ht="51" customHeight="1">
      <c r="A5291" t="s">
        <v>9095</v>
      </c>
      <c r="B5291" t="s">
        <v>9096</v>
      </c>
      <c r="C5291">
        <v>100000</v>
      </c>
      <c r="D5291" t="s">
        <v>1066</v>
      </c>
      <c r="E5291" t="s">
        <v>904</v>
      </c>
      <c r="F5291"/>
    </row>
    <row r="5292" spans="1:6" ht="51" customHeight="1">
      <c r="A5292" t="s">
        <v>9097</v>
      </c>
      <c r="B5292" t="s">
        <v>9098</v>
      </c>
      <c r="C5292">
        <v>100000</v>
      </c>
      <c r="D5292" t="s">
        <v>1066</v>
      </c>
      <c r="E5292" t="s">
        <v>904</v>
      </c>
      <c r="F5292"/>
    </row>
    <row r="5293" spans="1:6" ht="51" customHeight="1">
      <c r="A5293" t="s">
        <v>9099</v>
      </c>
      <c r="B5293" t="s">
        <v>9100</v>
      </c>
      <c r="C5293">
        <v>50000</v>
      </c>
      <c r="D5293" t="s">
        <v>1066</v>
      </c>
      <c r="E5293" t="s">
        <v>904</v>
      </c>
      <c r="F5293"/>
    </row>
    <row r="5294" spans="1:6" ht="51" customHeight="1">
      <c r="A5294" t="s">
        <v>9101</v>
      </c>
      <c r="B5294" t="s">
        <v>9102</v>
      </c>
      <c r="C5294">
        <v>100000</v>
      </c>
      <c r="D5294" t="s">
        <v>1066</v>
      </c>
      <c r="E5294" t="s">
        <v>904</v>
      </c>
      <c r="F5294"/>
    </row>
    <row r="5295" spans="1:6" ht="51" customHeight="1">
      <c r="A5295" t="s">
        <v>9103</v>
      </c>
      <c r="B5295" t="s">
        <v>9104</v>
      </c>
      <c r="C5295">
        <v>200000</v>
      </c>
      <c r="D5295" t="s">
        <v>1066</v>
      </c>
      <c r="E5295" t="s">
        <v>904</v>
      </c>
      <c r="F5295"/>
    </row>
    <row r="5296" spans="1:6" ht="51" customHeight="1">
      <c r="A5296"/>
      <c r="B5296"/>
      <c r="C5296"/>
      <c r="D5296"/>
      <c r="E5296"/>
      <c r="F5296"/>
    </row>
    <row r="5297" spans="1:6" ht="51" customHeight="1">
      <c r="A5297"/>
      <c r="B5297"/>
      <c r="C5297"/>
      <c r="D5297"/>
      <c r="E5297"/>
      <c r="F5297"/>
    </row>
    <row r="5298" spans="1:6" ht="51" customHeight="1" thickBot="1">
      <c r="A5298" t="s">
        <v>6700</v>
      </c>
      <c r="B5298"/>
      <c r="C5298"/>
      <c r="D5298"/>
      <c r="E5298"/>
      <c r="F5298"/>
    </row>
    <row r="5299" spans="1:6" ht="51" customHeight="1">
      <c r="A5299" s="1299" t="s">
        <v>1</v>
      </c>
      <c r="B5299" s="1300" t="s">
        <v>2</v>
      </c>
      <c r="C5299" s="1301" t="s">
        <v>6349</v>
      </c>
      <c r="D5299" s="1301" t="s">
        <v>4</v>
      </c>
      <c r="E5299" s="1301" t="s">
        <v>5</v>
      </c>
      <c r="F5299" s="1302" t="s">
        <v>6350</v>
      </c>
    </row>
    <row r="5300" spans="1:6" ht="51" customHeight="1">
      <c r="A5300" t="s">
        <v>9105</v>
      </c>
      <c r="B5300" t="s">
        <v>9106</v>
      </c>
      <c r="C5300">
        <v>50000</v>
      </c>
      <c r="D5300" t="s">
        <v>1066</v>
      </c>
      <c r="E5300" t="s">
        <v>904</v>
      </c>
      <c r="F5300"/>
    </row>
    <row r="5301" spans="1:6" ht="51" customHeight="1">
      <c r="A5301" t="s">
        <v>9107</v>
      </c>
      <c r="B5301" t="s">
        <v>9108</v>
      </c>
      <c r="C5301">
        <v>50000</v>
      </c>
      <c r="D5301" t="s">
        <v>1066</v>
      </c>
      <c r="E5301" t="s">
        <v>904</v>
      </c>
      <c r="F5301"/>
    </row>
    <row r="5302" spans="1:6" ht="51" customHeight="1">
      <c r="A5302" t="s">
        <v>9109</v>
      </c>
      <c r="B5302" t="s">
        <v>9110</v>
      </c>
      <c r="C5302">
        <v>50000</v>
      </c>
      <c r="D5302" t="s">
        <v>1066</v>
      </c>
      <c r="E5302" t="s">
        <v>904</v>
      </c>
      <c r="F5302"/>
    </row>
    <row r="5303" spans="1:6" ht="51" customHeight="1">
      <c r="A5303" t="s">
        <v>9111</v>
      </c>
      <c r="B5303" t="s">
        <v>9112</v>
      </c>
      <c r="C5303">
        <v>50000</v>
      </c>
      <c r="D5303" t="s">
        <v>1066</v>
      </c>
      <c r="E5303" t="s">
        <v>904</v>
      </c>
      <c r="F5303"/>
    </row>
    <row r="5304" spans="1:6" ht="51" customHeight="1">
      <c r="A5304" t="s">
        <v>9113</v>
      </c>
      <c r="B5304" t="s">
        <v>9114</v>
      </c>
      <c r="C5304">
        <v>50000</v>
      </c>
      <c r="D5304" t="s">
        <v>1066</v>
      </c>
      <c r="E5304" t="s">
        <v>904</v>
      </c>
      <c r="F5304"/>
    </row>
    <row r="5305" spans="1:6" ht="51" customHeight="1">
      <c r="A5305" t="s">
        <v>9115</v>
      </c>
      <c r="B5305" t="s">
        <v>9116</v>
      </c>
      <c r="C5305">
        <v>50000</v>
      </c>
      <c r="D5305" t="s">
        <v>1066</v>
      </c>
      <c r="E5305" t="s">
        <v>904</v>
      </c>
      <c r="F5305"/>
    </row>
    <row r="5306" spans="1:6" ht="51" customHeight="1">
      <c r="A5306" t="s">
        <v>9117</v>
      </c>
      <c r="B5306" t="s">
        <v>9118</v>
      </c>
      <c r="C5306">
        <v>50000</v>
      </c>
      <c r="D5306" t="s">
        <v>1066</v>
      </c>
      <c r="E5306" t="s">
        <v>904</v>
      </c>
      <c r="F5306"/>
    </row>
    <row r="5307" spans="1:6" ht="51" customHeight="1">
      <c r="A5307" t="s">
        <v>9119</v>
      </c>
      <c r="B5307" t="s">
        <v>9120</v>
      </c>
      <c r="C5307">
        <v>50000</v>
      </c>
      <c r="D5307" t="s">
        <v>1066</v>
      </c>
      <c r="E5307" t="s">
        <v>904</v>
      </c>
      <c r="F5307"/>
    </row>
    <row r="5308" spans="1:6" ht="51" customHeight="1">
      <c r="A5308" t="s">
        <v>9121</v>
      </c>
      <c r="B5308" t="s">
        <v>9122</v>
      </c>
      <c r="C5308">
        <v>50000</v>
      </c>
      <c r="D5308" t="s">
        <v>1066</v>
      </c>
      <c r="E5308" t="s">
        <v>904</v>
      </c>
      <c r="F5308"/>
    </row>
    <row r="5309" spans="1:6" ht="51" customHeight="1">
      <c r="A5309" t="s">
        <v>9123</v>
      </c>
      <c r="B5309" t="s">
        <v>9124</v>
      </c>
      <c r="C5309">
        <v>50000</v>
      </c>
      <c r="D5309" t="s">
        <v>1066</v>
      </c>
      <c r="E5309" t="s">
        <v>904</v>
      </c>
      <c r="F5309"/>
    </row>
    <row r="5310" spans="1:6" ht="51" customHeight="1">
      <c r="A5310" t="s">
        <v>9125</v>
      </c>
      <c r="B5310" t="s">
        <v>9126</v>
      </c>
      <c r="C5310">
        <v>50000</v>
      </c>
      <c r="D5310" t="s">
        <v>1066</v>
      </c>
      <c r="E5310" t="s">
        <v>904</v>
      </c>
      <c r="F5310"/>
    </row>
    <row r="5311" spans="1:6" ht="51" customHeight="1">
      <c r="A5311" t="s">
        <v>9127</v>
      </c>
      <c r="B5311" t="s">
        <v>9128</v>
      </c>
      <c r="C5311">
        <v>50000</v>
      </c>
      <c r="D5311" t="s">
        <v>1066</v>
      </c>
      <c r="E5311" t="s">
        <v>904</v>
      </c>
      <c r="F5311"/>
    </row>
    <row r="5312" spans="1:6" ht="51" customHeight="1">
      <c r="A5312" t="s">
        <v>9129</v>
      </c>
      <c r="B5312" t="s">
        <v>9130</v>
      </c>
      <c r="C5312">
        <v>100000</v>
      </c>
      <c r="D5312" t="s">
        <v>1066</v>
      </c>
      <c r="E5312" t="s">
        <v>904</v>
      </c>
      <c r="F5312"/>
    </row>
    <row r="5313" spans="1:6" ht="51" customHeight="1">
      <c r="A5313" t="s">
        <v>9131</v>
      </c>
      <c r="B5313" s="1389" t="s">
        <v>9132</v>
      </c>
      <c r="C5313">
        <v>200000</v>
      </c>
      <c r="D5313" t="s">
        <v>1066</v>
      </c>
      <c r="E5313" t="s">
        <v>904</v>
      </c>
      <c r="F5313"/>
    </row>
    <row r="5314" spans="1:6" ht="51" customHeight="1">
      <c r="A5314"/>
      <c r="B5314"/>
      <c r="C5314"/>
      <c r="D5314"/>
      <c r="E5314"/>
      <c r="F5314"/>
    </row>
    <row r="5315" spans="1:6" ht="51" customHeight="1">
      <c r="A5315"/>
      <c r="B5315"/>
      <c r="C5315"/>
      <c r="D5315"/>
      <c r="E5315"/>
      <c r="F5315"/>
    </row>
    <row r="5316" spans="1:6" ht="51" customHeight="1" thickBot="1">
      <c r="A5316" t="s">
        <v>6840</v>
      </c>
      <c r="B5316"/>
      <c r="C5316"/>
      <c r="D5316"/>
      <c r="E5316"/>
      <c r="F5316"/>
    </row>
    <row r="5317" spans="1:6" ht="51" customHeight="1">
      <c r="A5317" s="1299" t="s">
        <v>1</v>
      </c>
      <c r="B5317" s="1300" t="s">
        <v>2</v>
      </c>
      <c r="C5317" s="1301" t="s">
        <v>6349</v>
      </c>
      <c r="D5317" s="1301" t="s">
        <v>4</v>
      </c>
      <c r="E5317" s="1301" t="s">
        <v>5</v>
      </c>
      <c r="F5317" s="1302" t="s">
        <v>6350</v>
      </c>
    </row>
    <row r="5318" spans="1:6" ht="51" customHeight="1">
      <c r="A5318" t="s">
        <v>9133</v>
      </c>
      <c r="B5318" t="s">
        <v>9134</v>
      </c>
      <c r="C5318">
        <v>300000</v>
      </c>
      <c r="D5318" t="s">
        <v>1066</v>
      </c>
      <c r="E5318" t="s">
        <v>904</v>
      </c>
      <c r="F5318"/>
    </row>
    <row r="5319" spans="1:6" ht="51" customHeight="1">
      <c r="A5319" t="s">
        <v>9135</v>
      </c>
      <c r="B5319" t="s">
        <v>9136</v>
      </c>
      <c r="C5319">
        <v>30000</v>
      </c>
      <c r="D5319" t="s">
        <v>1066</v>
      </c>
      <c r="E5319" t="s">
        <v>904</v>
      </c>
      <c r="F5319"/>
    </row>
    <row r="5320" spans="1:6" ht="51" customHeight="1">
      <c r="A5320"/>
      <c r="B5320"/>
      <c r="C5320"/>
      <c r="D5320"/>
      <c r="E5320"/>
      <c r="F5320"/>
    </row>
    <row r="5321" spans="1:6" ht="51" customHeight="1">
      <c r="A5321"/>
      <c r="B5321"/>
      <c r="C5321"/>
      <c r="D5321"/>
      <c r="E5321"/>
      <c r="F5321"/>
    </row>
    <row r="5322" spans="1:6" ht="51" customHeight="1" thickBot="1">
      <c r="A5322" t="s">
        <v>6867</v>
      </c>
      <c r="B5322"/>
      <c r="C5322"/>
      <c r="D5322"/>
      <c r="E5322"/>
      <c r="F5322"/>
    </row>
    <row r="5323" spans="1:6" ht="51" customHeight="1">
      <c r="A5323" s="1299" t="s">
        <v>1</v>
      </c>
      <c r="B5323" s="1300" t="s">
        <v>2</v>
      </c>
      <c r="C5323" s="1301" t="s">
        <v>6349</v>
      </c>
      <c r="D5323" s="1301" t="s">
        <v>4</v>
      </c>
      <c r="E5323" s="1301" t="s">
        <v>5</v>
      </c>
      <c r="F5323" s="1302" t="s">
        <v>6350</v>
      </c>
    </row>
    <row r="5324" spans="1:6" ht="51" customHeight="1">
      <c r="A5324" t="s">
        <v>9137</v>
      </c>
      <c r="B5324" t="s">
        <v>9138</v>
      </c>
      <c r="C5324">
        <v>100000</v>
      </c>
      <c r="D5324" t="s">
        <v>1066</v>
      </c>
      <c r="E5324" t="s">
        <v>904</v>
      </c>
      <c r="F5324"/>
    </row>
    <row r="5325" spans="1:6" ht="51" customHeight="1">
      <c r="A5325"/>
      <c r="B5325"/>
      <c r="C5325"/>
      <c r="D5325"/>
      <c r="E5325"/>
      <c r="F5325"/>
    </row>
    <row r="5326" spans="1:6" ht="51" customHeight="1">
      <c r="A5326"/>
      <c r="B5326"/>
      <c r="C5326"/>
      <c r="D5326"/>
      <c r="E5326"/>
      <c r="F5326"/>
    </row>
    <row r="5327" spans="1:6" ht="51" customHeight="1" thickBot="1">
      <c r="A5327" t="s">
        <v>6877</v>
      </c>
      <c r="B5327"/>
      <c r="C5327"/>
      <c r="D5327"/>
      <c r="E5327"/>
      <c r="F5327"/>
    </row>
    <row r="5328" spans="1:6" ht="51" customHeight="1">
      <c r="A5328" s="1299" t="s">
        <v>1</v>
      </c>
      <c r="B5328" s="1300" t="s">
        <v>2</v>
      </c>
      <c r="C5328" s="1301" t="s">
        <v>6349</v>
      </c>
      <c r="D5328" s="1301" t="s">
        <v>4</v>
      </c>
      <c r="E5328" s="1301" t="s">
        <v>5</v>
      </c>
      <c r="F5328" s="1302" t="s">
        <v>6350</v>
      </c>
    </row>
    <row r="5329" spans="1:6" ht="51" customHeight="1">
      <c r="A5329" t="s">
        <v>9139</v>
      </c>
      <c r="B5329" t="s">
        <v>9140</v>
      </c>
      <c r="C5329">
        <v>40000</v>
      </c>
      <c r="D5329" t="s">
        <v>1066</v>
      </c>
      <c r="E5329" t="s">
        <v>904</v>
      </c>
      <c r="F5329"/>
    </row>
    <row r="5330" spans="1:6" ht="51" customHeight="1">
      <c r="A5330" t="s">
        <v>9141</v>
      </c>
      <c r="B5330" t="s">
        <v>9142</v>
      </c>
      <c r="C5330">
        <v>40000</v>
      </c>
      <c r="D5330" t="s">
        <v>1066</v>
      </c>
      <c r="E5330" t="s">
        <v>904</v>
      </c>
      <c r="F5330"/>
    </row>
    <row r="5331" spans="1:6" ht="51" customHeight="1">
      <c r="A5331" t="s">
        <v>9143</v>
      </c>
      <c r="B5331" t="s">
        <v>9144</v>
      </c>
      <c r="C5331">
        <v>40000</v>
      </c>
      <c r="D5331" t="s">
        <v>1066</v>
      </c>
      <c r="E5331" t="s">
        <v>904</v>
      </c>
      <c r="F5331"/>
    </row>
    <row r="5332" spans="1:6" ht="51" customHeight="1">
      <c r="A5332" t="s">
        <v>9145</v>
      </c>
      <c r="B5332" t="s">
        <v>9146</v>
      </c>
      <c r="C5332">
        <v>40000</v>
      </c>
      <c r="D5332" t="s">
        <v>1066</v>
      </c>
      <c r="E5332" t="s">
        <v>904</v>
      </c>
      <c r="F5332"/>
    </row>
    <row r="5333" spans="1:6" ht="51" customHeight="1">
      <c r="A5333" t="s">
        <v>9147</v>
      </c>
      <c r="B5333" t="s">
        <v>9148</v>
      </c>
      <c r="C5333">
        <v>40000</v>
      </c>
      <c r="D5333" t="s">
        <v>1066</v>
      </c>
      <c r="E5333" t="s">
        <v>904</v>
      </c>
      <c r="F5333"/>
    </row>
    <row r="5334" spans="1:6" ht="51" customHeight="1">
      <c r="A5334" t="s">
        <v>9149</v>
      </c>
      <c r="B5334" t="s">
        <v>9150</v>
      </c>
      <c r="C5334">
        <v>25000</v>
      </c>
      <c r="D5334" t="s">
        <v>1066</v>
      </c>
      <c r="E5334" t="s">
        <v>904</v>
      </c>
      <c r="F5334"/>
    </row>
    <row r="5335" spans="1:6" ht="51" customHeight="1">
      <c r="A5335" t="s">
        <v>9151</v>
      </c>
      <c r="B5335" t="s">
        <v>9152</v>
      </c>
      <c r="C5335">
        <v>50000</v>
      </c>
      <c r="D5335" t="s">
        <v>1066</v>
      </c>
      <c r="E5335" t="s">
        <v>904</v>
      </c>
      <c r="F5335"/>
    </row>
    <row r="5336" spans="1:6" ht="51" customHeight="1">
      <c r="A5336" t="s">
        <v>9153</v>
      </c>
      <c r="B5336" t="s">
        <v>9154</v>
      </c>
      <c r="C5336">
        <v>50000</v>
      </c>
      <c r="D5336" t="s">
        <v>1066</v>
      </c>
      <c r="E5336" t="s">
        <v>904</v>
      </c>
      <c r="F5336"/>
    </row>
    <row r="5337" spans="1:6" ht="51" customHeight="1">
      <c r="A5337"/>
      <c r="B5337"/>
      <c r="C5337"/>
      <c r="D5337"/>
      <c r="E5337"/>
      <c r="F5337"/>
    </row>
    <row r="5338" spans="1:6" ht="51" customHeight="1">
      <c r="A5338"/>
      <c r="B5338"/>
      <c r="C5338"/>
      <c r="D5338"/>
      <c r="E5338"/>
      <c r="F5338"/>
    </row>
    <row r="5339" spans="1:6" ht="51" customHeight="1" thickBot="1">
      <c r="A5339" t="s">
        <v>6890</v>
      </c>
      <c r="B5339"/>
      <c r="C5339"/>
      <c r="D5339"/>
      <c r="E5339"/>
      <c r="F5339"/>
    </row>
    <row r="5340" spans="1:6" ht="51" customHeight="1">
      <c r="A5340" s="1299" t="s">
        <v>1</v>
      </c>
      <c r="B5340" s="1300" t="s">
        <v>2</v>
      </c>
      <c r="C5340" s="1301" t="s">
        <v>6349</v>
      </c>
      <c r="D5340" s="1301" t="s">
        <v>4</v>
      </c>
      <c r="E5340" s="1301" t="s">
        <v>5</v>
      </c>
      <c r="F5340" s="1302" t="s">
        <v>6350</v>
      </c>
    </row>
    <row r="5341" spans="1:6" ht="51" customHeight="1">
      <c r="A5341" t="s">
        <v>9155</v>
      </c>
      <c r="B5341" t="s">
        <v>9156</v>
      </c>
      <c r="C5341">
        <v>50000</v>
      </c>
      <c r="D5341" t="s">
        <v>1066</v>
      </c>
      <c r="E5341" t="s">
        <v>904</v>
      </c>
      <c r="F5341"/>
    </row>
    <row r="5342" spans="1:6" ht="51" customHeight="1">
      <c r="A5342" t="s">
        <v>9157</v>
      </c>
      <c r="B5342" t="s">
        <v>9158</v>
      </c>
      <c r="C5342">
        <v>50000</v>
      </c>
      <c r="D5342" t="s">
        <v>1066</v>
      </c>
      <c r="E5342" t="s">
        <v>904</v>
      </c>
      <c r="F5342"/>
    </row>
    <row r="5343" spans="1:6" ht="51" customHeight="1">
      <c r="A5343" t="s">
        <v>9159</v>
      </c>
      <c r="B5343" t="s">
        <v>9160</v>
      </c>
      <c r="C5343">
        <v>40000</v>
      </c>
      <c r="D5343" t="s">
        <v>1066</v>
      </c>
      <c r="E5343" t="s">
        <v>904</v>
      </c>
      <c r="F5343"/>
    </row>
    <row r="5344" spans="1:6" ht="51" customHeight="1">
      <c r="A5344" t="s">
        <v>9161</v>
      </c>
      <c r="B5344" t="s">
        <v>9162</v>
      </c>
      <c r="C5344">
        <v>40000</v>
      </c>
      <c r="D5344" t="s">
        <v>1066</v>
      </c>
      <c r="E5344" t="s">
        <v>904</v>
      </c>
      <c r="F5344"/>
    </row>
    <row r="5345" spans="1:6" ht="51" customHeight="1">
      <c r="A5345" t="s">
        <v>9163</v>
      </c>
      <c r="B5345" t="s">
        <v>9164</v>
      </c>
      <c r="C5345">
        <v>50000</v>
      </c>
      <c r="D5345" t="s">
        <v>1066</v>
      </c>
      <c r="E5345" t="s">
        <v>904</v>
      </c>
      <c r="F5345"/>
    </row>
    <row r="5346" spans="1:6" ht="51" customHeight="1">
      <c r="A5346" t="s">
        <v>9165</v>
      </c>
      <c r="B5346" t="s">
        <v>9166</v>
      </c>
      <c r="C5346">
        <v>50000</v>
      </c>
      <c r="D5346" t="s">
        <v>1066</v>
      </c>
      <c r="E5346" t="s">
        <v>904</v>
      </c>
      <c r="F5346"/>
    </row>
    <row r="5347" spans="1:6" ht="51" customHeight="1">
      <c r="A5347" t="s">
        <v>9167</v>
      </c>
      <c r="B5347" t="s">
        <v>9168</v>
      </c>
      <c r="C5347">
        <v>100000</v>
      </c>
      <c r="D5347" t="s">
        <v>1066</v>
      </c>
      <c r="E5347" t="s">
        <v>904</v>
      </c>
      <c r="F5347"/>
    </row>
    <row r="5348" spans="1:6" ht="51" customHeight="1">
      <c r="A5348" t="s">
        <v>9169</v>
      </c>
      <c r="B5348" t="s">
        <v>9170</v>
      </c>
      <c r="C5348">
        <v>100000</v>
      </c>
      <c r="D5348" t="s">
        <v>1066</v>
      </c>
      <c r="E5348" t="s">
        <v>904</v>
      </c>
      <c r="F5348"/>
    </row>
    <row r="5349" spans="1:6" ht="51" customHeight="1">
      <c r="A5349"/>
      <c r="B5349"/>
      <c r="C5349"/>
      <c r="D5349"/>
      <c r="E5349"/>
      <c r="F5349"/>
    </row>
    <row r="5350" spans="1:6" ht="51" customHeight="1">
      <c r="A5350"/>
      <c r="B5350"/>
      <c r="C5350"/>
      <c r="D5350"/>
      <c r="E5350"/>
      <c r="F5350"/>
    </row>
    <row r="5351" spans="1:6" ht="51" customHeight="1" thickBot="1">
      <c r="A5351" t="s">
        <v>6703</v>
      </c>
      <c r="B5351"/>
      <c r="C5351"/>
      <c r="D5351"/>
      <c r="E5351"/>
      <c r="F5351"/>
    </row>
    <row r="5352" spans="1:6" ht="51" customHeight="1">
      <c r="A5352" s="1299" t="s">
        <v>1</v>
      </c>
      <c r="B5352" s="1300" t="s">
        <v>2</v>
      </c>
      <c r="C5352" s="1301" t="s">
        <v>6349</v>
      </c>
      <c r="D5352" s="1301" t="s">
        <v>4</v>
      </c>
      <c r="E5352" s="1301" t="s">
        <v>5</v>
      </c>
      <c r="F5352" s="1302" t="s">
        <v>6350</v>
      </c>
    </row>
    <row r="5353" spans="1:6" ht="51" customHeight="1">
      <c r="A5353" t="s">
        <v>9171</v>
      </c>
      <c r="B5353" t="s">
        <v>9172</v>
      </c>
      <c r="C5353">
        <v>40000</v>
      </c>
      <c r="D5353" t="s">
        <v>1066</v>
      </c>
      <c r="E5353" t="s">
        <v>904</v>
      </c>
      <c r="F5353"/>
    </row>
    <row r="5354" spans="1:6" ht="51" customHeight="1">
      <c r="A5354" t="s">
        <v>9173</v>
      </c>
      <c r="B5354" t="s">
        <v>9174</v>
      </c>
      <c r="C5354">
        <v>40000</v>
      </c>
      <c r="D5354" t="s">
        <v>1066</v>
      </c>
      <c r="E5354" t="s">
        <v>904</v>
      </c>
      <c r="F5354"/>
    </row>
    <row r="5355" spans="1:6" ht="51" customHeight="1">
      <c r="A5355" t="s">
        <v>9175</v>
      </c>
      <c r="B5355" t="s">
        <v>9176</v>
      </c>
      <c r="C5355">
        <v>220000</v>
      </c>
      <c r="D5355" t="s">
        <v>1066</v>
      </c>
      <c r="E5355" t="s">
        <v>904</v>
      </c>
      <c r="F5355"/>
    </row>
    <row r="5356" spans="1:6" ht="51" customHeight="1">
      <c r="A5356" t="s">
        <v>9177</v>
      </c>
      <c r="B5356" t="s">
        <v>9178</v>
      </c>
      <c r="C5356">
        <v>50000</v>
      </c>
      <c r="D5356" t="s">
        <v>1066</v>
      </c>
      <c r="E5356" t="s">
        <v>904</v>
      </c>
      <c r="F5356"/>
    </row>
    <row r="5357" spans="1:6" ht="51" customHeight="1">
      <c r="A5357" t="s">
        <v>9179</v>
      </c>
      <c r="B5357" t="s">
        <v>9180</v>
      </c>
      <c r="C5357">
        <v>100000</v>
      </c>
      <c r="D5357" t="s">
        <v>1066</v>
      </c>
      <c r="E5357" t="s">
        <v>904</v>
      </c>
      <c r="F5357"/>
    </row>
    <row r="5358" spans="1:6" ht="51" customHeight="1">
      <c r="A5358" t="s">
        <v>9181</v>
      </c>
      <c r="B5358" t="s">
        <v>9182</v>
      </c>
      <c r="C5358">
        <v>100000</v>
      </c>
      <c r="D5358" t="s">
        <v>1066</v>
      </c>
      <c r="E5358" t="s">
        <v>904</v>
      </c>
      <c r="F5358"/>
    </row>
    <row r="5359" spans="1:6" ht="51" customHeight="1">
      <c r="A5359" t="s">
        <v>9183</v>
      </c>
      <c r="B5359" t="s">
        <v>9184</v>
      </c>
      <c r="C5359">
        <v>100000</v>
      </c>
      <c r="D5359" t="s">
        <v>1066</v>
      </c>
      <c r="E5359" t="s">
        <v>904</v>
      </c>
      <c r="F5359"/>
    </row>
    <row r="5360" spans="1:6" ht="51" customHeight="1">
      <c r="A5360" t="s">
        <v>9185</v>
      </c>
      <c r="B5360" t="s">
        <v>9186</v>
      </c>
      <c r="C5360">
        <v>300000</v>
      </c>
      <c r="D5360" t="s">
        <v>1066</v>
      </c>
      <c r="E5360" t="s">
        <v>904</v>
      </c>
      <c r="F5360"/>
    </row>
    <row r="5361" spans="1:6" ht="51" customHeight="1">
      <c r="A5361"/>
      <c r="B5361"/>
      <c r="C5361"/>
      <c r="D5361"/>
      <c r="E5361"/>
      <c r="F5361"/>
    </row>
    <row r="5362" spans="1:6" ht="51" customHeight="1">
      <c r="A5362"/>
      <c r="B5362"/>
      <c r="C5362"/>
      <c r="D5362"/>
      <c r="E5362"/>
      <c r="F5362"/>
    </row>
    <row r="5363" spans="1:6" ht="51" customHeight="1" thickBot="1">
      <c r="A5363" t="s">
        <v>6706</v>
      </c>
      <c r="B5363"/>
      <c r="C5363"/>
      <c r="D5363"/>
      <c r="E5363"/>
      <c r="F5363"/>
    </row>
    <row r="5364" spans="1:6" ht="51" customHeight="1">
      <c r="A5364" s="1299" t="s">
        <v>1</v>
      </c>
      <c r="B5364" s="1300" t="s">
        <v>2</v>
      </c>
      <c r="C5364" s="1301" t="s">
        <v>6349</v>
      </c>
      <c r="D5364" s="1301" t="s">
        <v>4</v>
      </c>
      <c r="E5364" s="1301" t="s">
        <v>5</v>
      </c>
      <c r="F5364" s="1302" t="s">
        <v>6350</v>
      </c>
    </row>
    <row r="5365" spans="1:6" ht="51" customHeight="1">
      <c r="A5365" t="s">
        <v>9187</v>
      </c>
      <c r="B5365" t="s">
        <v>9188</v>
      </c>
      <c r="C5365">
        <v>50000</v>
      </c>
      <c r="D5365" t="s">
        <v>1066</v>
      </c>
      <c r="E5365" t="s">
        <v>904</v>
      </c>
      <c r="F5365"/>
    </row>
    <row r="5366" spans="1:6" ht="51" customHeight="1">
      <c r="A5366" t="s">
        <v>9189</v>
      </c>
      <c r="B5366" t="s">
        <v>9190</v>
      </c>
      <c r="C5366">
        <v>200000</v>
      </c>
      <c r="D5366" t="s">
        <v>1066</v>
      </c>
      <c r="E5366" t="s">
        <v>904</v>
      </c>
      <c r="F5366"/>
    </row>
    <row r="5367" spans="1:6" ht="51" customHeight="1">
      <c r="A5367" t="s">
        <v>9191</v>
      </c>
      <c r="B5367" t="s">
        <v>9192</v>
      </c>
      <c r="C5367">
        <v>100000</v>
      </c>
      <c r="D5367" t="s">
        <v>1066</v>
      </c>
      <c r="E5367" t="s">
        <v>904</v>
      </c>
      <c r="F5367"/>
    </row>
    <row r="5368" spans="1:6" ht="51" customHeight="1">
      <c r="A5368" t="s">
        <v>9193</v>
      </c>
      <c r="B5368" t="s">
        <v>9194</v>
      </c>
      <c r="C5368">
        <v>100000</v>
      </c>
      <c r="D5368" t="s">
        <v>1066</v>
      </c>
      <c r="E5368" t="s">
        <v>904</v>
      </c>
      <c r="F5368"/>
    </row>
    <row r="5369" spans="1:6" ht="51" customHeight="1">
      <c r="A5369" t="s">
        <v>9195</v>
      </c>
      <c r="B5369" t="s">
        <v>9196</v>
      </c>
      <c r="C5369">
        <v>100000</v>
      </c>
      <c r="D5369" t="s">
        <v>1066</v>
      </c>
      <c r="E5369" t="s">
        <v>904</v>
      </c>
      <c r="F5369"/>
    </row>
    <row r="5370" spans="1:6" ht="51" customHeight="1">
      <c r="A5370" t="s">
        <v>9197</v>
      </c>
      <c r="B5370" t="s">
        <v>9198</v>
      </c>
      <c r="C5370">
        <v>100000</v>
      </c>
      <c r="D5370" t="s">
        <v>1066</v>
      </c>
      <c r="E5370" t="s">
        <v>904</v>
      </c>
      <c r="F5370"/>
    </row>
    <row r="5371" spans="1:6" ht="51" customHeight="1">
      <c r="A5371" t="s">
        <v>9199</v>
      </c>
      <c r="B5371" t="s">
        <v>9200</v>
      </c>
      <c r="C5371">
        <v>50000</v>
      </c>
      <c r="D5371" t="s">
        <v>1066</v>
      </c>
      <c r="E5371" t="s">
        <v>904</v>
      </c>
      <c r="F5371"/>
    </row>
    <row r="5372" spans="1:6" ht="51" customHeight="1">
      <c r="A5372"/>
      <c r="B5372"/>
      <c r="C5372"/>
      <c r="D5372"/>
      <c r="E5372"/>
      <c r="F5372"/>
    </row>
    <row r="5373" spans="1:6" ht="51" customHeight="1">
      <c r="A5373"/>
      <c r="B5373"/>
      <c r="C5373"/>
      <c r="D5373"/>
      <c r="E5373"/>
      <c r="F5373"/>
    </row>
    <row r="5374" spans="1:6" ht="51" customHeight="1" thickBot="1">
      <c r="A5374" t="s">
        <v>6923</v>
      </c>
      <c r="B5374"/>
      <c r="C5374"/>
      <c r="D5374"/>
      <c r="E5374"/>
      <c r="F5374"/>
    </row>
    <row r="5375" spans="1:6" ht="51" customHeight="1">
      <c r="A5375" s="1299" t="s">
        <v>1</v>
      </c>
      <c r="B5375" s="1300" t="s">
        <v>2</v>
      </c>
      <c r="C5375" s="1301" t="s">
        <v>6349</v>
      </c>
      <c r="D5375" s="1301" t="s">
        <v>4</v>
      </c>
      <c r="E5375" s="1301" t="s">
        <v>5</v>
      </c>
      <c r="F5375" s="1302" t="s">
        <v>6350</v>
      </c>
    </row>
    <row r="5376" spans="1:6" ht="51" customHeight="1">
      <c r="A5376" t="s">
        <v>9201</v>
      </c>
      <c r="B5376" t="s">
        <v>9202</v>
      </c>
      <c r="C5376">
        <v>100000</v>
      </c>
      <c r="D5376" t="s">
        <v>1066</v>
      </c>
      <c r="E5376" t="s">
        <v>904</v>
      </c>
      <c r="F5376"/>
    </row>
    <row r="5377" spans="1:6" ht="51" customHeight="1">
      <c r="A5377"/>
      <c r="B5377"/>
      <c r="C5377"/>
      <c r="D5377"/>
      <c r="E5377"/>
      <c r="F5377"/>
    </row>
    <row r="5378" spans="1:6" ht="51" customHeight="1">
      <c r="A5378"/>
      <c r="B5378"/>
      <c r="C5378"/>
      <c r="D5378"/>
      <c r="E5378"/>
      <c r="F5378"/>
    </row>
    <row r="5379" spans="1:6" ht="51" customHeight="1" thickBot="1">
      <c r="A5379" t="s">
        <v>6926</v>
      </c>
      <c r="B5379"/>
      <c r="C5379"/>
      <c r="D5379"/>
      <c r="E5379"/>
      <c r="F5379"/>
    </row>
    <row r="5380" spans="1:6" ht="51" customHeight="1">
      <c r="A5380" s="1299" t="s">
        <v>1</v>
      </c>
      <c r="B5380" s="1300" t="s">
        <v>2</v>
      </c>
      <c r="C5380" s="1301" t="s">
        <v>6349</v>
      </c>
      <c r="D5380" s="1301" t="s">
        <v>4</v>
      </c>
      <c r="E5380" s="1301" t="s">
        <v>5</v>
      </c>
      <c r="F5380" s="1302" t="s">
        <v>6350</v>
      </c>
    </row>
    <row r="5381" spans="1:6" ht="51" customHeight="1">
      <c r="A5381" t="s">
        <v>9203</v>
      </c>
      <c r="B5381" t="s">
        <v>9204</v>
      </c>
      <c r="C5381">
        <v>25000</v>
      </c>
      <c r="D5381" t="s">
        <v>1066</v>
      </c>
      <c r="E5381" t="s">
        <v>904</v>
      </c>
      <c r="F5381"/>
    </row>
    <row r="5382" spans="1:6" ht="51" customHeight="1">
      <c r="A5382" t="s">
        <v>9205</v>
      </c>
      <c r="B5382" t="s">
        <v>9206</v>
      </c>
      <c r="C5382">
        <v>25000</v>
      </c>
      <c r="D5382" t="s">
        <v>1066</v>
      </c>
      <c r="E5382" t="s">
        <v>904</v>
      </c>
      <c r="F5382"/>
    </row>
    <row r="5383" spans="1:6" ht="51" customHeight="1">
      <c r="A5383"/>
      <c r="B5383"/>
      <c r="C5383"/>
      <c r="D5383"/>
      <c r="E5383"/>
      <c r="F5383"/>
    </row>
    <row r="5384" spans="1:6" ht="51" customHeight="1">
      <c r="A5384"/>
      <c r="B5384"/>
      <c r="C5384"/>
      <c r="D5384"/>
      <c r="E5384"/>
      <c r="F5384"/>
    </row>
    <row r="5385" spans="1:6" ht="51" customHeight="1" thickBot="1">
      <c r="A5385" t="s">
        <v>6709</v>
      </c>
      <c r="B5385"/>
      <c r="C5385"/>
      <c r="D5385"/>
      <c r="E5385"/>
      <c r="F5385"/>
    </row>
    <row r="5386" spans="1:6" ht="51" customHeight="1">
      <c r="A5386" s="1299" t="s">
        <v>1</v>
      </c>
      <c r="B5386" s="1300" t="s">
        <v>2</v>
      </c>
      <c r="C5386" s="1301" t="s">
        <v>6349</v>
      </c>
      <c r="D5386" s="1301" t="s">
        <v>4</v>
      </c>
      <c r="E5386" s="1301" t="s">
        <v>5</v>
      </c>
      <c r="F5386" s="1302" t="s">
        <v>6350</v>
      </c>
    </row>
    <row r="5387" spans="1:6" ht="51" customHeight="1">
      <c r="A5387" t="s">
        <v>9207</v>
      </c>
      <c r="B5387" t="s">
        <v>9208</v>
      </c>
      <c r="C5387">
        <v>50000</v>
      </c>
      <c r="D5387" t="s">
        <v>1066</v>
      </c>
      <c r="E5387" t="s">
        <v>904</v>
      </c>
      <c r="F5387"/>
    </row>
    <row r="5388" spans="1:6" ht="51" customHeight="1">
      <c r="A5388" t="s">
        <v>9209</v>
      </c>
      <c r="B5388" t="s">
        <v>9210</v>
      </c>
      <c r="C5388">
        <v>100000</v>
      </c>
      <c r="D5388" t="s">
        <v>1066</v>
      </c>
      <c r="E5388" t="s">
        <v>904</v>
      </c>
      <c r="F5388"/>
    </row>
    <row r="5389" spans="1:6" ht="51" customHeight="1">
      <c r="A5389" t="s">
        <v>9211</v>
      </c>
      <c r="B5389" t="s">
        <v>9212</v>
      </c>
      <c r="C5389">
        <v>50000</v>
      </c>
      <c r="D5389" t="s">
        <v>1066</v>
      </c>
      <c r="E5389" t="s">
        <v>904</v>
      </c>
      <c r="F5389"/>
    </row>
    <row r="5390" spans="1:6" ht="51" customHeight="1">
      <c r="A5390" t="s">
        <v>9213</v>
      </c>
      <c r="B5390" t="s">
        <v>9214</v>
      </c>
      <c r="C5390">
        <v>25000</v>
      </c>
      <c r="D5390" t="s">
        <v>1066</v>
      </c>
      <c r="E5390" t="s">
        <v>904</v>
      </c>
      <c r="F5390"/>
    </row>
    <row r="5391" spans="1:6" ht="51" customHeight="1">
      <c r="A5391" t="s">
        <v>9215</v>
      </c>
      <c r="B5391" t="s">
        <v>9216</v>
      </c>
      <c r="C5391">
        <v>50000</v>
      </c>
      <c r="D5391" t="s">
        <v>1066</v>
      </c>
      <c r="E5391" t="s">
        <v>904</v>
      </c>
      <c r="F5391"/>
    </row>
    <row r="5392" spans="1:6" ht="51" customHeight="1">
      <c r="A5392" t="s">
        <v>9217</v>
      </c>
      <c r="B5392" t="s">
        <v>9218</v>
      </c>
      <c r="C5392">
        <v>50000</v>
      </c>
      <c r="D5392" t="s">
        <v>1066</v>
      </c>
      <c r="E5392" t="s">
        <v>904</v>
      </c>
      <c r="F5392"/>
    </row>
    <row r="5393" spans="1:6" ht="51" customHeight="1">
      <c r="A5393" t="s">
        <v>9219</v>
      </c>
      <c r="B5393" t="s">
        <v>9220</v>
      </c>
      <c r="C5393">
        <v>30000</v>
      </c>
      <c r="D5393" t="s">
        <v>1066</v>
      </c>
      <c r="E5393" t="s">
        <v>904</v>
      </c>
      <c r="F5393"/>
    </row>
    <row r="5394" spans="1:6" ht="51" customHeight="1">
      <c r="A5394" t="s">
        <v>9221</v>
      </c>
      <c r="B5394" t="s">
        <v>9222</v>
      </c>
      <c r="C5394">
        <v>100000</v>
      </c>
      <c r="D5394" t="s">
        <v>1066</v>
      </c>
      <c r="E5394" t="s">
        <v>904</v>
      </c>
      <c r="F5394"/>
    </row>
    <row r="5395" spans="1:6" ht="51" customHeight="1">
      <c r="A5395"/>
      <c r="B5395"/>
      <c r="C5395"/>
      <c r="D5395"/>
      <c r="E5395"/>
      <c r="F5395"/>
    </row>
    <row r="5396" spans="1:6" ht="51" customHeight="1">
      <c r="A5396"/>
      <c r="B5396"/>
      <c r="C5396"/>
      <c r="D5396"/>
      <c r="E5396"/>
      <c r="F5396"/>
    </row>
    <row r="5397" spans="1:6" ht="51" customHeight="1" thickBot="1">
      <c r="A5397" t="s">
        <v>4905</v>
      </c>
      <c r="B5397"/>
      <c r="C5397"/>
      <c r="D5397"/>
      <c r="E5397"/>
      <c r="F5397"/>
    </row>
    <row r="5398" spans="1:6" ht="51" customHeight="1">
      <c r="A5398" s="1299" t="s">
        <v>1</v>
      </c>
      <c r="B5398" s="1300" t="s">
        <v>2</v>
      </c>
      <c r="C5398" s="1301" t="s">
        <v>6349</v>
      </c>
      <c r="D5398" s="1301" t="s">
        <v>4</v>
      </c>
      <c r="E5398" s="1301" t="s">
        <v>5</v>
      </c>
      <c r="F5398" s="1302" t="s">
        <v>6350</v>
      </c>
    </row>
    <row r="5399" spans="1:6" ht="51" customHeight="1">
      <c r="A5399" t="s">
        <v>9223</v>
      </c>
      <c r="B5399" t="s">
        <v>9224</v>
      </c>
      <c r="C5399">
        <v>35000</v>
      </c>
      <c r="D5399" t="s">
        <v>1066</v>
      </c>
      <c r="E5399" t="s">
        <v>904</v>
      </c>
      <c r="F5399"/>
    </row>
    <row r="5400" spans="1:6" ht="51" customHeight="1">
      <c r="A5400" t="s">
        <v>9225</v>
      </c>
      <c r="B5400" t="s">
        <v>9226</v>
      </c>
      <c r="C5400">
        <v>25000</v>
      </c>
      <c r="D5400" t="s">
        <v>1066</v>
      </c>
      <c r="E5400" t="s">
        <v>904</v>
      </c>
      <c r="F5400"/>
    </row>
    <row r="5401" spans="1:6" ht="51" customHeight="1">
      <c r="A5401" t="s">
        <v>9227</v>
      </c>
      <c r="B5401" t="s">
        <v>9228</v>
      </c>
      <c r="C5401">
        <v>25000</v>
      </c>
      <c r="D5401" t="s">
        <v>1066</v>
      </c>
      <c r="E5401" t="s">
        <v>904</v>
      </c>
      <c r="F5401"/>
    </row>
    <row r="5402" spans="1:6" ht="51" customHeight="1">
      <c r="A5402" t="s">
        <v>9229</v>
      </c>
      <c r="B5402" t="s">
        <v>9230</v>
      </c>
      <c r="C5402">
        <v>25000</v>
      </c>
      <c r="D5402" t="s">
        <v>1066</v>
      </c>
      <c r="E5402" t="s">
        <v>904</v>
      </c>
      <c r="F5402"/>
    </row>
    <row r="5403" spans="1:6" ht="51" customHeight="1">
      <c r="A5403" t="s">
        <v>9231</v>
      </c>
      <c r="B5403" t="s">
        <v>9232</v>
      </c>
      <c r="C5403">
        <v>50000</v>
      </c>
      <c r="D5403" t="s">
        <v>1066</v>
      </c>
      <c r="E5403" t="s">
        <v>904</v>
      </c>
      <c r="F5403"/>
    </row>
    <row r="5404" spans="1:6" ht="51" customHeight="1">
      <c r="A5404" t="s">
        <v>9233</v>
      </c>
      <c r="B5404" t="s">
        <v>9234</v>
      </c>
      <c r="C5404">
        <v>100000</v>
      </c>
      <c r="D5404" t="s">
        <v>1066</v>
      </c>
      <c r="E5404" t="s">
        <v>904</v>
      </c>
      <c r="F5404"/>
    </row>
    <row r="5405" spans="1:6" ht="51" customHeight="1">
      <c r="A5405" t="s">
        <v>9235</v>
      </c>
      <c r="B5405" t="s">
        <v>9236</v>
      </c>
      <c r="C5405">
        <v>100000</v>
      </c>
      <c r="D5405" t="s">
        <v>1066</v>
      </c>
      <c r="E5405" t="s">
        <v>904</v>
      </c>
      <c r="F5405"/>
    </row>
    <row r="5406" spans="1:6" ht="51" customHeight="1">
      <c r="A5406"/>
      <c r="B5406"/>
      <c r="C5406"/>
      <c r="D5406"/>
      <c r="E5406"/>
      <c r="F5406"/>
    </row>
    <row r="5407" spans="1:6" ht="51" customHeight="1">
      <c r="A5407"/>
      <c r="B5407"/>
      <c r="C5407"/>
      <c r="D5407"/>
      <c r="E5407"/>
      <c r="F5407"/>
    </row>
    <row r="5408" spans="1:6" ht="51" customHeight="1" thickBot="1">
      <c r="A5408" t="s">
        <v>6945</v>
      </c>
      <c r="B5408"/>
      <c r="C5408"/>
      <c r="D5408"/>
      <c r="E5408"/>
      <c r="F5408"/>
    </row>
    <row r="5409" spans="1:6" ht="51" customHeight="1">
      <c r="A5409" s="1299" t="s">
        <v>1</v>
      </c>
      <c r="B5409" s="1300" t="s">
        <v>2</v>
      </c>
      <c r="C5409" s="1301" t="s">
        <v>6349</v>
      </c>
      <c r="D5409" s="1301" t="s">
        <v>4</v>
      </c>
      <c r="E5409" s="1301" t="s">
        <v>5</v>
      </c>
      <c r="F5409" s="1302" t="s">
        <v>6350</v>
      </c>
    </row>
    <row r="5410" spans="1:6" ht="51" customHeight="1">
      <c r="A5410" t="s">
        <v>9237</v>
      </c>
      <c r="B5410" t="s">
        <v>9238</v>
      </c>
      <c r="C5410">
        <v>50000</v>
      </c>
      <c r="D5410" t="s">
        <v>1066</v>
      </c>
      <c r="E5410" t="s">
        <v>904</v>
      </c>
      <c r="F5410"/>
    </row>
    <row r="5411" spans="1:6" ht="51" customHeight="1">
      <c r="A5411" t="s">
        <v>9239</v>
      </c>
      <c r="B5411" t="s">
        <v>9240</v>
      </c>
      <c r="C5411">
        <v>50000</v>
      </c>
      <c r="D5411" t="s">
        <v>1066</v>
      </c>
      <c r="E5411" t="s">
        <v>904</v>
      </c>
      <c r="F5411"/>
    </row>
    <row r="5412" spans="1:6" ht="51" customHeight="1">
      <c r="A5412" t="s">
        <v>9241</v>
      </c>
      <c r="B5412" t="s">
        <v>9242</v>
      </c>
      <c r="C5412">
        <v>50000</v>
      </c>
      <c r="D5412" t="s">
        <v>1066</v>
      </c>
      <c r="E5412" t="s">
        <v>904</v>
      </c>
      <c r="F5412"/>
    </row>
    <row r="5413" spans="1:6" ht="51" customHeight="1">
      <c r="A5413" t="s">
        <v>9243</v>
      </c>
      <c r="B5413" t="s">
        <v>9244</v>
      </c>
      <c r="C5413">
        <v>50000</v>
      </c>
      <c r="D5413" t="s">
        <v>1066</v>
      </c>
      <c r="E5413" t="s">
        <v>904</v>
      </c>
      <c r="F5413"/>
    </row>
    <row r="5414" spans="1:6" ht="51" customHeight="1">
      <c r="A5414" t="s">
        <v>9245</v>
      </c>
      <c r="B5414" t="s">
        <v>9246</v>
      </c>
      <c r="C5414">
        <v>40000</v>
      </c>
      <c r="D5414" t="s">
        <v>1066</v>
      </c>
      <c r="E5414" t="s">
        <v>904</v>
      </c>
      <c r="F5414"/>
    </row>
    <row r="5415" spans="1:6" ht="51" customHeight="1">
      <c r="A5415"/>
      <c r="B5415"/>
      <c r="C5415"/>
      <c r="D5415"/>
      <c r="E5415"/>
      <c r="F5415"/>
    </row>
    <row r="5416" spans="1:6" ht="51" customHeight="1">
      <c r="A5416"/>
      <c r="B5416"/>
      <c r="C5416"/>
      <c r="D5416"/>
      <c r="E5416"/>
      <c r="F5416"/>
    </row>
    <row r="5417" spans="1:6" ht="51" customHeight="1" thickBot="1">
      <c r="A5417" t="s">
        <v>6712</v>
      </c>
      <c r="B5417"/>
      <c r="C5417"/>
      <c r="D5417"/>
      <c r="E5417"/>
      <c r="F5417"/>
    </row>
    <row r="5418" spans="1:6" ht="51" customHeight="1">
      <c r="A5418" s="1299" t="s">
        <v>1</v>
      </c>
      <c r="B5418" s="1300" t="s">
        <v>2</v>
      </c>
      <c r="C5418" s="1301" t="s">
        <v>6349</v>
      </c>
      <c r="D5418" s="1301" t="s">
        <v>4</v>
      </c>
      <c r="E5418" s="1301" t="s">
        <v>5</v>
      </c>
      <c r="F5418" s="1302" t="s">
        <v>6350</v>
      </c>
    </row>
    <row r="5419" spans="1:6" ht="51" customHeight="1">
      <c r="A5419" t="s">
        <v>9247</v>
      </c>
      <c r="B5419" t="s">
        <v>9248</v>
      </c>
      <c r="C5419">
        <v>100000</v>
      </c>
      <c r="D5419" t="s">
        <v>1066</v>
      </c>
      <c r="E5419" t="s">
        <v>904</v>
      </c>
      <c r="F5419"/>
    </row>
    <row r="5420" spans="1:6" ht="51" customHeight="1">
      <c r="A5420" t="s">
        <v>9249</v>
      </c>
      <c r="B5420" t="s">
        <v>9250</v>
      </c>
      <c r="C5420">
        <v>70000</v>
      </c>
      <c r="D5420" t="s">
        <v>1066</v>
      </c>
      <c r="E5420" t="s">
        <v>904</v>
      </c>
      <c r="F5420"/>
    </row>
    <row r="5421" spans="1:6" ht="51" customHeight="1">
      <c r="A5421" t="s">
        <v>9251</v>
      </c>
      <c r="B5421" t="s">
        <v>9252</v>
      </c>
      <c r="C5421">
        <v>150000</v>
      </c>
      <c r="D5421" t="s">
        <v>1066</v>
      </c>
      <c r="E5421" t="s">
        <v>904</v>
      </c>
      <c r="F5421"/>
    </row>
    <row r="5422" spans="1:6" ht="51" customHeight="1">
      <c r="A5422"/>
      <c r="B5422"/>
      <c r="C5422"/>
      <c r="D5422"/>
      <c r="E5422"/>
      <c r="F5422"/>
    </row>
    <row r="5423" spans="1:6" ht="51" customHeight="1">
      <c r="A5423"/>
      <c r="B5423"/>
      <c r="C5423"/>
      <c r="D5423"/>
      <c r="E5423"/>
      <c r="F5423"/>
    </row>
    <row r="5424" spans="1:6" ht="51" customHeight="1" thickBot="1">
      <c r="A5424" t="s">
        <v>6958</v>
      </c>
      <c r="B5424"/>
      <c r="C5424"/>
      <c r="D5424"/>
      <c r="E5424"/>
      <c r="F5424"/>
    </row>
    <row r="5425" spans="1:6" ht="51" customHeight="1">
      <c r="A5425" s="1299" t="s">
        <v>1</v>
      </c>
      <c r="B5425" s="1300" t="s">
        <v>2</v>
      </c>
      <c r="C5425" s="1301" t="s">
        <v>6349</v>
      </c>
      <c r="D5425" s="1301" t="s">
        <v>4</v>
      </c>
      <c r="E5425" s="1301" t="s">
        <v>5</v>
      </c>
      <c r="F5425" s="1302" t="s">
        <v>6350</v>
      </c>
    </row>
    <row r="5426" spans="1:6" ht="51" customHeight="1">
      <c r="A5426" t="s">
        <v>9253</v>
      </c>
      <c r="B5426" t="s">
        <v>9254</v>
      </c>
      <c r="C5426">
        <v>50000</v>
      </c>
      <c r="D5426" t="s">
        <v>1066</v>
      </c>
      <c r="E5426" t="s">
        <v>904</v>
      </c>
      <c r="F5426"/>
    </row>
    <row r="5427" spans="1:6" ht="51" customHeight="1">
      <c r="A5427"/>
      <c r="B5427"/>
      <c r="C5427"/>
      <c r="D5427"/>
      <c r="E5427"/>
      <c r="F5427"/>
    </row>
    <row r="5428" spans="1:6" ht="51" customHeight="1">
      <c r="A5428"/>
      <c r="B5428"/>
      <c r="C5428"/>
      <c r="D5428"/>
      <c r="E5428"/>
      <c r="F5428"/>
    </row>
    <row r="5429" spans="1:6" ht="51" customHeight="1" thickBot="1">
      <c r="A5429" t="s">
        <v>6961</v>
      </c>
      <c r="B5429"/>
      <c r="C5429"/>
      <c r="D5429"/>
      <c r="E5429"/>
      <c r="F5429"/>
    </row>
    <row r="5430" spans="1:6" ht="51" customHeight="1">
      <c r="A5430" s="1299" t="s">
        <v>1</v>
      </c>
      <c r="B5430" s="1300" t="s">
        <v>2</v>
      </c>
      <c r="C5430" s="1301" t="s">
        <v>6349</v>
      </c>
      <c r="D5430" s="1301" t="s">
        <v>4</v>
      </c>
      <c r="E5430" s="1301" t="s">
        <v>5</v>
      </c>
      <c r="F5430" s="1302" t="s">
        <v>6350</v>
      </c>
    </row>
    <row r="5431" spans="1:6" ht="51" customHeight="1">
      <c r="A5431" t="s">
        <v>9255</v>
      </c>
      <c r="B5431" t="s">
        <v>9256</v>
      </c>
      <c r="C5431">
        <v>150000</v>
      </c>
      <c r="D5431" t="s">
        <v>1066</v>
      </c>
      <c r="E5431" t="s">
        <v>904</v>
      </c>
      <c r="F5431"/>
    </row>
    <row r="5432" spans="1:6" ht="51" customHeight="1">
      <c r="A5432"/>
      <c r="B5432"/>
      <c r="C5432"/>
      <c r="D5432"/>
      <c r="E5432"/>
      <c r="F5432"/>
    </row>
    <row r="5433" spans="1:6" ht="51" customHeight="1">
      <c r="A5433"/>
      <c r="B5433"/>
      <c r="C5433"/>
      <c r="D5433"/>
      <c r="E5433"/>
      <c r="F5433"/>
    </row>
    <row r="5434" spans="1:6" ht="51" customHeight="1" thickBot="1">
      <c r="A5434" t="s">
        <v>6966</v>
      </c>
      <c r="B5434"/>
      <c r="C5434"/>
      <c r="D5434"/>
      <c r="E5434"/>
      <c r="F5434"/>
    </row>
    <row r="5435" spans="1:6" ht="51" customHeight="1">
      <c r="A5435" s="1299" t="s">
        <v>1</v>
      </c>
      <c r="B5435" s="1300" t="s">
        <v>2</v>
      </c>
      <c r="C5435" s="1301" t="s">
        <v>6349</v>
      </c>
      <c r="D5435" s="1301" t="s">
        <v>4</v>
      </c>
      <c r="E5435" s="1301" t="s">
        <v>5</v>
      </c>
      <c r="F5435" s="1302" t="s">
        <v>6350</v>
      </c>
    </row>
    <row r="5436" spans="1:6" ht="51" customHeight="1">
      <c r="A5436" t="s">
        <v>9257</v>
      </c>
      <c r="B5436" t="s">
        <v>9258</v>
      </c>
      <c r="C5436">
        <v>35000</v>
      </c>
      <c r="D5436" t="s">
        <v>1066</v>
      </c>
      <c r="E5436" t="s">
        <v>904</v>
      </c>
      <c r="F5436"/>
    </row>
    <row r="5437" spans="1:6" ht="51" customHeight="1">
      <c r="A5437"/>
      <c r="B5437"/>
      <c r="C5437"/>
      <c r="D5437"/>
      <c r="E5437"/>
      <c r="F5437"/>
    </row>
    <row r="5438" spans="1:6" ht="51" customHeight="1">
      <c r="A5438"/>
      <c r="B5438"/>
      <c r="C5438"/>
      <c r="D5438"/>
      <c r="E5438"/>
      <c r="F5438"/>
    </row>
    <row r="5439" spans="1:6" ht="51" customHeight="1" thickBot="1">
      <c r="A5439" t="s">
        <v>6973</v>
      </c>
      <c r="B5439"/>
      <c r="C5439"/>
      <c r="D5439"/>
      <c r="E5439"/>
      <c r="F5439"/>
    </row>
    <row r="5440" spans="1:6" ht="51" customHeight="1">
      <c r="A5440" s="1299" t="s">
        <v>1</v>
      </c>
      <c r="B5440" s="1300" t="s">
        <v>2</v>
      </c>
      <c r="C5440" s="1301" t="s">
        <v>6349</v>
      </c>
      <c r="D5440" s="1301" t="s">
        <v>4</v>
      </c>
      <c r="E5440" s="1301" t="s">
        <v>5</v>
      </c>
      <c r="F5440" s="1302" t="s">
        <v>6350</v>
      </c>
    </row>
    <row r="5441" spans="1:6" ht="51" customHeight="1">
      <c r="A5441" t="s">
        <v>9259</v>
      </c>
      <c r="B5441" t="s">
        <v>9260</v>
      </c>
      <c r="C5441">
        <v>50000</v>
      </c>
      <c r="D5441" t="s">
        <v>1066</v>
      </c>
      <c r="E5441" t="s">
        <v>904</v>
      </c>
      <c r="F5441"/>
    </row>
    <row r="5442" spans="1:6" ht="51" customHeight="1">
      <c r="A5442" t="s">
        <v>9261</v>
      </c>
      <c r="B5442" t="s">
        <v>9262</v>
      </c>
      <c r="C5442">
        <v>100000</v>
      </c>
      <c r="D5442" t="s">
        <v>1066</v>
      </c>
      <c r="E5442" t="s">
        <v>904</v>
      </c>
      <c r="F5442"/>
    </row>
    <row r="5443" spans="1:6" ht="51" customHeight="1">
      <c r="A5443" t="s">
        <v>9263</v>
      </c>
      <c r="B5443" t="s">
        <v>9264</v>
      </c>
      <c r="C5443">
        <v>25000</v>
      </c>
      <c r="D5443" t="s">
        <v>1066</v>
      </c>
      <c r="E5443" t="s">
        <v>904</v>
      </c>
      <c r="F5443"/>
    </row>
    <row r="5444" spans="1:6" ht="51" customHeight="1">
      <c r="A5444" t="s">
        <v>9265</v>
      </c>
      <c r="B5444" t="s">
        <v>9266</v>
      </c>
      <c r="C5444">
        <v>25000</v>
      </c>
      <c r="D5444" t="s">
        <v>1066</v>
      </c>
      <c r="E5444" t="s">
        <v>904</v>
      </c>
      <c r="F5444"/>
    </row>
    <row r="5445" spans="1:6" ht="51" customHeight="1">
      <c r="A5445" t="s">
        <v>9267</v>
      </c>
      <c r="B5445" t="s">
        <v>9268</v>
      </c>
      <c r="C5445">
        <v>50000</v>
      </c>
      <c r="D5445" t="s">
        <v>1066</v>
      </c>
      <c r="E5445" t="s">
        <v>904</v>
      </c>
      <c r="F5445"/>
    </row>
    <row r="5446" spans="1:6" ht="51" customHeight="1">
      <c r="A5446" t="s">
        <v>9269</v>
      </c>
      <c r="B5446" t="s">
        <v>9270</v>
      </c>
      <c r="C5446">
        <v>100000</v>
      </c>
      <c r="D5446" t="s">
        <v>1066</v>
      </c>
      <c r="E5446" t="s">
        <v>904</v>
      </c>
      <c r="F5446"/>
    </row>
    <row r="5447" spans="1:6" ht="51" customHeight="1">
      <c r="A5447" t="s">
        <v>9271</v>
      </c>
      <c r="B5447" t="s">
        <v>9272</v>
      </c>
      <c r="C5447">
        <v>100000</v>
      </c>
      <c r="D5447" t="s">
        <v>1066</v>
      </c>
      <c r="E5447" t="s">
        <v>904</v>
      </c>
      <c r="F5447"/>
    </row>
    <row r="5448" spans="1:6" ht="51" customHeight="1">
      <c r="A5448" t="s">
        <v>9273</v>
      </c>
      <c r="B5448" t="s">
        <v>9274</v>
      </c>
      <c r="C5448">
        <v>25000</v>
      </c>
      <c r="D5448" t="s">
        <v>1066</v>
      </c>
      <c r="E5448" t="s">
        <v>904</v>
      </c>
      <c r="F5448"/>
    </row>
    <row r="5449" spans="1:6" ht="51" customHeight="1">
      <c r="A5449"/>
      <c r="B5449"/>
      <c r="C5449"/>
      <c r="D5449"/>
      <c r="E5449"/>
      <c r="F5449"/>
    </row>
    <row r="5450" spans="1:6" ht="51" customHeight="1">
      <c r="A5450"/>
      <c r="B5450"/>
      <c r="C5450"/>
      <c r="D5450"/>
      <c r="E5450"/>
      <c r="F5450"/>
    </row>
    <row r="5451" spans="1:6" ht="51" customHeight="1" thickBot="1">
      <c r="A5451" t="s">
        <v>6715</v>
      </c>
      <c r="B5451"/>
      <c r="C5451"/>
      <c r="D5451"/>
      <c r="E5451"/>
      <c r="F5451"/>
    </row>
    <row r="5452" spans="1:6" ht="51" customHeight="1">
      <c r="A5452" s="1299" t="s">
        <v>1</v>
      </c>
      <c r="B5452" s="1300" t="s">
        <v>2</v>
      </c>
      <c r="C5452" s="1301" t="s">
        <v>6349</v>
      </c>
      <c r="D5452" s="1301" t="s">
        <v>4</v>
      </c>
      <c r="E5452" s="1301" t="s">
        <v>5</v>
      </c>
      <c r="F5452" s="1302" t="s">
        <v>6350</v>
      </c>
    </row>
    <row r="5453" spans="1:6" ht="51" customHeight="1">
      <c r="A5453" t="s">
        <v>9275</v>
      </c>
      <c r="B5453" t="s">
        <v>9276</v>
      </c>
      <c r="C5453">
        <v>100000</v>
      </c>
      <c r="D5453" t="s">
        <v>1066</v>
      </c>
      <c r="E5453" t="s">
        <v>904</v>
      </c>
      <c r="F5453"/>
    </row>
    <row r="5454" spans="1:6" ht="51" customHeight="1">
      <c r="A5454" t="s">
        <v>9277</v>
      </c>
      <c r="B5454" t="s">
        <v>9278</v>
      </c>
      <c r="C5454">
        <v>50000</v>
      </c>
      <c r="D5454" t="s">
        <v>1066</v>
      </c>
      <c r="E5454" t="s">
        <v>904</v>
      </c>
      <c r="F5454"/>
    </row>
    <row r="5455" spans="1:6" ht="51" customHeight="1">
      <c r="A5455" t="s">
        <v>9279</v>
      </c>
      <c r="B5455" t="s">
        <v>9280</v>
      </c>
      <c r="C5455">
        <v>50000</v>
      </c>
      <c r="D5455" t="s">
        <v>1066</v>
      </c>
      <c r="E5455" t="s">
        <v>904</v>
      </c>
      <c r="F5455"/>
    </row>
    <row r="5456" spans="1:6" ht="51" customHeight="1">
      <c r="A5456" t="s">
        <v>9281</v>
      </c>
      <c r="B5456" t="s">
        <v>9254</v>
      </c>
      <c r="C5456">
        <v>50000</v>
      </c>
      <c r="D5456" t="s">
        <v>1066</v>
      </c>
      <c r="E5456" t="s">
        <v>904</v>
      </c>
      <c r="F5456"/>
    </row>
    <row r="5457" spans="1:6" ht="51" customHeight="1">
      <c r="A5457" t="s">
        <v>9282</v>
      </c>
      <c r="B5457" t="s">
        <v>9283</v>
      </c>
      <c r="C5457">
        <v>50000</v>
      </c>
      <c r="D5457" t="s">
        <v>1066</v>
      </c>
      <c r="E5457" t="s">
        <v>904</v>
      </c>
      <c r="F5457"/>
    </row>
    <row r="5458" spans="1:6" ht="51" customHeight="1">
      <c r="A5458" t="s">
        <v>9284</v>
      </c>
      <c r="B5458" t="s">
        <v>9285</v>
      </c>
      <c r="C5458">
        <v>50000</v>
      </c>
      <c r="D5458" t="s">
        <v>1066</v>
      </c>
      <c r="E5458" t="s">
        <v>904</v>
      </c>
      <c r="F5458"/>
    </row>
    <row r="5459" spans="1:6" ht="51" customHeight="1">
      <c r="A5459"/>
      <c r="B5459"/>
      <c r="C5459"/>
      <c r="D5459"/>
      <c r="E5459"/>
      <c r="F5459"/>
    </row>
    <row r="5460" spans="1:6" ht="51" customHeight="1">
      <c r="A5460"/>
      <c r="B5460"/>
      <c r="C5460"/>
      <c r="D5460"/>
      <c r="E5460"/>
      <c r="F5460"/>
    </row>
    <row r="5461" spans="1:6" ht="51" customHeight="1" thickBot="1">
      <c r="A5461" t="s">
        <v>6985</v>
      </c>
      <c r="B5461"/>
      <c r="C5461"/>
      <c r="D5461"/>
      <c r="E5461"/>
      <c r="F5461"/>
    </row>
    <row r="5462" spans="1:6" ht="51" customHeight="1">
      <c r="A5462" s="1299" t="s">
        <v>1</v>
      </c>
      <c r="B5462" s="1300" t="s">
        <v>2</v>
      </c>
      <c r="C5462" s="1301" t="s">
        <v>6349</v>
      </c>
      <c r="D5462" s="1301" t="s">
        <v>4</v>
      </c>
      <c r="E5462" s="1301" t="s">
        <v>5</v>
      </c>
      <c r="F5462" s="1302" t="s">
        <v>6350</v>
      </c>
    </row>
    <row r="5463" spans="1:6" ht="51" customHeight="1">
      <c r="A5463" t="s">
        <v>9286</v>
      </c>
      <c r="B5463" t="s">
        <v>9287</v>
      </c>
      <c r="C5463">
        <v>50000</v>
      </c>
      <c r="D5463" t="s">
        <v>1066</v>
      </c>
      <c r="E5463" t="s">
        <v>904</v>
      </c>
      <c r="F5463"/>
    </row>
    <row r="5464" spans="1:6" ht="51" customHeight="1">
      <c r="A5464" t="s">
        <v>9288</v>
      </c>
      <c r="B5464" t="s">
        <v>9289</v>
      </c>
      <c r="C5464">
        <v>50000</v>
      </c>
      <c r="D5464" t="s">
        <v>1066</v>
      </c>
      <c r="E5464" t="s">
        <v>904</v>
      </c>
      <c r="F5464"/>
    </row>
    <row r="5465" spans="1:6" ht="51" customHeight="1">
      <c r="A5465"/>
      <c r="B5465"/>
      <c r="C5465"/>
      <c r="D5465"/>
      <c r="E5465"/>
      <c r="F5465"/>
    </row>
    <row r="5466" spans="1:6" ht="51" customHeight="1">
      <c r="A5466"/>
      <c r="B5466"/>
      <c r="C5466"/>
      <c r="D5466"/>
      <c r="E5466"/>
      <c r="F5466"/>
    </row>
    <row r="5467" spans="1:6" ht="51" customHeight="1" thickBot="1">
      <c r="A5467" t="s">
        <v>6990</v>
      </c>
      <c r="B5467"/>
      <c r="C5467"/>
      <c r="D5467"/>
      <c r="E5467"/>
      <c r="F5467"/>
    </row>
    <row r="5468" spans="1:6" ht="51" customHeight="1">
      <c r="A5468" s="1299" t="s">
        <v>1</v>
      </c>
      <c r="B5468" s="1300" t="s">
        <v>2</v>
      </c>
      <c r="C5468" s="1301" t="s">
        <v>6349</v>
      </c>
      <c r="D5468" s="1301" t="s">
        <v>4</v>
      </c>
      <c r="E5468" s="1301" t="s">
        <v>5</v>
      </c>
      <c r="F5468" s="1302" t="s">
        <v>6350</v>
      </c>
    </row>
    <row r="5469" spans="1:6" ht="51" customHeight="1">
      <c r="A5469" t="s">
        <v>9290</v>
      </c>
      <c r="B5469" t="s">
        <v>9291</v>
      </c>
      <c r="C5469">
        <v>50000</v>
      </c>
      <c r="D5469" t="s">
        <v>1066</v>
      </c>
      <c r="E5469" t="s">
        <v>904</v>
      </c>
      <c r="F5469"/>
    </row>
    <row r="5470" spans="1:6" ht="51" customHeight="1">
      <c r="A5470" t="s">
        <v>9292</v>
      </c>
      <c r="B5470" t="s">
        <v>9293</v>
      </c>
      <c r="C5470">
        <v>50000</v>
      </c>
      <c r="D5470" t="s">
        <v>1066</v>
      </c>
      <c r="E5470" t="s">
        <v>904</v>
      </c>
      <c r="F5470"/>
    </row>
    <row r="5471" spans="1:6" ht="51" customHeight="1">
      <c r="A5471" t="s">
        <v>9294</v>
      </c>
      <c r="B5471" t="s">
        <v>9295</v>
      </c>
      <c r="C5471">
        <v>50000</v>
      </c>
      <c r="D5471" t="s">
        <v>1066</v>
      </c>
      <c r="E5471" t="s">
        <v>904</v>
      </c>
      <c r="F5471"/>
    </row>
    <row r="5472" spans="1:6" ht="51" customHeight="1">
      <c r="A5472" t="s">
        <v>9296</v>
      </c>
      <c r="B5472" t="s">
        <v>9297</v>
      </c>
      <c r="C5472">
        <v>200000</v>
      </c>
      <c r="D5472" t="s">
        <v>1066</v>
      </c>
      <c r="E5472" t="s">
        <v>904</v>
      </c>
      <c r="F5472"/>
    </row>
    <row r="5473" spans="1:6" ht="51" customHeight="1">
      <c r="A5473"/>
      <c r="B5473"/>
      <c r="C5473"/>
      <c r="D5473"/>
      <c r="E5473"/>
      <c r="F5473"/>
    </row>
    <row r="5474" spans="1:6" ht="51" customHeight="1">
      <c r="A5474"/>
      <c r="B5474"/>
      <c r="C5474"/>
      <c r="D5474"/>
      <c r="E5474"/>
      <c r="F5474"/>
    </row>
    <row r="5475" spans="1:6" ht="51" customHeight="1" thickBot="1">
      <c r="A5475" t="s">
        <v>6997</v>
      </c>
      <c r="B5475"/>
      <c r="C5475"/>
      <c r="D5475"/>
      <c r="E5475"/>
      <c r="F5475"/>
    </row>
    <row r="5476" spans="1:6" ht="51" customHeight="1">
      <c r="A5476" s="1299" t="s">
        <v>1</v>
      </c>
      <c r="B5476" s="1300" t="s">
        <v>2</v>
      </c>
      <c r="C5476" s="1301" t="s">
        <v>6349</v>
      </c>
      <c r="D5476" s="1301" t="s">
        <v>4</v>
      </c>
      <c r="E5476" s="1301" t="s">
        <v>5</v>
      </c>
      <c r="F5476" s="1302" t="s">
        <v>6350</v>
      </c>
    </row>
    <row r="5477" spans="1:6" ht="51" customHeight="1">
      <c r="A5477" t="s">
        <v>9298</v>
      </c>
      <c r="B5477" t="s">
        <v>9299</v>
      </c>
      <c r="C5477">
        <v>25000</v>
      </c>
      <c r="D5477" t="s">
        <v>1066</v>
      </c>
      <c r="E5477" t="s">
        <v>904</v>
      </c>
      <c r="F5477"/>
    </row>
    <row r="5478" spans="1:6" ht="51" customHeight="1">
      <c r="A5478" t="s">
        <v>9300</v>
      </c>
      <c r="B5478" t="s">
        <v>9301</v>
      </c>
      <c r="C5478">
        <v>50000</v>
      </c>
      <c r="D5478" t="s">
        <v>1066</v>
      </c>
      <c r="E5478" t="s">
        <v>904</v>
      </c>
      <c r="F5478"/>
    </row>
    <row r="5479" spans="1:6" ht="51" customHeight="1">
      <c r="A5479" t="s">
        <v>9302</v>
      </c>
      <c r="B5479" t="s">
        <v>9303</v>
      </c>
      <c r="C5479">
        <v>200000</v>
      </c>
      <c r="D5479" t="s">
        <v>1066</v>
      </c>
      <c r="E5479" t="s">
        <v>904</v>
      </c>
      <c r="F5479"/>
    </row>
    <row r="5480" spans="1:6" ht="51" customHeight="1">
      <c r="A5480"/>
      <c r="B5480"/>
      <c r="C5480"/>
      <c r="D5480"/>
      <c r="E5480"/>
      <c r="F5480"/>
    </row>
    <row r="5481" spans="1:6" ht="51" customHeight="1">
      <c r="A5481"/>
      <c r="B5481"/>
      <c r="C5481"/>
      <c r="D5481"/>
      <c r="E5481"/>
      <c r="F5481"/>
    </row>
    <row r="5482" spans="1:6" ht="51" customHeight="1" thickBot="1">
      <c r="A5482" t="s">
        <v>8140</v>
      </c>
      <c r="B5482"/>
      <c r="C5482"/>
      <c r="D5482"/>
      <c r="E5482"/>
      <c r="F5482"/>
    </row>
    <row r="5483" spans="1:6" ht="51" customHeight="1">
      <c r="A5483" s="1299" t="s">
        <v>1</v>
      </c>
      <c r="B5483" s="1300" t="s">
        <v>2</v>
      </c>
      <c r="C5483" s="1301" t="s">
        <v>6349</v>
      </c>
      <c r="D5483" s="1301" t="s">
        <v>4</v>
      </c>
      <c r="E5483" s="1301" t="s">
        <v>5</v>
      </c>
      <c r="F5483" s="1302" t="s">
        <v>6350</v>
      </c>
    </row>
    <row r="5484" spans="1:6" ht="51" customHeight="1">
      <c r="A5484" t="s">
        <v>9304</v>
      </c>
      <c r="B5484" t="s">
        <v>9305</v>
      </c>
      <c r="C5484">
        <v>50000</v>
      </c>
      <c r="D5484" t="s">
        <v>1066</v>
      </c>
      <c r="E5484" t="s">
        <v>904</v>
      </c>
      <c r="F5484"/>
    </row>
    <row r="5485" spans="1:6" ht="51" customHeight="1">
      <c r="A5485" t="s">
        <v>9306</v>
      </c>
      <c r="B5485" t="s">
        <v>9307</v>
      </c>
      <c r="C5485">
        <v>50000</v>
      </c>
      <c r="D5485" t="s">
        <v>1066</v>
      </c>
      <c r="E5485" t="s">
        <v>904</v>
      </c>
      <c r="F5485"/>
    </row>
    <row r="5486" spans="1:6" ht="51" customHeight="1">
      <c r="A5486" t="s">
        <v>9308</v>
      </c>
      <c r="B5486" t="s">
        <v>9309</v>
      </c>
      <c r="C5486">
        <v>25000</v>
      </c>
      <c r="D5486" t="s">
        <v>1066</v>
      </c>
      <c r="E5486" t="s">
        <v>904</v>
      </c>
      <c r="F5486"/>
    </row>
    <row r="5487" spans="1:6" ht="51" customHeight="1">
      <c r="A5487" t="s">
        <v>9310</v>
      </c>
      <c r="B5487" t="s">
        <v>9311</v>
      </c>
      <c r="C5487">
        <v>100000</v>
      </c>
      <c r="D5487" t="s">
        <v>1066</v>
      </c>
      <c r="E5487" t="s">
        <v>904</v>
      </c>
      <c r="F5487"/>
    </row>
    <row r="5488" spans="1:6" ht="51" customHeight="1">
      <c r="A5488"/>
      <c r="B5488"/>
      <c r="C5488"/>
      <c r="D5488"/>
      <c r="E5488"/>
      <c r="F5488"/>
    </row>
    <row r="5489" spans="1:6" ht="51" customHeight="1">
      <c r="A5489"/>
      <c r="B5489"/>
      <c r="C5489"/>
      <c r="D5489"/>
      <c r="E5489"/>
      <c r="F5489"/>
    </row>
    <row r="5490" spans="1:6" ht="51" customHeight="1" thickBot="1">
      <c r="A5490" t="s">
        <v>7006</v>
      </c>
      <c r="B5490"/>
      <c r="C5490"/>
      <c r="D5490"/>
      <c r="E5490"/>
      <c r="F5490"/>
    </row>
    <row r="5491" spans="1:6" ht="51" customHeight="1">
      <c r="A5491" s="1299" t="s">
        <v>1</v>
      </c>
      <c r="B5491" s="1300" t="s">
        <v>2</v>
      </c>
      <c r="C5491" s="1301" t="s">
        <v>6349</v>
      </c>
      <c r="D5491" s="1301" t="s">
        <v>4</v>
      </c>
      <c r="E5491" s="1301" t="s">
        <v>5</v>
      </c>
      <c r="F5491" s="1302" t="s">
        <v>6350</v>
      </c>
    </row>
    <row r="5492" spans="1:6" ht="51" customHeight="1">
      <c r="A5492" t="s">
        <v>9312</v>
      </c>
      <c r="B5492" t="s">
        <v>9313</v>
      </c>
      <c r="C5492">
        <v>30000</v>
      </c>
      <c r="D5492" t="s">
        <v>1066</v>
      </c>
      <c r="E5492" t="s">
        <v>904</v>
      </c>
      <c r="F5492"/>
    </row>
    <row r="5493" spans="1:6" ht="51" customHeight="1">
      <c r="A5493" t="s">
        <v>9314</v>
      </c>
      <c r="B5493" t="s">
        <v>9315</v>
      </c>
      <c r="C5493">
        <v>50000</v>
      </c>
      <c r="D5493" t="s">
        <v>1066</v>
      </c>
      <c r="E5493" t="s">
        <v>904</v>
      </c>
      <c r="F5493"/>
    </row>
    <row r="5494" spans="1:6" ht="51" customHeight="1">
      <c r="A5494"/>
      <c r="B5494"/>
      <c r="C5494"/>
      <c r="D5494"/>
      <c r="E5494"/>
      <c r="F5494"/>
    </row>
    <row r="5495" spans="1:6" ht="51" customHeight="1">
      <c r="A5495"/>
      <c r="B5495"/>
      <c r="C5495"/>
      <c r="D5495"/>
      <c r="E5495"/>
      <c r="F5495"/>
    </row>
    <row r="5496" spans="1:6" ht="51" customHeight="1" thickBot="1">
      <c r="A5496" t="s">
        <v>6718</v>
      </c>
      <c r="B5496"/>
      <c r="C5496"/>
      <c r="D5496"/>
      <c r="E5496"/>
      <c r="F5496"/>
    </row>
    <row r="5497" spans="1:6" ht="51" customHeight="1">
      <c r="A5497" s="1299" t="s">
        <v>1</v>
      </c>
      <c r="B5497" s="1300" t="s">
        <v>2</v>
      </c>
      <c r="C5497" s="1301" t="s">
        <v>6349</v>
      </c>
      <c r="D5497" s="1301" t="s">
        <v>4</v>
      </c>
      <c r="E5497" s="1301" t="s">
        <v>5</v>
      </c>
      <c r="F5497" s="1302" t="s">
        <v>6350</v>
      </c>
    </row>
    <row r="5498" spans="1:6" ht="51" customHeight="1">
      <c r="A5498" t="s">
        <v>9316</v>
      </c>
      <c r="B5498" t="s">
        <v>9317</v>
      </c>
      <c r="C5498">
        <v>250000</v>
      </c>
      <c r="D5498" t="s">
        <v>904</v>
      </c>
      <c r="E5498" t="s">
        <v>904</v>
      </c>
      <c r="F5498"/>
    </row>
    <row r="5499" spans="1:6" ht="51" customHeight="1">
      <c r="A5499"/>
      <c r="B5499"/>
      <c r="C5499"/>
      <c r="D5499"/>
      <c r="E5499"/>
      <c r="F5499"/>
    </row>
    <row r="5500" spans="1:6" ht="51" customHeight="1">
      <c r="A5500" s="1778" t="s">
        <v>8161</v>
      </c>
      <c r="B5500" s="1778"/>
      <c r="C5500" s="1778"/>
      <c r="D5500" s="1778"/>
      <c r="E5500" s="1778"/>
      <c r="F5500" s="1778"/>
    </row>
    <row r="5501" spans="1:6" ht="51" customHeight="1">
      <c r="A5501" s="1237"/>
      <c r="B5501" s="1237"/>
      <c r="C5501" s="1237"/>
      <c r="D5501" s="1237"/>
      <c r="E5501" s="1237"/>
      <c r="F5501" s="1237"/>
    </row>
    <row r="5502" spans="1:6" ht="51" customHeight="1" thickBot="1">
      <c r="A5502" s="1237" t="s">
        <v>6683</v>
      </c>
      <c r="B5502" s="1237"/>
      <c r="C5502" s="1237"/>
      <c r="D5502" s="1237"/>
      <c r="E5502" s="1237"/>
      <c r="F5502" s="1237"/>
    </row>
    <row r="5503" spans="1:6" ht="51" customHeight="1">
      <c r="A5503" s="1299" t="s">
        <v>1</v>
      </c>
      <c r="B5503" s="1300" t="s">
        <v>2</v>
      </c>
      <c r="C5503" s="1301" t="s">
        <v>6349</v>
      </c>
      <c r="D5503" s="1301" t="s">
        <v>4</v>
      </c>
      <c r="E5503" s="1301" t="s">
        <v>5</v>
      </c>
      <c r="F5503" s="1302" t="s">
        <v>6350</v>
      </c>
    </row>
    <row r="5504" spans="1:6" ht="51" customHeight="1">
      <c r="A5504" s="1237" t="s">
        <v>9319</v>
      </c>
      <c r="B5504" s="1237" t="s">
        <v>9320</v>
      </c>
      <c r="C5504" s="1237">
        <v>250000</v>
      </c>
      <c r="D5504" s="1237" t="s">
        <v>6686</v>
      </c>
      <c r="E5504" s="1237" t="s">
        <v>904</v>
      </c>
      <c r="F5504" s="1237"/>
    </row>
    <row r="5505" spans="1:6" ht="51" customHeight="1">
      <c r="A5505" s="1237"/>
      <c r="B5505" s="1237"/>
      <c r="C5505" s="1237"/>
      <c r="D5505" s="1237"/>
      <c r="E5505" s="1237"/>
      <c r="F5505" s="1237"/>
    </row>
    <row r="5506" spans="1:6" ht="51" customHeight="1">
      <c r="A5506" s="1237"/>
      <c r="B5506" s="1237"/>
      <c r="C5506" s="1237"/>
      <c r="D5506" s="1237"/>
      <c r="E5506" s="1237"/>
      <c r="F5506" s="1237"/>
    </row>
    <row r="5507" spans="1:6" ht="51" customHeight="1" thickBot="1">
      <c r="A5507" s="1237" t="s">
        <v>6754</v>
      </c>
      <c r="B5507" s="1237"/>
      <c r="C5507" s="1237"/>
      <c r="D5507" s="1237"/>
      <c r="E5507" s="1237"/>
      <c r="F5507" s="1237"/>
    </row>
    <row r="5508" spans="1:6" ht="51" customHeight="1">
      <c r="A5508" s="1299" t="s">
        <v>1</v>
      </c>
      <c r="B5508" s="1300" t="s">
        <v>2</v>
      </c>
      <c r="C5508" s="1301" t="s">
        <v>6349</v>
      </c>
      <c r="D5508" s="1301" t="s">
        <v>4</v>
      </c>
      <c r="E5508" s="1301" t="s">
        <v>5</v>
      </c>
      <c r="F5508" s="1302" t="s">
        <v>6350</v>
      </c>
    </row>
    <row r="5509" spans="1:6" ht="51" customHeight="1">
      <c r="A5509" s="1237" t="s">
        <v>9321</v>
      </c>
      <c r="B5509" s="1237" t="s">
        <v>9322</v>
      </c>
      <c r="C5509" s="1237">
        <v>215000</v>
      </c>
      <c r="D5509" s="1237" t="s">
        <v>6686</v>
      </c>
      <c r="E5509" s="1237" t="s">
        <v>904</v>
      </c>
      <c r="F5509" s="1237"/>
    </row>
    <row r="5510" spans="1:6" ht="51" customHeight="1">
      <c r="A5510" s="1393"/>
      <c r="B5510" s="1394"/>
      <c r="C5510" s="1393"/>
      <c r="D5510" s="1393"/>
      <c r="E5510" s="1393"/>
      <c r="F5510" s="1393"/>
    </row>
    <row r="5511" spans="1:6" ht="51" customHeight="1">
      <c r="A5511" s="1237"/>
      <c r="B5511" s="1237"/>
      <c r="C5511" s="1237"/>
      <c r="D5511" s="1237"/>
      <c r="E5511" s="1237"/>
      <c r="F5511" s="1237"/>
    </row>
    <row r="5512" spans="1:6" ht="51" customHeight="1" thickBot="1">
      <c r="A5512" s="1237" t="s">
        <v>6687</v>
      </c>
      <c r="B5512" s="1237"/>
      <c r="C5512" s="1237"/>
      <c r="D5512" s="1237"/>
      <c r="E5512" s="1237"/>
      <c r="F5512" s="1237"/>
    </row>
    <row r="5513" spans="1:6" ht="51" customHeight="1">
      <c r="A5513" s="1299" t="s">
        <v>1</v>
      </c>
      <c r="B5513" s="1300" t="s">
        <v>2</v>
      </c>
      <c r="C5513" s="1301" t="s">
        <v>6349</v>
      </c>
      <c r="D5513" s="1301" t="s">
        <v>4</v>
      </c>
      <c r="E5513" s="1301" t="s">
        <v>5</v>
      </c>
      <c r="F5513" s="1302" t="s">
        <v>6350</v>
      </c>
    </row>
    <row r="5514" spans="1:6" ht="51" customHeight="1">
      <c r="A5514" s="1237" t="s">
        <v>9323</v>
      </c>
      <c r="B5514" s="1237" t="s">
        <v>9324</v>
      </c>
      <c r="C5514" s="1237">
        <v>150000</v>
      </c>
      <c r="D5514" s="1237" t="s">
        <v>6686</v>
      </c>
      <c r="E5514" s="1237" t="s">
        <v>904</v>
      </c>
      <c r="F5514" s="1237"/>
    </row>
    <row r="5515" spans="1:6" ht="51" customHeight="1">
      <c r="A5515" s="1237"/>
      <c r="B5515" s="1237"/>
      <c r="C5515" s="1237"/>
      <c r="D5515" s="1237"/>
      <c r="E5515" s="1237"/>
      <c r="F5515" s="1237"/>
    </row>
    <row r="5516" spans="1:6" ht="51" customHeight="1">
      <c r="A5516" s="1237"/>
      <c r="B5516" s="1237"/>
      <c r="C5516" s="1237"/>
      <c r="D5516" s="1237"/>
      <c r="E5516" s="1237"/>
      <c r="F5516" s="1237"/>
    </row>
    <row r="5517" spans="1:6" ht="51" customHeight="1" thickBot="1">
      <c r="A5517" s="1237" t="s">
        <v>6690</v>
      </c>
      <c r="B5517" s="1237"/>
      <c r="C5517" s="1237"/>
      <c r="D5517" s="1237"/>
      <c r="E5517" s="1237"/>
      <c r="F5517" s="1237"/>
    </row>
    <row r="5518" spans="1:6" ht="51" customHeight="1">
      <c r="A5518" s="1299" t="s">
        <v>1</v>
      </c>
      <c r="B5518" s="1300" t="s">
        <v>2</v>
      </c>
      <c r="C5518" s="1301" t="s">
        <v>6349</v>
      </c>
      <c r="D5518" s="1301" t="s">
        <v>4</v>
      </c>
      <c r="E5518" s="1301" t="s">
        <v>5</v>
      </c>
      <c r="F5518" s="1302" t="s">
        <v>6350</v>
      </c>
    </row>
    <row r="5519" spans="1:6" ht="51" customHeight="1">
      <c r="A5519" s="1237" t="s">
        <v>9325</v>
      </c>
      <c r="B5519" s="1237" t="s">
        <v>9326</v>
      </c>
      <c r="C5519" s="1237">
        <v>150000</v>
      </c>
      <c r="D5519" s="1237" t="s">
        <v>6686</v>
      </c>
      <c r="E5519" s="1237" t="s">
        <v>904</v>
      </c>
      <c r="F5519" s="1237"/>
    </row>
    <row r="5520" spans="1:6" ht="51" customHeight="1">
      <c r="A5520" s="1237"/>
      <c r="B5520" s="1237"/>
      <c r="C5520" s="1237"/>
      <c r="D5520" s="1237"/>
      <c r="E5520" s="1237"/>
      <c r="F5520" s="1237"/>
    </row>
    <row r="5521" spans="1:6" ht="51" customHeight="1">
      <c r="A5521" s="1237"/>
      <c r="B5521" s="1237"/>
      <c r="C5521" s="1237"/>
      <c r="D5521" s="1237"/>
      <c r="E5521" s="1237"/>
      <c r="F5521" s="1237"/>
    </row>
    <row r="5522" spans="1:6" ht="51" customHeight="1" thickBot="1">
      <c r="A5522" s="1237" t="s">
        <v>6800</v>
      </c>
      <c r="B5522" s="1237"/>
      <c r="C5522" s="1237"/>
      <c r="D5522" s="1237"/>
      <c r="E5522" s="1237"/>
      <c r="F5522" s="1237"/>
    </row>
    <row r="5523" spans="1:6" ht="51" customHeight="1">
      <c r="A5523" s="1299" t="s">
        <v>1</v>
      </c>
      <c r="B5523" s="1300" t="s">
        <v>2</v>
      </c>
      <c r="C5523" s="1301" t="s">
        <v>6349</v>
      </c>
      <c r="D5523" s="1301" t="s">
        <v>4</v>
      </c>
      <c r="E5523" s="1301" t="s">
        <v>5</v>
      </c>
      <c r="F5523" s="1302" t="s">
        <v>6350</v>
      </c>
    </row>
    <row r="5524" spans="1:6" ht="51" customHeight="1">
      <c r="A5524" s="1237" t="s">
        <v>9327</v>
      </c>
      <c r="B5524" s="1237" t="s">
        <v>9328</v>
      </c>
      <c r="C5524" s="1237">
        <v>150000</v>
      </c>
      <c r="D5524" s="1237" t="s">
        <v>6686</v>
      </c>
      <c r="E5524" s="1237" t="s">
        <v>904</v>
      </c>
      <c r="F5524" s="1237"/>
    </row>
    <row r="5525" spans="1:6" ht="51" customHeight="1">
      <c r="A5525" s="1237"/>
      <c r="B5525" s="1237"/>
      <c r="C5525" s="1237"/>
      <c r="D5525" s="1237"/>
      <c r="E5525" s="1237"/>
      <c r="F5525" s="1237"/>
    </row>
    <row r="5526" spans="1:6" ht="51" customHeight="1">
      <c r="A5526" s="1237"/>
      <c r="B5526" s="1237"/>
      <c r="C5526" s="1237"/>
      <c r="D5526" s="1237"/>
      <c r="E5526" s="1237"/>
      <c r="F5526" s="1237"/>
    </row>
    <row r="5527" spans="1:6" ht="51" customHeight="1" thickBot="1">
      <c r="A5527" s="1237" t="s">
        <v>6877</v>
      </c>
      <c r="B5527" s="1237"/>
      <c r="C5527" s="1237"/>
      <c r="D5527" s="1237"/>
      <c r="E5527" s="1237"/>
      <c r="F5527" s="1237"/>
    </row>
    <row r="5528" spans="1:6" ht="51" customHeight="1">
      <c r="A5528" s="1299" t="s">
        <v>1</v>
      </c>
      <c r="B5528" s="1300" t="s">
        <v>2</v>
      </c>
      <c r="C5528" s="1301" t="s">
        <v>6349</v>
      </c>
      <c r="D5528" s="1301" t="s">
        <v>4</v>
      </c>
      <c r="E5528" s="1301" t="s">
        <v>5</v>
      </c>
      <c r="F5528" s="1302" t="s">
        <v>6350</v>
      </c>
    </row>
    <row r="5529" spans="1:6" ht="51" customHeight="1">
      <c r="A5529" s="1393" t="s">
        <v>9329</v>
      </c>
      <c r="B5529" s="1394" t="s">
        <v>9330</v>
      </c>
      <c r="C5529" s="1393">
        <v>80000</v>
      </c>
      <c r="D5529" s="1393" t="s">
        <v>1066</v>
      </c>
      <c r="E5529" s="1393" t="s">
        <v>904</v>
      </c>
      <c r="F5529" s="1393"/>
    </row>
    <row r="5530" spans="1:6" ht="51" customHeight="1">
      <c r="A5530" s="1237"/>
      <c r="B5530" s="1237"/>
      <c r="C5530" s="1237"/>
      <c r="D5530" s="1237"/>
      <c r="E5530" s="1237"/>
      <c r="F5530" s="1237"/>
    </row>
    <row r="5531" spans="1:6" ht="51" customHeight="1">
      <c r="A5531" s="1237"/>
      <c r="B5531" s="1237"/>
      <c r="C5531" s="1237"/>
      <c r="D5531" s="1237"/>
      <c r="E5531" s="1237"/>
      <c r="F5531" s="1237"/>
    </row>
    <row r="5532" spans="1:6" ht="51" customHeight="1" thickBot="1">
      <c r="A5532" s="1237" t="s">
        <v>6703</v>
      </c>
      <c r="B5532" s="1237"/>
      <c r="C5532" s="1237"/>
      <c r="D5532" s="1237"/>
      <c r="E5532" s="1237"/>
      <c r="F5532" s="1237"/>
    </row>
    <row r="5533" spans="1:6" ht="51" customHeight="1">
      <c r="A5533" s="1299" t="s">
        <v>1</v>
      </c>
      <c r="B5533" s="1300" t="s">
        <v>2</v>
      </c>
      <c r="C5533" s="1301" t="s">
        <v>6349</v>
      </c>
      <c r="D5533" s="1301" t="s">
        <v>4</v>
      </c>
      <c r="E5533" s="1301" t="s">
        <v>5</v>
      </c>
      <c r="F5533" s="1302" t="s">
        <v>6350</v>
      </c>
    </row>
    <row r="5534" spans="1:6" ht="51" customHeight="1">
      <c r="A5534" s="1237" t="s">
        <v>9331</v>
      </c>
      <c r="B5534" s="1237" t="s">
        <v>9332</v>
      </c>
      <c r="C5534" s="1237">
        <v>90000</v>
      </c>
      <c r="D5534" s="1237" t="s">
        <v>1066</v>
      </c>
      <c r="E5534" s="1237" t="s">
        <v>904</v>
      </c>
      <c r="F5534" s="1237"/>
    </row>
    <row r="5535" spans="1:6" ht="51" customHeight="1">
      <c r="A5535" s="1237"/>
      <c r="B5535" s="1237"/>
      <c r="C5535" s="1237"/>
      <c r="D5535" s="1237"/>
      <c r="E5535" s="1237"/>
      <c r="F5535" s="1237"/>
    </row>
    <row r="5536" spans="1:6" ht="51" customHeight="1">
      <c r="A5536" s="1237"/>
      <c r="B5536" s="1237"/>
      <c r="C5536" s="1237"/>
      <c r="D5536" s="1237"/>
      <c r="E5536" s="1237"/>
      <c r="F5536" s="1237"/>
    </row>
    <row r="5537" spans="1:6" ht="51" customHeight="1" thickBot="1">
      <c r="A5537" s="1237" t="s">
        <v>6706</v>
      </c>
      <c r="B5537" s="1237"/>
      <c r="C5537" s="1237"/>
      <c r="D5537" s="1237"/>
      <c r="E5537" s="1237"/>
      <c r="F5537" s="1237"/>
    </row>
    <row r="5538" spans="1:6" ht="51" customHeight="1">
      <c r="A5538" s="1299" t="s">
        <v>1</v>
      </c>
      <c r="B5538" s="1300" t="s">
        <v>2</v>
      </c>
      <c r="C5538" s="1301" t="s">
        <v>6349</v>
      </c>
      <c r="D5538" s="1301" t="s">
        <v>4</v>
      </c>
      <c r="E5538" s="1301" t="s">
        <v>5</v>
      </c>
      <c r="F5538" s="1302" t="s">
        <v>6350</v>
      </c>
    </row>
    <row r="5539" spans="1:6" ht="51" customHeight="1">
      <c r="A5539" s="1237" t="s">
        <v>9333</v>
      </c>
      <c r="B5539" s="1237" t="s">
        <v>9334</v>
      </c>
      <c r="C5539" s="1237">
        <v>80000</v>
      </c>
      <c r="D5539" s="1237" t="s">
        <v>1066</v>
      </c>
      <c r="E5539" s="1237" t="s">
        <v>904</v>
      </c>
      <c r="F5539" s="1237"/>
    </row>
    <row r="5540" spans="1:6" ht="51" customHeight="1">
      <c r="A5540" s="1237"/>
      <c r="B5540" s="1237"/>
      <c r="C5540" s="1237"/>
      <c r="D5540" s="1237"/>
      <c r="E5540" s="1237"/>
      <c r="F5540" s="1237"/>
    </row>
    <row r="5541" spans="1:6" ht="51" customHeight="1">
      <c r="A5541" s="1393"/>
      <c r="B5541" s="1394"/>
      <c r="C5541" s="1393"/>
      <c r="D5541" s="1393"/>
      <c r="E5541" s="1393"/>
      <c r="F5541" s="1393"/>
    </row>
    <row r="5542" spans="1:6" ht="51" customHeight="1" thickBot="1">
      <c r="A5542" s="1237" t="s">
        <v>6709</v>
      </c>
      <c r="B5542" s="1237"/>
      <c r="C5542" s="1237"/>
      <c r="D5542" s="1237"/>
      <c r="E5542" s="1237"/>
      <c r="F5542" s="1237"/>
    </row>
    <row r="5543" spans="1:6" ht="51" customHeight="1">
      <c r="A5543" s="1299" t="s">
        <v>1</v>
      </c>
      <c r="B5543" s="1300" t="s">
        <v>2</v>
      </c>
      <c r="C5543" s="1301" t="s">
        <v>6349</v>
      </c>
      <c r="D5543" s="1301" t="s">
        <v>4</v>
      </c>
      <c r="E5543" s="1301" t="s">
        <v>5</v>
      </c>
      <c r="F5543" s="1302" t="s">
        <v>6350</v>
      </c>
    </row>
    <row r="5544" spans="1:6" ht="51" customHeight="1">
      <c r="A5544" s="1237" t="s">
        <v>9335</v>
      </c>
      <c r="B5544" s="1237" t="s">
        <v>9336</v>
      </c>
      <c r="C5544" s="1237">
        <v>200000</v>
      </c>
      <c r="D5544" s="1237" t="s">
        <v>1066</v>
      </c>
      <c r="E5544" s="1237" t="s">
        <v>904</v>
      </c>
      <c r="F5544" s="1237"/>
    </row>
    <row r="5545" spans="1:6" ht="51" customHeight="1">
      <c r="A5545" s="1237"/>
      <c r="B5545" s="1237"/>
      <c r="C5545" s="1237"/>
      <c r="D5545" s="1237"/>
      <c r="E5545" s="1237"/>
      <c r="F5545" s="1237"/>
    </row>
    <row r="5546" spans="1:6" ht="51" customHeight="1">
      <c r="A5546" s="1237"/>
      <c r="B5546" s="1237"/>
      <c r="C5546" s="1237"/>
      <c r="D5546" s="1237"/>
      <c r="E5546" s="1237"/>
      <c r="F5546" s="1237"/>
    </row>
    <row r="5547" spans="1:6" ht="51" customHeight="1" thickBot="1">
      <c r="A5547" s="1237" t="s">
        <v>6985</v>
      </c>
      <c r="B5547" s="1237"/>
      <c r="C5547" s="1237"/>
      <c r="D5547" s="1237"/>
      <c r="E5547" s="1237"/>
      <c r="F5547" s="1237"/>
    </row>
    <row r="5548" spans="1:6" ht="51" customHeight="1">
      <c r="A5548" s="1299" t="s">
        <v>1</v>
      </c>
      <c r="B5548" s="1300" t="s">
        <v>2</v>
      </c>
      <c r="C5548" s="1301" t="s">
        <v>6349</v>
      </c>
      <c r="D5548" s="1301" t="s">
        <v>4</v>
      </c>
      <c r="E5548" s="1301" t="s">
        <v>5</v>
      </c>
      <c r="F5548" s="1302" t="s">
        <v>6350</v>
      </c>
    </row>
    <row r="5549" spans="1:6" ht="51" customHeight="1">
      <c r="A5549" s="1237" t="s">
        <v>9337</v>
      </c>
      <c r="B5549" s="1237" t="s">
        <v>9338</v>
      </c>
      <c r="C5549" s="1237">
        <v>150000</v>
      </c>
      <c r="D5549" s="1237" t="s">
        <v>1066</v>
      </c>
      <c r="E5549" s="1237" t="s">
        <v>904</v>
      </c>
      <c r="F5549" s="1237"/>
    </row>
    <row r="5550" spans="1:6" ht="51" customHeight="1">
      <c r="A5550" s="1237"/>
      <c r="B5550" s="1237"/>
      <c r="C5550" s="1237"/>
      <c r="D5550" s="1237"/>
      <c r="E5550" s="1237"/>
      <c r="F5550" s="1237"/>
    </row>
    <row r="5551" spans="1:6" ht="51" customHeight="1">
      <c r="A5551" s="1237"/>
      <c r="B5551" s="1237"/>
      <c r="C5551" s="1237"/>
      <c r="D5551" s="1237"/>
      <c r="E5551" s="1237"/>
      <c r="F5551" s="1237"/>
    </row>
    <row r="5552" spans="1:6" ht="51" customHeight="1" thickBot="1">
      <c r="A5552" s="1237" t="s">
        <v>6718</v>
      </c>
      <c r="B5552" s="1237"/>
      <c r="C5552" s="1237"/>
      <c r="D5552" s="1237"/>
      <c r="E5552" s="1237"/>
      <c r="F5552" s="1237"/>
    </row>
    <row r="5553" spans="1:6" ht="51" customHeight="1">
      <c r="A5553" s="1299" t="s">
        <v>1</v>
      </c>
      <c r="B5553" s="1300" t="s">
        <v>2</v>
      </c>
      <c r="C5553" s="1301" t="s">
        <v>6349</v>
      </c>
      <c r="D5553" s="1301" t="s">
        <v>4</v>
      </c>
      <c r="E5553" s="1301" t="s">
        <v>5</v>
      </c>
      <c r="F5553" s="1302" t="s">
        <v>6350</v>
      </c>
    </row>
    <row r="5554" spans="1:6" ht="51" customHeight="1">
      <c r="A5554" s="1237" t="s">
        <v>9339</v>
      </c>
      <c r="B5554" s="1237" t="s">
        <v>9340</v>
      </c>
      <c r="C5554" s="1237">
        <v>1000000</v>
      </c>
      <c r="D5554" s="1237" t="s">
        <v>6686</v>
      </c>
      <c r="E5554" s="1237" t="s">
        <v>904</v>
      </c>
      <c r="F5554" s="1237"/>
    </row>
    <row r="5555" spans="1:6" ht="51" customHeight="1">
      <c r="A5555" s="1237"/>
      <c r="B5555" s="1237"/>
      <c r="C5555" s="1237"/>
      <c r="D5555" s="1237"/>
      <c r="E5555" s="1237"/>
      <c r="F5555" s="1237"/>
    </row>
    <row r="5556" spans="1:6" ht="51" customHeight="1">
      <c r="A5556" s="1237"/>
      <c r="B5556" s="1237"/>
      <c r="C5556" s="1237"/>
      <c r="D5556" s="1237"/>
      <c r="E5556" s="1237"/>
      <c r="F5556" s="1237"/>
    </row>
    <row r="5557" spans="1:6" ht="51" customHeight="1" thickBot="1">
      <c r="A5557" s="1237" t="s">
        <v>6718</v>
      </c>
      <c r="B5557" s="1237"/>
      <c r="C5557" s="1237"/>
      <c r="D5557" s="1237"/>
      <c r="E5557" s="1237"/>
      <c r="F5557" s="1237"/>
    </row>
    <row r="5558" spans="1:6" ht="51" customHeight="1">
      <c r="A5558" s="1299" t="s">
        <v>1</v>
      </c>
      <c r="B5558" s="1300" t="s">
        <v>2</v>
      </c>
      <c r="C5558" s="1301" t="s">
        <v>6349</v>
      </c>
      <c r="D5558" s="1301" t="s">
        <v>4</v>
      </c>
      <c r="E5558" s="1301" t="s">
        <v>5</v>
      </c>
      <c r="F5558" s="1302" t="s">
        <v>6350</v>
      </c>
    </row>
    <row r="5559" spans="1:6" ht="51" customHeight="1">
      <c r="A5559" s="1378" t="s">
        <v>9341</v>
      </c>
      <c r="B5559" s="1307" t="s">
        <v>9342</v>
      </c>
      <c r="C5559" s="1306">
        <v>1000000</v>
      </c>
      <c r="D5559" s="1306" t="s">
        <v>904</v>
      </c>
      <c r="E5559" s="1306" t="s">
        <v>904</v>
      </c>
      <c r="F5559" s="1306"/>
    </row>
    <row r="5560" spans="1:6" ht="51" customHeight="1">
      <c r="A5560" s="1237" t="s">
        <v>9343</v>
      </c>
      <c r="B5560" s="1237" t="s">
        <v>9344</v>
      </c>
      <c r="C5560" s="1237">
        <v>300000</v>
      </c>
      <c r="D5560" s="1237" t="s">
        <v>904</v>
      </c>
      <c r="E5560" s="1237" t="s">
        <v>904</v>
      </c>
      <c r="F5560" s="1237"/>
    </row>
    <row r="5561" spans="1:6" ht="51" customHeight="1">
      <c r="A5561" s="1237" t="s">
        <v>9345</v>
      </c>
      <c r="B5561" s="1237" t="s">
        <v>9346</v>
      </c>
      <c r="C5561" s="1237">
        <v>2700000</v>
      </c>
      <c r="D5561" s="1237" t="s">
        <v>6686</v>
      </c>
      <c r="E5561" s="1237" t="s">
        <v>904</v>
      </c>
      <c r="F5561" s="1237"/>
    </row>
    <row r="5562" spans="1:6" ht="51" customHeight="1">
      <c r="A5562" s="1237" t="s">
        <v>9347</v>
      </c>
      <c r="B5562" s="1237" t="s">
        <v>9348</v>
      </c>
      <c r="C5562" s="1237">
        <v>150000</v>
      </c>
      <c r="D5562" s="1237" t="s">
        <v>6686</v>
      </c>
      <c r="E5562" s="1237" t="s">
        <v>904</v>
      </c>
      <c r="F5562" s="1237"/>
    </row>
    <row r="5563" spans="1:6" ht="51" customHeight="1">
      <c r="A5563" s="1237" t="s">
        <v>9349</v>
      </c>
      <c r="B5563" s="1237" t="s">
        <v>9350</v>
      </c>
      <c r="C5563" s="1237">
        <v>655000</v>
      </c>
      <c r="D5563" s="1237" t="s">
        <v>6686</v>
      </c>
      <c r="E5563" s="1237" t="s">
        <v>904</v>
      </c>
      <c r="F5563" s="1237"/>
    </row>
    <row r="5564" spans="1:6" ht="51" customHeight="1">
      <c r="A5564" s="1237"/>
      <c r="B5564" s="1237"/>
      <c r="C5564" s="1237"/>
      <c r="D5564" s="1237"/>
      <c r="E5564" s="1237"/>
      <c r="F5564" s="1237"/>
    </row>
    <row r="5565" spans="1:6" ht="51" customHeight="1">
      <c r="A5565" s="1393"/>
      <c r="B5565" s="1394"/>
      <c r="C5565" s="1393"/>
      <c r="D5565" s="1393"/>
      <c r="E5565" s="1393"/>
      <c r="F5565" s="1393"/>
    </row>
    <row r="5566" spans="1:6" ht="51" customHeight="1" thickBot="1">
      <c r="A5566" s="1237" t="s">
        <v>6718</v>
      </c>
      <c r="B5566" s="1237"/>
      <c r="C5566" s="1237"/>
      <c r="D5566" s="1237"/>
      <c r="E5566" s="1237"/>
      <c r="F5566" s="1237"/>
    </row>
    <row r="5567" spans="1:6" ht="51" customHeight="1">
      <c r="A5567" s="1299" t="s">
        <v>1</v>
      </c>
      <c r="B5567" s="1300" t="s">
        <v>2</v>
      </c>
      <c r="C5567" s="1301" t="s">
        <v>6349</v>
      </c>
      <c r="D5567" s="1301" t="s">
        <v>4</v>
      </c>
      <c r="E5567" s="1301" t="s">
        <v>5</v>
      </c>
      <c r="F5567" s="1302" t="s">
        <v>6350</v>
      </c>
    </row>
    <row r="5568" spans="1:6" ht="51" customHeight="1">
      <c r="A5568" s="1237" t="s">
        <v>9351</v>
      </c>
      <c r="B5568" s="1237" t="s">
        <v>9352</v>
      </c>
      <c r="C5568" s="1237">
        <v>1100000</v>
      </c>
      <c r="D5568" s="1237" t="s">
        <v>6686</v>
      </c>
      <c r="E5568" s="1237" t="s">
        <v>904</v>
      </c>
      <c r="F5568" s="1237"/>
    </row>
    <row r="5569" spans="1:6" ht="51" customHeight="1">
      <c r="A5569" s="1237"/>
      <c r="B5569" s="1237"/>
      <c r="C5569" s="1237"/>
      <c r="D5569" s="1237"/>
      <c r="E5569" s="1237"/>
      <c r="F5569" s="1237"/>
    </row>
    <row r="5570" spans="1:6" ht="51" customHeight="1">
      <c r="A5570" s="1237"/>
      <c r="B5570" s="1237"/>
      <c r="C5570" s="1237"/>
      <c r="D5570" s="1237"/>
      <c r="E5570" s="1237"/>
      <c r="F5570" s="1237"/>
    </row>
    <row r="5571" spans="1:6" ht="51" customHeight="1" thickBot="1">
      <c r="A5571" s="1237" t="s">
        <v>6718</v>
      </c>
      <c r="B5571" s="1237"/>
      <c r="C5571" s="1237"/>
      <c r="D5571" s="1237"/>
      <c r="E5571" s="1237"/>
      <c r="F5571" s="1237"/>
    </row>
    <row r="5572" spans="1:6" ht="51" customHeight="1">
      <c r="A5572" s="1299" t="s">
        <v>1</v>
      </c>
      <c r="B5572" s="1300" t="s">
        <v>2</v>
      </c>
      <c r="C5572" s="1301" t="s">
        <v>6349</v>
      </c>
      <c r="D5572" s="1301" t="s">
        <v>4</v>
      </c>
      <c r="E5572" s="1301" t="s">
        <v>5</v>
      </c>
      <c r="F5572" s="1302" t="s">
        <v>6350</v>
      </c>
    </row>
    <row r="5573" spans="1:6" ht="51" customHeight="1">
      <c r="A5573" s="1237" t="s">
        <v>9353</v>
      </c>
      <c r="B5573" s="1237" t="s">
        <v>9354</v>
      </c>
      <c r="C5573" s="1237">
        <v>1325000</v>
      </c>
      <c r="D5573" s="1237" t="s">
        <v>6686</v>
      </c>
      <c r="E5573" s="1237" t="s">
        <v>904</v>
      </c>
      <c r="F5573" s="1237"/>
    </row>
    <row r="5574" spans="1:6" ht="51" customHeight="1">
      <c r="A5574" s="1393"/>
      <c r="B5574" s="1394"/>
      <c r="C5574" s="1393"/>
      <c r="D5574" s="1393"/>
      <c r="E5574" s="1393"/>
      <c r="F5574" s="1393"/>
    </row>
    <row r="5575" spans="1:6" ht="51" customHeight="1">
      <c r="A5575" s="1391" t="s">
        <v>8198</v>
      </c>
      <c r="B5575"/>
      <c r="C5575"/>
      <c r="D5575"/>
      <c r="E5575"/>
      <c r="F5575"/>
    </row>
    <row r="5576" spans="1:6" ht="51" customHeight="1">
      <c r="A5576"/>
      <c r="B5576"/>
      <c r="C5576"/>
      <c r="D5576"/>
      <c r="E5576"/>
      <c r="F5576"/>
    </row>
    <row r="5577" spans="1:6" ht="51" customHeight="1" thickBot="1">
      <c r="A5577" t="s">
        <v>6723</v>
      </c>
      <c r="B5577"/>
      <c r="C5577"/>
      <c r="D5577"/>
      <c r="E5577"/>
      <c r="F5577"/>
    </row>
    <row r="5578" spans="1:6" ht="51" customHeight="1">
      <c r="A5578" s="1299" t="s">
        <v>1</v>
      </c>
      <c r="B5578" s="1300" t="s">
        <v>2</v>
      </c>
      <c r="C5578" s="1301" t="s">
        <v>6349</v>
      </c>
      <c r="D5578" s="1301" t="s">
        <v>4</v>
      </c>
      <c r="E5578" s="1301" t="s">
        <v>5</v>
      </c>
      <c r="F5578" s="1302" t="s">
        <v>6350</v>
      </c>
    </row>
    <row r="5579" spans="1:6" ht="51" customHeight="1">
      <c r="A5579" t="s">
        <v>9355</v>
      </c>
      <c r="B5579" t="s">
        <v>9356</v>
      </c>
      <c r="C5579">
        <v>50000</v>
      </c>
      <c r="D5579" t="s">
        <v>1066</v>
      </c>
      <c r="E5579" t="s">
        <v>904</v>
      </c>
      <c r="F5579"/>
    </row>
    <row r="5580" spans="1:6" ht="51" customHeight="1">
      <c r="A5580" t="s">
        <v>9357</v>
      </c>
      <c r="B5580" t="s">
        <v>9358</v>
      </c>
      <c r="C5580">
        <v>100000</v>
      </c>
      <c r="D5580" t="s">
        <v>6730</v>
      </c>
      <c r="E5580" t="s">
        <v>701</v>
      </c>
      <c r="F5580"/>
    </row>
    <row r="5581" spans="1:6" ht="51" customHeight="1">
      <c r="A5581" t="s">
        <v>9359</v>
      </c>
      <c r="B5581" t="s">
        <v>9360</v>
      </c>
      <c r="C5581">
        <v>20000</v>
      </c>
      <c r="D5581" t="s">
        <v>1066</v>
      </c>
      <c r="E5581" t="s">
        <v>904</v>
      </c>
      <c r="F5581"/>
    </row>
    <row r="5582" spans="1:6" ht="51" customHeight="1">
      <c r="A5582"/>
      <c r="B5582"/>
      <c r="C5582"/>
      <c r="D5582"/>
      <c r="E5582"/>
      <c r="F5582"/>
    </row>
    <row r="5583" spans="1:6" ht="51" customHeight="1">
      <c r="A5583"/>
      <c r="B5583"/>
      <c r="C5583"/>
      <c r="D5583"/>
      <c r="E5583"/>
      <c r="F5583"/>
    </row>
    <row r="5584" spans="1:6" ht="51" customHeight="1" thickBot="1">
      <c r="A5584" t="s">
        <v>6731</v>
      </c>
      <c r="B5584"/>
      <c r="C5584"/>
      <c r="D5584"/>
      <c r="E5584"/>
      <c r="F5584"/>
    </row>
    <row r="5585" spans="1:6" ht="51" customHeight="1">
      <c r="A5585" s="1299" t="s">
        <v>1</v>
      </c>
      <c r="B5585" s="1300" t="s">
        <v>2</v>
      </c>
      <c r="C5585" s="1301" t="s">
        <v>6349</v>
      </c>
      <c r="D5585" s="1301" t="s">
        <v>4</v>
      </c>
      <c r="E5585" s="1301" t="s">
        <v>5</v>
      </c>
      <c r="F5585" s="1302" t="s">
        <v>6350</v>
      </c>
    </row>
    <row r="5586" spans="1:6" ht="51" customHeight="1">
      <c r="A5586" t="s">
        <v>9361</v>
      </c>
      <c r="B5586" t="s">
        <v>9362</v>
      </c>
      <c r="C5586">
        <v>50000</v>
      </c>
      <c r="D5586" t="s">
        <v>1066</v>
      </c>
      <c r="E5586" t="s">
        <v>904</v>
      </c>
      <c r="F5586"/>
    </row>
    <row r="5587" spans="1:6" ht="51" customHeight="1">
      <c r="A5587" t="s">
        <v>9363</v>
      </c>
      <c r="B5587" t="s">
        <v>9364</v>
      </c>
      <c r="C5587">
        <v>50000</v>
      </c>
      <c r="D5587" t="s">
        <v>1066</v>
      </c>
      <c r="E5587" t="s">
        <v>904</v>
      </c>
      <c r="F5587"/>
    </row>
    <row r="5588" spans="1:6" ht="51" customHeight="1">
      <c r="A5588" t="s">
        <v>9365</v>
      </c>
      <c r="B5588" t="s">
        <v>9366</v>
      </c>
      <c r="C5588">
        <v>50000</v>
      </c>
      <c r="D5588" t="s">
        <v>1066</v>
      </c>
      <c r="E5588" t="s">
        <v>904</v>
      </c>
      <c r="F5588"/>
    </row>
    <row r="5589" spans="1:6" ht="51" customHeight="1">
      <c r="A5589" t="s">
        <v>9367</v>
      </c>
      <c r="B5589" t="s">
        <v>9368</v>
      </c>
      <c r="C5589">
        <v>30000</v>
      </c>
      <c r="D5589" t="s">
        <v>1066</v>
      </c>
      <c r="E5589" t="s">
        <v>904</v>
      </c>
      <c r="F5589"/>
    </row>
    <row r="5590" spans="1:6" ht="51" customHeight="1">
      <c r="A5590"/>
      <c r="B5590"/>
      <c r="C5590"/>
      <c r="D5590"/>
      <c r="E5590"/>
      <c r="F5590"/>
    </row>
    <row r="5591" spans="1:6" ht="51" customHeight="1">
      <c r="A5591"/>
      <c r="B5591"/>
      <c r="C5591"/>
      <c r="D5591"/>
      <c r="E5591"/>
      <c r="F5591"/>
    </row>
    <row r="5592" spans="1:6" ht="51" customHeight="1" thickBot="1">
      <c r="A5592" t="s">
        <v>6734</v>
      </c>
      <c r="B5592"/>
      <c r="C5592"/>
      <c r="D5592"/>
      <c r="E5592"/>
      <c r="F5592"/>
    </row>
    <row r="5593" spans="1:6" ht="51" customHeight="1">
      <c r="A5593" s="1299" t="s">
        <v>1</v>
      </c>
      <c r="B5593" s="1300" t="s">
        <v>2</v>
      </c>
      <c r="C5593" s="1301" t="s">
        <v>6349</v>
      </c>
      <c r="D5593" s="1301" t="s">
        <v>4</v>
      </c>
      <c r="E5593" s="1301" t="s">
        <v>5</v>
      </c>
      <c r="F5593" s="1302" t="s">
        <v>6350</v>
      </c>
    </row>
    <row r="5594" spans="1:6" ht="51" customHeight="1">
      <c r="A5594" t="s">
        <v>9369</v>
      </c>
      <c r="B5594" t="s">
        <v>9370</v>
      </c>
      <c r="C5594">
        <v>50000</v>
      </c>
      <c r="D5594" t="s">
        <v>1066</v>
      </c>
      <c r="E5594" t="s">
        <v>904</v>
      </c>
      <c r="F5594"/>
    </row>
    <row r="5595" spans="1:6" ht="51" customHeight="1">
      <c r="A5595"/>
      <c r="B5595"/>
      <c r="C5595"/>
      <c r="D5595"/>
      <c r="E5595"/>
      <c r="F5595"/>
    </row>
    <row r="5596" spans="1:6" ht="51" customHeight="1">
      <c r="A5596"/>
      <c r="B5596"/>
      <c r="C5596"/>
      <c r="D5596"/>
      <c r="E5596"/>
      <c r="F5596"/>
    </row>
    <row r="5597" spans="1:6" ht="51" customHeight="1" thickBot="1">
      <c r="A5597" t="s">
        <v>6683</v>
      </c>
      <c r="B5597"/>
      <c r="C5597"/>
      <c r="D5597"/>
      <c r="E5597"/>
      <c r="F5597"/>
    </row>
    <row r="5598" spans="1:6" ht="51" customHeight="1">
      <c r="A5598" s="1299" t="s">
        <v>1</v>
      </c>
      <c r="B5598" s="1300" t="s">
        <v>2</v>
      </c>
      <c r="C5598" s="1301" t="s">
        <v>6349</v>
      </c>
      <c r="D5598" s="1301" t="s">
        <v>4</v>
      </c>
      <c r="E5598" s="1301" t="s">
        <v>5</v>
      </c>
      <c r="F5598" s="1302" t="s">
        <v>6350</v>
      </c>
    </row>
    <row r="5599" spans="1:6" ht="51" customHeight="1">
      <c r="A5599" t="s">
        <v>9371</v>
      </c>
      <c r="B5599" t="s">
        <v>9372</v>
      </c>
      <c r="C5599">
        <v>50000</v>
      </c>
      <c r="D5599" t="s">
        <v>1066</v>
      </c>
      <c r="E5599" t="s">
        <v>904</v>
      </c>
      <c r="F5599"/>
    </row>
    <row r="5600" spans="1:6" ht="51" customHeight="1">
      <c r="A5600" t="s">
        <v>9373</v>
      </c>
      <c r="B5600" t="s">
        <v>9374</v>
      </c>
      <c r="C5600">
        <v>50000</v>
      </c>
      <c r="D5600" t="s">
        <v>1066</v>
      </c>
      <c r="E5600" t="s">
        <v>904</v>
      </c>
      <c r="F5600"/>
    </row>
    <row r="5601" spans="1:6" ht="51" customHeight="1">
      <c r="A5601"/>
      <c r="B5601"/>
      <c r="C5601"/>
      <c r="D5601"/>
      <c r="E5601"/>
      <c r="F5601"/>
    </row>
    <row r="5602" spans="1:6" ht="51" customHeight="1">
      <c r="A5602"/>
      <c r="B5602"/>
      <c r="C5602"/>
      <c r="D5602"/>
      <c r="E5602"/>
      <c r="F5602"/>
    </row>
    <row r="5603" spans="1:6" ht="51" customHeight="1" thickBot="1">
      <c r="A5603" t="s">
        <v>6745</v>
      </c>
      <c r="B5603"/>
      <c r="C5603"/>
      <c r="D5603"/>
      <c r="E5603"/>
      <c r="F5603"/>
    </row>
    <row r="5604" spans="1:6" ht="51" customHeight="1">
      <c r="A5604" s="1299" t="s">
        <v>1</v>
      </c>
      <c r="B5604" s="1300" t="s">
        <v>2</v>
      </c>
      <c r="C5604" s="1301" t="s">
        <v>6349</v>
      </c>
      <c r="D5604" s="1301" t="s">
        <v>4</v>
      </c>
      <c r="E5604" s="1301" t="s">
        <v>5</v>
      </c>
      <c r="F5604" s="1302" t="s">
        <v>6350</v>
      </c>
    </row>
    <row r="5605" spans="1:6" ht="51" customHeight="1">
      <c r="A5605" t="s">
        <v>9375</v>
      </c>
      <c r="B5605" t="s">
        <v>9376</v>
      </c>
      <c r="C5605">
        <v>50000</v>
      </c>
      <c r="D5605" t="s">
        <v>1066</v>
      </c>
      <c r="E5605" t="s">
        <v>904</v>
      </c>
      <c r="F5605"/>
    </row>
    <row r="5606" spans="1:6" ht="51" customHeight="1">
      <c r="A5606" t="s">
        <v>9377</v>
      </c>
      <c r="B5606" t="s">
        <v>9378</v>
      </c>
      <c r="C5606">
        <v>25000</v>
      </c>
      <c r="D5606" t="s">
        <v>1066</v>
      </c>
      <c r="E5606" t="s">
        <v>904</v>
      </c>
      <c r="F5606"/>
    </row>
    <row r="5607" spans="1:6" ht="51" customHeight="1">
      <c r="A5607" t="s">
        <v>9379</v>
      </c>
      <c r="B5607" t="s">
        <v>9380</v>
      </c>
      <c r="C5607">
        <v>25000</v>
      </c>
      <c r="D5607" t="s">
        <v>1066</v>
      </c>
      <c r="E5607" t="s">
        <v>904</v>
      </c>
      <c r="F5607"/>
    </row>
    <row r="5608" spans="1:6" ht="51" customHeight="1">
      <c r="A5608" t="s">
        <v>9381</v>
      </c>
      <c r="B5608" t="s">
        <v>9382</v>
      </c>
      <c r="C5608">
        <v>100000</v>
      </c>
      <c r="D5608" t="s">
        <v>1066</v>
      </c>
      <c r="E5608" t="s">
        <v>904</v>
      </c>
      <c r="F5608"/>
    </row>
    <row r="5609" spans="1:6" ht="51" customHeight="1">
      <c r="A5609" t="s">
        <v>9383</v>
      </c>
      <c r="B5609" t="s">
        <v>9384</v>
      </c>
      <c r="C5609">
        <v>100000</v>
      </c>
      <c r="D5609" t="s">
        <v>1066</v>
      </c>
      <c r="E5609" t="s">
        <v>904</v>
      </c>
      <c r="F5609"/>
    </row>
    <row r="5610" spans="1:6" ht="51" customHeight="1">
      <c r="A5610" t="s">
        <v>9385</v>
      </c>
      <c r="B5610" t="s">
        <v>9386</v>
      </c>
      <c r="C5610">
        <v>100000</v>
      </c>
      <c r="D5610" t="s">
        <v>1066</v>
      </c>
      <c r="E5610" t="s">
        <v>904</v>
      </c>
      <c r="F5610"/>
    </row>
    <row r="5611" spans="1:6" ht="51" customHeight="1">
      <c r="A5611" t="s">
        <v>9387</v>
      </c>
      <c r="B5611" t="s">
        <v>9388</v>
      </c>
      <c r="C5611">
        <v>100000</v>
      </c>
      <c r="D5611" t="s">
        <v>1066</v>
      </c>
      <c r="E5611" t="s">
        <v>904</v>
      </c>
      <c r="F5611"/>
    </row>
    <row r="5612" spans="1:6" ht="51" customHeight="1">
      <c r="A5612" t="s">
        <v>9389</v>
      </c>
      <c r="B5612" t="s">
        <v>9390</v>
      </c>
      <c r="C5612">
        <v>150000</v>
      </c>
      <c r="D5612" t="s">
        <v>1066</v>
      </c>
      <c r="E5612" t="s">
        <v>904</v>
      </c>
      <c r="F5612"/>
    </row>
    <row r="5613" spans="1:6" ht="51" customHeight="1">
      <c r="A5613"/>
      <c r="B5613"/>
      <c r="C5613"/>
      <c r="D5613"/>
      <c r="E5613"/>
      <c r="F5613"/>
    </row>
    <row r="5614" spans="1:6" ht="51" customHeight="1">
      <c r="A5614"/>
      <c r="B5614"/>
      <c r="C5614"/>
      <c r="D5614"/>
      <c r="E5614"/>
      <c r="F5614"/>
    </row>
    <row r="5615" spans="1:6" ht="51" customHeight="1" thickBot="1">
      <c r="A5615" t="s">
        <v>6754</v>
      </c>
      <c r="B5615"/>
      <c r="C5615"/>
      <c r="D5615"/>
      <c r="E5615"/>
      <c r="F5615"/>
    </row>
    <row r="5616" spans="1:6" ht="51" customHeight="1">
      <c r="A5616" s="1299" t="s">
        <v>1</v>
      </c>
      <c r="B5616" s="1300" t="s">
        <v>2</v>
      </c>
      <c r="C5616" s="1301" t="s">
        <v>6349</v>
      </c>
      <c r="D5616" s="1301" t="s">
        <v>4</v>
      </c>
      <c r="E5616" s="1301" t="s">
        <v>5</v>
      </c>
      <c r="F5616" s="1302" t="s">
        <v>6350</v>
      </c>
    </row>
    <row r="5617" spans="1:6" ht="51" customHeight="1">
      <c r="A5617" t="s">
        <v>9391</v>
      </c>
      <c r="B5617" t="s">
        <v>9392</v>
      </c>
      <c r="C5617">
        <v>50000</v>
      </c>
      <c r="D5617" t="s">
        <v>1066</v>
      </c>
      <c r="E5617" t="s">
        <v>904</v>
      </c>
      <c r="F5617"/>
    </row>
    <row r="5618" spans="1:6" ht="51" customHeight="1">
      <c r="A5618" t="s">
        <v>9393</v>
      </c>
      <c r="B5618" t="s">
        <v>9394</v>
      </c>
      <c r="C5618">
        <v>50000</v>
      </c>
      <c r="D5618" t="s">
        <v>1066</v>
      </c>
      <c r="E5618" t="s">
        <v>904</v>
      </c>
      <c r="F5618"/>
    </row>
    <row r="5619" spans="1:6" ht="51" customHeight="1">
      <c r="A5619" t="s">
        <v>9395</v>
      </c>
      <c r="B5619" t="s">
        <v>9396</v>
      </c>
      <c r="C5619">
        <v>50000</v>
      </c>
      <c r="D5619" t="s">
        <v>1066</v>
      </c>
      <c r="E5619" t="s">
        <v>904</v>
      </c>
      <c r="F5619"/>
    </row>
    <row r="5620" spans="1:6" ht="51" customHeight="1">
      <c r="A5620" t="s">
        <v>9397</v>
      </c>
      <c r="B5620" t="s">
        <v>9398</v>
      </c>
      <c r="C5620">
        <v>30000</v>
      </c>
      <c r="D5620" t="s">
        <v>1066</v>
      </c>
      <c r="E5620" t="s">
        <v>904</v>
      </c>
      <c r="F5620"/>
    </row>
    <row r="5621" spans="1:6" ht="51" customHeight="1">
      <c r="A5621" t="s">
        <v>9399</v>
      </c>
      <c r="B5621" t="s">
        <v>9400</v>
      </c>
      <c r="C5621">
        <v>100000</v>
      </c>
      <c r="D5621" t="s">
        <v>1066</v>
      </c>
      <c r="E5621" t="s">
        <v>904</v>
      </c>
      <c r="F5621"/>
    </row>
    <row r="5622" spans="1:6" ht="51" customHeight="1">
      <c r="A5622" t="s">
        <v>9401</v>
      </c>
      <c r="B5622" t="s">
        <v>9402</v>
      </c>
      <c r="C5622">
        <v>100000</v>
      </c>
      <c r="D5622" t="s">
        <v>1066</v>
      </c>
      <c r="E5622" t="s">
        <v>904</v>
      </c>
      <c r="F5622"/>
    </row>
    <row r="5623" spans="1:6" ht="51" customHeight="1">
      <c r="A5623" t="s">
        <v>9403</v>
      </c>
      <c r="B5623" t="s">
        <v>9404</v>
      </c>
      <c r="C5623">
        <v>100000</v>
      </c>
      <c r="D5623" t="s">
        <v>1066</v>
      </c>
      <c r="E5623" t="s">
        <v>904</v>
      </c>
      <c r="F5623"/>
    </row>
    <row r="5624" spans="1:6" ht="51" customHeight="1">
      <c r="A5624" t="s">
        <v>9405</v>
      </c>
      <c r="B5624" t="s">
        <v>9406</v>
      </c>
      <c r="C5624">
        <v>100000</v>
      </c>
      <c r="D5624" t="s">
        <v>1066</v>
      </c>
      <c r="E5624" t="s">
        <v>904</v>
      </c>
      <c r="F5624"/>
    </row>
    <row r="5625" spans="1:6" ht="51" customHeight="1">
      <c r="A5625"/>
      <c r="B5625"/>
      <c r="C5625"/>
      <c r="D5625"/>
      <c r="E5625"/>
      <c r="F5625"/>
    </row>
    <row r="5626" spans="1:6" ht="51" customHeight="1">
      <c r="A5626"/>
      <c r="B5626"/>
      <c r="C5626"/>
      <c r="D5626"/>
      <c r="E5626"/>
      <c r="F5626"/>
    </row>
    <row r="5627" spans="1:6" ht="51" customHeight="1" thickBot="1">
      <c r="A5627" t="s">
        <v>6687</v>
      </c>
      <c r="B5627"/>
      <c r="C5627"/>
      <c r="D5627"/>
      <c r="E5627"/>
      <c r="F5627"/>
    </row>
    <row r="5628" spans="1:6" ht="51" customHeight="1">
      <c r="A5628" s="1299" t="s">
        <v>1</v>
      </c>
      <c r="B5628" s="1300" t="s">
        <v>2</v>
      </c>
      <c r="C5628" s="1301" t="s">
        <v>6349</v>
      </c>
      <c r="D5628" s="1301" t="s">
        <v>4</v>
      </c>
      <c r="E5628" s="1301" t="s">
        <v>5</v>
      </c>
      <c r="F5628" s="1302" t="s">
        <v>6350</v>
      </c>
    </row>
    <row r="5629" spans="1:6" ht="51" customHeight="1">
      <c r="A5629" t="s">
        <v>9407</v>
      </c>
      <c r="B5629" t="s">
        <v>9408</v>
      </c>
      <c r="C5629">
        <v>50000</v>
      </c>
      <c r="D5629" t="s">
        <v>1066</v>
      </c>
      <c r="E5629" t="s">
        <v>904</v>
      </c>
      <c r="F5629"/>
    </row>
    <row r="5630" spans="1:6" ht="51" customHeight="1">
      <c r="A5630" t="s">
        <v>9409</v>
      </c>
      <c r="B5630" t="s">
        <v>9410</v>
      </c>
      <c r="C5630">
        <v>10000</v>
      </c>
      <c r="D5630" t="s">
        <v>1066</v>
      </c>
      <c r="E5630" t="s">
        <v>904</v>
      </c>
      <c r="F5630"/>
    </row>
    <row r="5631" spans="1:6" ht="51" customHeight="1">
      <c r="A5631"/>
      <c r="B5631"/>
      <c r="C5631"/>
      <c r="D5631"/>
      <c r="E5631"/>
      <c r="F5631"/>
    </row>
    <row r="5632" spans="1:6" ht="51" customHeight="1">
      <c r="A5632"/>
      <c r="B5632"/>
      <c r="C5632"/>
      <c r="D5632"/>
      <c r="E5632"/>
      <c r="F5632"/>
    </row>
    <row r="5633" spans="1:6" ht="51" customHeight="1" thickBot="1">
      <c r="A5633" t="s">
        <v>6690</v>
      </c>
      <c r="B5633"/>
      <c r="C5633"/>
      <c r="D5633"/>
      <c r="E5633"/>
      <c r="F5633"/>
    </row>
    <row r="5634" spans="1:6" ht="51" customHeight="1">
      <c r="A5634" s="1299" t="s">
        <v>1</v>
      </c>
      <c r="B5634" s="1300" t="s">
        <v>2</v>
      </c>
      <c r="C5634" s="1301" t="s">
        <v>6349</v>
      </c>
      <c r="D5634" s="1301" t="s">
        <v>4</v>
      </c>
      <c r="E5634" s="1301" t="s">
        <v>5</v>
      </c>
      <c r="F5634" s="1302" t="s">
        <v>6350</v>
      </c>
    </row>
    <row r="5635" spans="1:6" ht="51" customHeight="1">
      <c r="A5635" t="s">
        <v>9411</v>
      </c>
      <c r="B5635" t="s">
        <v>9412</v>
      </c>
      <c r="C5635">
        <v>100000</v>
      </c>
      <c r="D5635" t="s">
        <v>6730</v>
      </c>
      <c r="E5635" t="s">
        <v>701</v>
      </c>
      <c r="F5635"/>
    </row>
    <row r="5636" spans="1:6" ht="51" customHeight="1">
      <c r="A5636" t="s">
        <v>9413</v>
      </c>
      <c r="B5636" t="s">
        <v>9414</v>
      </c>
      <c r="C5636">
        <v>50000</v>
      </c>
      <c r="D5636" t="s">
        <v>1066</v>
      </c>
      <c r="E5636" t="s">
        <v>904</v>
      </c>
      <c r="F5636"/>
    </row>
    <row r="5637" spans="1:6" ht="51" customHeight="1">
      <c r="A5637"/>
      <c r="B5637"/>
      <c r="C5637"/>
      <c r="D5637"/>
      <c r="E5637"/>
      <c r="F5637"/>
    </row>
    <row r="5638" spans="1:6" ht="51" customHeight="1">
      <c r="A5638"/>
      <c r="B5638"/>
      <c r="C5638"/>
      <c r="D5638"/>
      <c r="E5638"/>
      <c r="F5638"/>
    </row>
    <row r="5639" spans="1:6" ht="51" customHeight="1" thickBot="1">
      <c r="A5639" t="s">
        <v>6789</v>
      </c>
      <c r="B5639"/>
      <c r="C5639"/>
      <c r="D5639"/>
      <c r="E5639"/>
      <c r="F5639"/>
    </row>
    <row r="5640" spans="1:6" ht="51" customHeight="1">
      <c r="A5640" s="1299" t="s">
        <v>1</v>
      </c>
      <c r="B5640" s="1300" t="s">
        <v>2</v>
      </c>
      <c r="C5640" s="1301" t="s">
        <v>6349</v>
      </c>
      <c r="D5640" s="1301" t="s">
        <v>4</v>
      </c>
      <c r="E5640" s="1301" t="s">
        <v>5</v>
      </c>
      <c r="F5640" s="1302" t="s">
        <v>6350</v>
      </c>
    </row>
    <row r="5641" spans="1:6" ht="51" customHeight="1">
      <c r="A5641" t="s">
        <v>9415</v>
      </c>
      <c r="B5641" t="s">
        <v>9416</v>
      </c>
      <c r="C5641">
        <v>50000</v>
      </c>
      <c r="D5641" t="s">
        <v>1066</v>
      </c>
      <c r="E5641" t="s">
        <v>904</v>
      </c>
      <c r="F5641"/>
    </row>
    <row r="5642" spans="1:6" ht="51" customHeight="1">
      <c r="A5642" t="s">
        <v>9417</v>
      </c>
      <c r="B5642" t="s">
        <v>9418</v>
      </c>
      <c r="C5642">
        <v>50000</v>
      </c>
      <c r="D5642" t="s">
        <v>1066</v>
      </c>
      <c r="E5642" t="s">
        <v>904</v>
      </c>
      <c r="F5642"/>
    </row>
    <row r="5643" spans="1:6" ht="51" customHeight="1">
      <c r="A5643" t="s">
        <v>9419</v>
      </c>
      <c r="B5643" t="s">
        <v>9420</v>
      </c>
      <c r="C5643">
        <v>50000</v>
      </c>
      <c r="D5643" t="s">
        <v>1066</v>
      </c>
      <c r="E5643" t="s">
        <v>904</v>
      </c>
      <c r="F5643"/>
    </row>
    <row r="5644" spans="1:6" ht="51" customHeight="1">
      <c r="A5644" t="s">
        <v>9421</v>
      </c>
      <c r="B5644" t="s">
        <v>9422</v>
      </c>
      <c r="C5644">
        <v>150000</v>
      </c>
      <c r="D5644" t="s">
        <v>1066</v>
      </c>
      <c r="E5644" t="s">
        <v>904</v>
      </c>
      <c r="F5644"/>
    </row>
    <row r="5645" spans="1:6" ht="51" customHeight="1">
      <c r="A5645" t="s">
        <v>9423</v>
      </c>
      <c r="B5645" t="s">
        <v>9424</v>
      </c>
      <c r="C5645">
        <v>150000</v>
      </c>
      <c r="D5645" t="s">
        <v>1066</v>
      </c>
      <c r="E5645" t="s">
        <v>904</v>
      </c>
      <c r="F5645"/>
    </row>
    <row r="5646" spans="1:6" ht="51" customHeight="1">
      <c r="A5646"/>
      <c r="B5646"/>
      <c r="C5646"/>
      <c r="D5646"/>
      <c r="E5646"/>
      <c r="F5646"/>
    </row>
    <row r="5647" spans="1:6" ht="51" customHeight="1">
      <c r="A5647"/>
      <c r="B5647"/>
      <c r="C5647"/>
      <c r="D5647"/>
      <c r="E5647"/>
      <c r="F5647"/>
    </row>
    <row r="5648" spans="1:6" ht="51" customHeight="1" thickBot="1">
      <c r="A5648" t="s">
        <v>7228</v>
      </c>
      <c r="B5648"/>
      <c r="C5648"/>
      <c r="D5648"/>
      <c r="E5648"/>
      <c r="F5648"/>
    </row>
    <row r="5649" spans="1:6" ht="51" customHeight="1">
      <c r="A5649" s="1299" t="s">
        <v>1</v>
      </c>
      <c r="B5649" s="1300" t="s">
        <v>2</v>
      </c>
      <c r="C5649" s="1301" t="s">
        <v>6349</v>
      </c>
      <c r="D5649" s="1301" t="s">
        <v>4</v>
      </c>
      <c r="E5649" s="1301" t="s">
        <v>5</v>
      </c>
      <c r="F5649" s="1302" t="s">
        <v>6350</v>
      </c>
    </row>
    <row r="5650" spans="1:6" ht="51" customHeight="1">
      <c r="A5650" t="s">
        <v>9425</v>
      </c>
      <c r="B5650" t="s">
        <v>9426</v>
      </c>
      <c r="C5650">
        <v>25000</v>
      </c>
      <c r="D5650" t="s">
        <v>1066</v>
      </c>
      <c r="E5650" t="s">
        <v>904</v>
      </c>
      <c r="F5650"/>
    </row>
    <row r="5651" spans="1:6" ht="51" customHeight="1">
      <c r="A5651" t="s">
        <v>9427</v>
      </c>
      <c r="B5651" t="s">
        <v>9428</v>
      </c>
      <c r="C5651">
        <v>50000</v>
      </c>
      <c r="D5651" t="s">
        <v>1066</v>
      </c>
      <c r="E5651" t="s">
        <v>904</v>
      </c>
      <c r="F5651"/>
    </row>
    <row r="5652" spans="1:6" ht="51" customHeight="1">
      <c r="A5652" t="s">
        <v>9429</v>
      </c>
      <c r="B5652" t="s">
        <v>9430</v>
      </c>
      <c r="C5652">
        <v>200000</v>
      </c>
      <c r="D5652" t="s">
        <v>1066</v>
      </c>
      <c r="E5652" t="s">
        <v>904</v>
      </c>
      <c r="F5652"/>
    </row>
    <row r="5653" spans="1:6" ht="51" customHeight="1">
      <c r="A5653"/>
      <c r="B5653"/>
      <c r="C5653"/>
      <c r="D5653"/>
      <c r="E5653"/>
      <c r="F5653"/>
    </row>
    <row r="5654" spans="1:6" ht="51" customHeight="1">
      <c r="A5654"/>
      <c r="B5654"/>
      <c r="C5654"/>
      <c r="D5654"/>
      <c r="E5654"/>
      <c r="F5654"/>
    </row>
    <row r="5655" spans="1:6" ht="51" customHeight="1" thickBot="1">
      <c r="A5655" t="s">
        <v>6800</v>
      </c>
      <c r="B5655"/>
      <c r="C5655"/>
      <c r="D5655"/>
      <c r="E5655"/>
      <c r="F5655"/>
    </row>
    <row r="5656" spans="1:6" ht="51" customHeight="1">
      <c r="A5656" s="1299" t="s">
        <v>1</v>
      </c>
      <c r="B5656" s="1300" t="s">
        <v>2</v>
      </c>
      <c r="C5656" s="1301" t="s">
        <v>6349</v>
      </c>
      <c r="D5656" s="1301" t="s">
        <v>4</v>
      </c>
      <c r="E5656" s="1301" t="s">
        <v>5</v>
      </c>
      <c r="F5656" s="1302" t="s">
        <v>6350</v>
      </c>
    </row>
    <row r="5657" spans="1:6" ht="51" customHeight="1">
      <c r="A5657" t="s">
        <v>9431</v>
      </c>
      <c r="B5657" t="s">
        <v>9432</v>
      </c>
      <c r="C5657">
        <v>50000</v>
      </c>
      <c r="D5657" t="s">
        <v>1066</v>
      </c>
      <c r="E5657" t="s">
        <v>904</v>
      </c>
      <c r="F5657"/>
    </row>
    <row r="5658" spans="1:6" ht="51" customHeight="1">
      <c r="A5658" t="s">
        <v>9433</v>
      </c>
      <c r="B5658" t="s">
        <v>9434</v>
      </c>
      <c r="C5658">
        <v>50000</v>
      </c>
      <c r="D5658" t="s">
        <v>1066</v>
      </c>
      <c r="E5658" t="s">
        <v>904</v>
      </c>
      <c r="F5658"/>
    </row>
    <row r="5659" spans="1:6" ht="51" customHeight="1">
      <c r="A5659" t="s">
        <v>9435</v>
      </c>
      <c r="B5659" t="s">
        <v>9436</v>
      </c>
      <c r="C5659">
        <v>150000</v>
      </c>
      <c r="D5659" t="s">
        <v>1066</v>
      </c>
      <c r="E5659" t="s">
        <v>904</v>
      </c>
      <c r="F5659"/>
    </row>
    <row r="5660" spans="1:6" ht="51" customHeight="1">
      <c r="A5660" t="s">
        <v>9437</v>
      </c>
      <c r="B5660" t="s">
        <v>9438</v>
      </c>
      <c r="C5660">
        <v>150000</v>
      </c>
      <c r="D5660" t="s">
        <v>1066</v>
      </c>
      <c r="E5660" t="s">
        <v>904</v>
      </c>
      <c r="F5660"/>
    </row>
    <row r="5661" spans="1:6" ht="51" customHeight="1">
      <c r="A5661"/>
      <c r="B5661"/>
      <c r="C5661"/>
      <c r="D5661"/>
      <c r="E5661"/>
      <c r="F5661"/>
    </row>
    <row r="5662" spans="1:6" ht="51" customHeight="1">
      <c r="A5662"/>
      <c r="B5662"/>
      <c r="C5662"/>
      <c r="D5662"/>
      <c r="E5662"/>
      <c r="F5662"/>
    </row>
    <row r="5663" spans="1:6" ht="51" customHeight="1" thickBot="1">
      <c r="A5663" t="s">
        <v>7260</v>
      </c>
      <c r="B5663"/>
      <c r="C5663"/>
      <c r="D5663"/>
      <c r="E5663"/>
      <c r="F5663"/>
    </row>
    <row r="5664" spans="1:6" ht="51" customHeight="1">
      <c r="A5664" s="1299" t="s">
        <v>1</v>
      </c>
      <c r="B5664" s="1300" t="s">
        <v>2</v>
      </c>
      <c r="C5664" s="1301" t="s">
        <v>6349</v>
      </c>
      <c r="D5664" s="1301" t="s">
        <v>4</v>
      </c>
      <c r="E5664" s="1301" t="s">
        <v>5</v>
      </c>
      <c r="F5664" s="1302" t="s">
        <v>6350</v>
      </c>
    </row>
    <row r="5665" spans="1:6" ht="51" customHeight="1">
      <c r="A5665" t="s">
        <v>9439</v>
      </c>
      <c r="B5665" t="s">
        <v>9440</v>
      </c>
      <c r="C5665">
        <v>50000</v>
      </c>
      <c r="D5665" t="s">
        <v>1066</v>
      </c>
      <c r="E5665" t="s">
        <v>904</v>
      </c>
      <c r="F5665"/>
    </row>
    <row r="5666" spans="1:6" ht="51" customHeight="1">
      <c r="A5666" t="s">
        <v>9441</v>
      </c>
      <c r="B5666" t="s">
        <v>9442</v>
      </c>
      <c r="C5666">
        <v>25000</v>
      </c>
      <c r="D5666" t="s">
        <v>1066</v>
      </c>
      <c r="E5666" t="s">
        <v>904</v>
      </c>
      <c r="F5666"/>
    </row>
    <row r="5667" spans="1:6" ht="51" customHeight="1">
      <c r="A5667" t="s">
        <v>9443</v>
      </c>
      <c r="B5667" t="s">
        <v>9444</v>
      </c>
      <c r="C5667">
        <v>50000</v>
      </c>
      <c r="D5667" t="s">
        <v>1066</v>
      </c>
      <c r="E5667" t="s">
        <v>904</v>
      </c>
      <c r="F5667"/>
    </row>
    <row r="5668" spans="1:6" ht="51" customHeight="1">
      <c r="A5668" t="s">
        <v>9445</v>
      </c>
      <c r="B5668" t="s">
        <v>9446</v>
      </c>
      <c r="C5668">
        <v>10000</v>
      </c>
      <c r="D5668" t="s">
        <v>1066</v>
      </c>
      <c r="E5668" t="s">
        <v>904</v>
      </c>
      <c r="F5668"/>
    </row>
    <row r="5669" spans="1:6" ht="51" customHeight="1">
      <c r="A5669" t="s">
        <v>9447</v>
      </c>
      <c r="B5669" t="s">
        <v>9448</v>
      </c>
      <c r="C5669">
        <v>100000</v>
      </c>
      <c r="D5669" t="s">
        <v>1066</v>
      </c>
      <c r="E5669" t="s">
        <v>904</v>
      </c>
      <c r="F5669"/>
    </row>
    <row r="5670" spans="1:6" ht="51" customHeight="1">
      <c r="A5670" t="s">
        <v>9449</v>
      </c>
      <c r="B5670" t="s">
        <v>9450</v>
      </c>
      <c r="C5670">
        <v>100000</v>
      </c>
      <c r="D5670" t="s">
        <v>1066</v>
      </c>
      <c r="E5670" t="s">
        <v>904</v>
      </c>
      <c r="F5670"/>
    </row>
    <row r="5671" spans="1:6" ht="51" customHeight="1">
      <c r="A5671" t="s">
        <v>9451</v>
      </c>
      <c r="B5671" t="s">
        <v>9452</v>
      </c>
      <c r="C5671">
        <v>300000</v>
      </c>
      <c r="D5671" t="s">
        <v>1066</v>
      </c>
      <c r="E5671" t="s">
        <v>904</v>
      </c>
      <c r="F5671"/>
    </row>
    <row r="5672" spans="1:6" ht="51" customHeight="1">
      <c r="A5672"/>
      <c r="B5672"/>
      <c r="C5672"/>
      <c r="D5672"/>
      <c r="E5672"/>
      <c r="F5672"/>
    </row>
    <row r="5673" spans="1:6" ht="51" customHeight="1">
      <c r="A5673"/>
      <c r="B5673"/>
      <c r="C5673"/>
      <c r="D5673"/>
      <c r="E5673"/>
      <c r="F5673"/>
    </row>
    <row r="5674" spans="1:6" ht="51" customHeight="1" thickBot="1">
      <c r="A5674" t="s">
        <v>7289</v>
      </c>
      <c r="B5674"/>
      <c r="C5674"/>
      <c r="D5674"/>
      <c r="E5674"/>
      <c r="F5674"/>
    </row>
    <row r="5675" spans="1:6" ht="51" customHeight="1">
      <c r="A5675" s="1299" t="s">
        <v>1</v>
      </c>
      <c r="B5675" s="1300" t="s">
        <v>2</v>
      </c>
      <c r="C5675" s="1301" t="s">
        <v>6349</v>
      </c>
      <c r="D5675" s="1301" t="s">
        <v>4</v>
      </c>
      <c r="E5675" s="1301" t="s">
        <v>5</v>
      </c>
      <c r="F5675" s="1302" t="s">
        <v>6350</v>
      </c>
    </row>
    <row r="5676" spans="1:6" ht="51" customHeight="1">
      <c r="A5676" t="s">
        <v>9453</v>
      </c>
      <c r="B5676" t="s">
        <v>9454</v>
      </c>
      <c r="C5676">
        <v>30000</v>
      </c>
      <c r="D5676" t="s">
        <v>1066</v>
      </c>
      <c r="E5676" t="s">
        <v>904</v>
      </c>
      <c r="F5676"/>
    </row>
    <row r="5677" spans="1:6" ht="51" customHeight="1">
      <c r="A5677" t="s">
        <v>9455</v>
      </c>
      <c r="B5677" t="s">
        <v>9456</v>
      </c>
      <c r="C5677">
        <v>180000</v>
      </c>
      <c r="D5677" t="s">
        <v>1066</v>
      </c>
      <c r="E5677" t="s">
        <v>904</v>
      </c>
      <c r="F5677"/>
    </row>
    <row r="5678" spans="1:6" ht="51" customHeight="1">
      <c r="A5678" t="s">
        <v>9457</v>
      </c>
      <c r="B5678" t="s">
        <v>9458</v>
      </c>
      <c r="C5678">
        <v>300000</v>
      </c>
      <c r="D5678" t="s">
        <v>1066</v>
      </c>
      <c r="E5678" t="s">
        <v>904</v>
      </c>
      <c r="F5678"/>
    </row>
    <row r="5679" spans="1:6" ht="51" customHeight="1">
      <c r="A5679" t="s">
        <v>9459</v>
      </c>
      <c r="B5679" t="s">
        <v>9460</v>
      </c>
      <c r="C5679">
        <v>300000</v>
      </c>
      <c r="D5679" t="s">
        <v>1066</v>
      </c>
      <c r="E5679" t="s">
        <v>904</v>
      </c>
      <c r="F5679"/>
    </row>
    <row r="5680" spans="1:6" ht="51" customHeight="1">
      <c r="A5680"/>
      <c r="B5680"/>
      <c r="C5680"/>
      <c r="D5680"/>
      <c r="E5680"/>
      <c r="F5680"/>
    </row>
    <row r="5681" spans="1:6" ht="51" customHeight="1">
      <c r="A5681"/>
      <c r="B5681"/>
      <c r="C5681"/>
      <c r="D5681"/>
      <c r="E5681"/>
      <c r="F5681"/>
    </row>
    <row r="5682" spans="1:6" ht="51" customHeight="1" thickBot="1">
      <c r="A5682" t="s">
        <v>6693</v>
      </c>
      <c r="B5682"/>
      <c r="C5682"/>
      <c r="D5682"/>
      <c r="E5682"/>
      <c r="F5682"/>
    </row>
    <row r="5683" spans="1:6" ht="51" customHeight="1">
      <c r="A5683" s="1299" t="s">
        <v>1</v>
      </c>
      <c r="B5683" s="1300" t="s">
        <v>2</v>
      </c>
      <c r="C5683" s="1301" t="s">
        <v>6349</v>
      </c>
      <c r="D5683" s="1301" t="s">
        <v>4</v>
      </c>
      <c r="E5683" s="1301" t="s">
        <v>5</v>
      </c>
      <c r="F5683" s="1302" t="s">
        <v>6350</v>
      </c>
    </row>
    <row r="5684" spans="1:6" ht="51" customHeight="1">
      <c r="A5684" t="s">
        <v>9461</v>
      </c>
      <c r="B5684" t="s">
        <v>9462</v>
      </c>
      <c r="C5684">
        <v>20000</v>
      </c>
      <c r="D5684" t="s">
        <v>1066</v>
      </c>
      <c r="E5684" t="s">
        <v>904</v>
      </c>
      <c r="F5684"/>
    </row>
    <row r="5685" spans="1:6" ht="51" customHeight="1">
      <c r="A5685" t="s">
        <v>9463</v>
      </c>
      <c r="B5685" t="s">
        <v>9464</v>
      </c>
      <c r="C5685">
        <v>50000</v>
      </c>
      <c r="D5685" t="s">
        <v>1066</v>
      </c>
      <c r="E5685" t="s">
        <v>904</v>
      </c>
      <c r="F5685"/>
    </row>
    <row r="5686" spans="1:6" ht="51" customHeight="1">
      <c r="A5686" t="s">
        <v>9465</v>
      </c>
      <c r="B5686" t="s">
        <v>9466</v>
      </c>
      <c r="C5686">
        <v>300000</v>
      </c>
      <c r="D5686" t="s">
        <v>1066</v>
      </c>
      <c r="E5686" t="s">
        <v>904</v>
      </c>
      <c r="F5686"/>
    </row>
    <row r="5687" spans="1:6" ht="51" customHeight="1">
      <c r="A5687"/>
      <c r="B5687"/>
      <c r="C5687"/>
      <c r="D5687"/>
      <c r="E5687"/>
      <c r="F5687"/>
    </row>
    <row r="5688" spans="1:6" ht="51" customHeight="1">
      <c r="A5688"/>
      <c r="B5688"/>
      <c r="C5688"/>
      <c r="D5688"/>
      <c r="E5688"/>
      <c r="F5688"/>
    </row>
    <row r="5689" spans="1:6" ht="51" customHeight="1" thickBot="1">
      <c r="A5689" t="s">
        <v>6821</v>
      </c>
      <c r="B5689"/>
      <c r="C5689"/>
      <c r="D5689"/>
      <c r="E5689"/>
      <c r="F5689"/>
    </row>
    <row r="5690" spans="1:6" ht="51" customHeight="1">
      <c r="A5690" s="1299" t="s">
        <v>1</v>
      </c>
      <c r="B5690" s="1300" t="s">
        <v>2</v>
      </c>
      <c r="C5690" s="1301" t="s">
        <v>6349</v>
      </c>
      <c r="D5690" s="1301" t="s">
        <v>4</v>
      </c>
      <c r="E5690" s="1301" t="s">
        <v>5</v>
      </c>
      <c r="F5690" s="1302" t="s">
        <v>6350</v>
      </c>
    </row>
    <row r="5691" spans="1:6" ht="51" customHeight="1">
      <c r="A5691" t="s">
        <v>9467</v>
      </c>
      <c r="B5691" t="s">
        <v>9468</v>
      </c>
      <c r="C5691">
        <v>50000</v>
      </c>
      <c r="D5691" t="s">
        <v>1066</v>
      </c>
      <c r="E5691" t="s">
        <v>904</v>
      </c>
      <c r="F5691"/>
    </row>
    <row r="5692" spans="1:6" ht="51" customHeight="1">
      <c r="A5692" t="s">
        <v>9469</v>
      </c>
      <c r="B5692" t="s">
        <v>9470</v>
      </c>
      <c r="C5692">
        <v>50000</v>
      </c>
      <c r="D5692" t="s">
        <v>1066</v>
      </c>
      <c r="E5692" t="s">
        <v>904</v>
      </c>
      <c r="F5692"/>
    </row>
    <row r="5693" spans="1:6" ht="51" customHeight="1">
      <c r="A5693" t="s">
        <v>9471</v>
      </c>
      <c r="B5693" t="s">
        <v>9472</v>
      </c>
      <c r="C5693">
        <v>150000</v>
      </c>
      <c r="D5693" t="s">
        <v>6730</v>
      </c>
      <c r="E5693" t="s">
        <v>701</v>
      </c>
      <c r="F5693"/>
    </row>
    <row r="5694" spans="1:6" ht="51" customHeight="1">
      <c r="A5694"/>
      <c r="B5694"/>
      <c r="C5694"/>
      <c r="D5694"/>
      <c r="E5694"/>
      <c r="F5694"/>
    </row>
    <row r="5695" spans="1:6" ht="51" customHeight="1">
      <c r="A5695"/>
      <c r="B5695"/>
      <c r="C5695"/>
      <c r="D5695"/>
      <c r="E5695"/>
      <c r="F5695"/>
    </row>
    <row r="5696" spans="1:6" ht="51" customHeight="1" thickBot="1">
      <c r="A5696" t="s">
        <v>6831</v>
      </c>
      <c r="B5696"/>
      <c r="C5696"/>
      <c r="D5696"/>
      <c r="E5696"/>
      <c r="F5696"/>
    </row>
    <row r="5697" spans="1:6" ht="51" customHeight="1">
      <c r="A5697" s="1299" t="s">
        <v>1</v>
      </c>
      <c r="B5697" s="1300" t="s">
        <v>2</v>
      </c>
      <c r="C5697" s="1301" t="s">
        <v>6349</v>
      </c>
      <c r="D5697" s="1301" t="s">
        <v>4</v>
      </c>
      <c r="E5697" s="1301" t="s">
        <v>5</v>
      </c>
      <c r="F5697" s="1302" t="s">
        <v>6350</v>
      </c>
    </row>
    <row r="5698" spans="1:6" ht="51" customHeight="1">
      <c r="A5698" t="s">
        <v>9473</v>
      </c>
      <c r="B5698" t="s">
        <v>9474</v>
      </c>
      <c r="C5698">
        <v>50000</v>
      </c>
      <c r="D5698" t="s">
        <v>1066</v>
      </c>
      <c r="E5698" t="s">
        <v>904</v>
      </c>
      <c r="F5698"/>
    </row>
    <row r="5699" spans="1:6" ht="51" customHeight="1">
      <c r="A5699"/>
      <c r="B5699"/>
      <c r="C5699"/>
      <c r="D5699"/>
      <c r="E5699"/>
      <c r="F5699"/>
    </row>
    <row r="5700" spans="1:6" ht="51" customHeight="1">
      <c r="A5700"/>
      <c r="B5700"/>
      <c r="C5700"/>
      <c r="D5700"/>
      <c r="E5700"/>
      <c r="F5700"/>
    </row>
    <row r="5701" spans="1:6" ht="51" customHeight="1" thickBot="1">
      <c r="A5701" t="s">
        <v>6700</v>
      </c>
      <c r="B5701"/>
      <c r="C5701"/>
      <c r="D5701"/>
      <c r="E5701"/>
      <c r="F5701"/>
    </row>
    <row r="5702" spans="1:6" ht="51" customHeight="1">
      <c r="A5702" s="1299" t="s">
        <v>1</v>
      </c>
      <c r="B5702" s="1300" t="s">
        <v>2</v>
      </c>
      <c r="C5702" s="1301" t="s">
        <v>6349</v>
      </c>
      <c r="D5702" s="1301" t="s">
        <v>4</v>
      </c>
      <c r="E5702" s="1301" t="s">
        <v>5</v>
      </c>
      <c r="F5702" s="1302" t="s">
        <v>6350</v>
      </c>
    </row>
    <row r="5703" spans="1:6" ht="51" customHeight="1">
      <c r="A5703" t="s">
        <v>9475</v>
      </c>
      <c r="B5703" t="s">
        <v>9476</v>
      </c>
      <c r="C5703">
        <v>50000</v>
      </c>
      <c r="D5703" t="s">
        <v>1066</v>
      </c>
      <c r="E5703" t="s">
        <v>904</v>
      </c>
      <c r="F5703"/>
    </row>
    <row r="5704" spans="1:6" ht="51" customHeight="1">
      <c r="A5704" t="s">
        <v>9477</v>
      </c>
      <c r="B5704" t="s">
        <v>9478</v>
      </c>
      <c r="C5704">
        <v>50000</v>
      </c>
      <c r="D5704" t="s">
        <v>1066</v>
      </c>
      <c r="E5704" t="s">
        <v>904</v>
      </c>
      <c r="F5704"/>
    </row>
    <row r="5705" spans="1:6" ht="51" customHeight="1">
      <c r="A5705" t="s">
        <v>9479</v>
      </c>
      <c r="B5705" t="s">
        <v>9480</v>
      </c>
      <c r="C5705">
        <v>50000</v>
      </c>
      <c r="D5705" t="s">
        <v>1066</v>
      </c>
      <c r="E5705" t="s">
        <v>904</v>
      </c>
      <c r="F5705"/>
    </row>
    <row r="5706" spans="1:6" ht="51" customHeight="1">
      <c r="A5706" t="s">
        <v>9481</v>
      </c>
      <c r="B5706" t="s">
        <v>9482</v>
      </c>
      <c r="C5706">
        <v>50000</v>
      </c>
      <c r="D5706" t="s">
        <v>1066</v>
      </c>
      <c r="E5706" t="s">
        <v>904</v>
      </c>
      <c r="F5706"/>
    </row>
    <row r="5707" spans="1:6" ht="51" customHeight="1">
      <c r="A5707" t="s">
        <v>9483</v>
      </c>
      <c r="B5707" t="s">
        <v>9484</v>
      </c>
      <c r="C5707">
        <v>745000</v>
      </c>
      <c r="D5707" t="s">
        <v>904</v>
      </c>
      <c r="E5707" t="s">
        <v>904</v>
      </c>
      <c r="F5707"/>
    </row>
    <row r="5708" spans="1:6" ht="51" customHeight="1">
      <c r="A5708" t="s">
        <v>9485</v>
      </c>
      <c r="B5708" t="s">
        <v>9486</v>
      </c>
      <c r="C5708">
        <v>400000</v>
      </c>
      <c r="D5708" t="s">
        <v>904</v>
      </c>
      <c r="E5708" t="s">
        <v>904</v>
      </c>
      <c r="F5708"/>
    </row>
    <row r="5709" spans="1:6" ht="51" customHeight="1">
      <c r="A5709" t="s">
        <v>9487</v>
      </c>
      <c r="B5709" t="s">
        <v>9488</v>
      </c>
      <c r="C5709">
        <v>400000</v>
      </c>
      <c r="D5709" t="s">
        <v>904</v>
      </c>
      <c r="E5709" t="s">
        <v>904</v>
      </c>
      <c r="F5709"/>
    </row>
    <row r="5710" spans="1:6" ht="51" customHeight="1">
      <c r="A5710" t="s">
        <v>9489</v>
      </c>
      <c r="B5710" t="s">
        <v>9490</v>
      </c>
      <c r="C5710">
        <v>75000</v>
      </c>
      <c r="D5710" t="s">
        <v>1066</v>
      </c>
      <c r="E5710" t="s">
        <v>904</v>
      </c>
      <c r="F5710"/>
    </row>
    <row r="5711" spans="1:6" ht="51" customHeight="1">
      <c r="A5711" t="s">
        <v>9491</v>
      </c>
      <c r="B5711" t="s">
        <v>9492</v>
      </c>
      <c r="C5711">
        <v>300000</v>
      </c>
      <c r="D5711" t="s">
        <v>1066</v>
      </c>
      <c r="E5711" t="s">
        <v>904</v>
      </c>
      <c r="F5711"/>
    </row>
    <row r="5712" spans="1:6" ht="51" customHeight="1">
      <c r="A5712"/>
      <c r="B5712"/>
      <c r="C5712"/>
      <c r="D5712"/>
      <c r="E5712"/>
      <c r="F5712"/>
    </row>
    <row r="5713" spans="1:6" ht="51" customHeight="1">
      <c r="A5713"/>
      <c r="B5713"/>
      <c r="C5713"/>
      <c r="D5713"/>
      <c r="E5713"/>
      <c r="F5713"/>
    </row>
    <row r="5714" spans="1:6" ht="51" customHeight="1" thickBot="1">
      <c r="A5714" t="s">
        <v>6840</v>
      </c>
      <c r="B5714"/>
      <c r="C5714"/>
      <c r="D5714"/>
      <c r="E5714"/>
      <c r="F5714"/>
    </row>
    <row r="5715" spans="1:6" ht="51" customHeight="1">
      <c r="A5715" s="1299" t="s">
        <v>1</v>
      </c>
      <c r="B5715" s="1300" t="s">
        <v>2</v>
      </c>
      <c r="C5715" s="1301" t="s">
        <v>6349</v>
      </c>
      <c r="D5715" s="1301" t="s">
        <v>4</v>
      </c>
      <c r="E5715" s="1301" t="s">
        <v>5</v>
      </c>
      <c r="F5715" s="1302" t="s">
        <v>6350</v>
      </c>
    </row>
    <row r="5716" spans="1:6" ht="51" customHeight="1">
      <c r="A5716" t="s">
        <v>9493</v>
      </c>
      <c r="B5716" t="s">
        <v>9494</v>
      </c>
      <c r="C5716">
        <v>50000</v>
      </c>
      <c r="D5716" t="s">
        <v>1066</v>
      </c>
      <c r="E5716" t="s">
        <v>904</v>
      </c>
      <c r="F5716"/>
    </row>
    <row r="5717" spans="1:6" ht="51" customHeight="1">
      <c r="A5717" t="s">
        <v>9495</v>
      </c>
      <c r="B5717" t="s">
        <v>9496</v>
      </c>
      <c r="C5717">
        <v>50000</v>
      </c>
      <c r="D5717" t="s">
        <v>1066</v>
      </c>
      <c r="E5717" t="s">
        <v>904</v>
      </c>
      <c r="F5717"/>
    </row>
    <row r="5718" spans="1:6" ht="51" customHeight="1">
      <c r="A5718" t="s">
        <v>9497</v>
      </c>
      <c r="B5718" t="s">
        <v>9498</v>
      </c>
      <c r="C5718">
        <v>50000</v>
      </c>
      <c r="D5718" t="s">
        <v>1066</v>
      </c>
      <c r="E5718" t="s">
        <v>904</v>
      </c>
      <c r="F5718"/>
    </row>
    <row r="5719" spans="1:6" ht="51" customHeight="1">
      <c r="A5719" t="s">
        <v>9499</v>
      </c>
      <c r="B5719" t="s">
        <v>9500</v>
      </c>
      <c r="C5719">
        <v>200000</v>
      </c>
      <c r="D5719" t="s">
        <v>904</v>
      </c>
      <c r="E5719" t="s">
        <v>904</v>
      </c>
      <c r="F5719"/>
    </row>
    <row r="5720" spans="1:6" ht="51" customHeight="1">
      <c r="A5720" t="s">
        <v>9501</v>
      </c>
      <c r="B5720" t="s">
        <v>9502</v>
      </c>
      <c r="C5720">
        <v>200000</v>
      </c>
      <c r="D5720" t="s">
        <v>1066</v>
      </c>
      <c r="E5720" t="s">
        <v>904</v>
      </c>
      <c r="F5720"/>
    </row>
    <row r="5721" spans="1:6" ht="51" customHeight="1">
      <c r="A5721" t="s">
        <v>9503</v>
      </c>
      <c r="B5721" t="s">
        <v>9504</v>
      </c>
      <c r="C5721">
        <v>300000</v>
      </c>
      <c r="D5721" t="s">
        <v>1066</v>
      </c>
      <c r="E5721" t="s">
        <v>904</v>
      </c>
      <c r="F5721"/>
    </row>
    <row r="5722" spans="1:6" ht="51" customHeight="1">
      <c r="A5722"/>
      <c r="B5722"/>
      <c r="C5722"/>
      <c r="D5722"/>
      <c r="E5722"/>
      <c r="F5722"/>
    </row>
    <row r="5723" spans="1:6" ht="51" customHeight="1">
      <c r="A5723"/>
      <c r="B5723"/>
      <c r="C5723"/>
      <c r="D5723"/>
      <c r="E5723"/>
      <c r="F5723"/>
    </row>
    <row r="5724" spans="1:6" ht="51" customHeight="1" thickBot="1">
      <c r="A5724" t="s">
        <v>6867</v>
      </c>
      <c r="B5724"/>
      <c r="C5724"/>
      <c r="D5724"/>
      <c r="E5724"/>
      <c r="F5724"/>
    </row>
    <row r="5725" spans="1:6" ht="51" customHeight="1">
      <c r="A5725" s="1299" t="s">
        <v>1</v>
      </c>
      <c r="B5725" s="1300" t="s">
        <v>2</v>
      </c>
      <c r="C5725" s="1301" t="s">
        <v>6349</v>
      </c>
      <c r="D5725" s="1301" t="s">
        <v>4</v>
      </c>
      <c r="E5725" s="1301" t="s">
        <v>5</v>
      </c>
      <c r="F5725" s="1302" t="s">
        <v>6350</v>
      </c>
    </row>
    <row r="5726" spans="1:6" ht="51" customHeight="1">
      <c r="A5726" t="s">
        <v>9505</v>
      </c>
      <c r="B5726" t="s">
        <v>9506</v>
      </c>
      <c r="C5726">
        <v>50000</v>
      </c>
      <c r="D5726" t="s">
        <v>1066</v>
      </c>
      <c r="E5726" t="s">
        <v>904</v>
      </c>
      <c r="F5726"/>
    </row>
    <row r="5727" spans="1:6" ht="51" customHeight="1">
      <c r="A5727" t="s">
        <v>9507</v>
      </c>
      <c r="B5727" t="s">
        <v>9508</v>
      </c>
      <c r="C5727">
        <v>25000</v>
      </c>
      <c r="D5727" t="s">
        <v>1066</v>
      </c>
      <c r="E5727" t="s">
        <v>904</v>
      </c>
      <c r="F5727"/>
    </row>
    <row r="5728" spans="1:6" ht="51" customHeight="1">
      <c r="A5728"/>
      <c r="B5728"/>
      <c r="C5728"/>
      <c r="D5728"/>
      <c r="E5728"/>
      <c r="F5728"/>
    </row>
    <row r="5729" spans="1:6" ht="51" customHeight="1">
      <c r="A5729"/>
      <c r="B5729"/>
      <c r="C5729"/>
      <c r="D5729"/>
      <c r="E5729"/>
      <c r="F5729"/>
    </row>
    <row r="5730" spans="1:6" ht="51" customHeight="1" thickBot="1">
      <c r="A5730" t="s">
        <v>6872</v>
      </c>
      <c r="B5730"/>
      <c r="C5730"/>
      <c r="D5730"/>
      <c r="E5730"/>
      <c r="F5730"/>
    </row>
    <row r="5731" spans="1:6" ht="51" customHeight="1">
      <c r="A5731" s="1299" t="s">
        <v>1</v>
      </c>
      <c r="B5731" s="1300" t="s">
        <v>2</v>
      </c>
      <c r="C5731" s="1301" t="s">
        <v>6349</v>
      </c>
      <c r="D5731" s="1301" t="s">
        <v>4</v>
      </c>
      <c r="E5731" s="1301" t="s">
        <v>5</v>
      </c>
      <c r="F5731" s="1302" t="s">
        <v>6350</v>
      </c>
    </row>
    <row r="5732" spans="1:6" ht="51" customHeight="1">
      <c r="A5732" t="s">
        <v>9509</v>
      </c>
      <c r="B5732" t="s">
        <v>9510</v>
      </c>
      <c r="C5732">
        <v>50000</v>
      </c>
      <c r="D5732" t="s">
        <v>1066</v>
      </c>
      <c r="E5732" t="s">
        <v>904</v>
      </c>
      <c r="F5732"/>
    </row>
    <row r="5733" spans="1:6" ht="51" customHeight="1">
      <c r="A5733" t="s">
        <v>9511</v>
      </c>
      <c r="B5733" t="s">
        <v>9512</v>
      </c>
      <c r="C5733">
        <v>150000</v>
      </c>
      <c r="D5733" t="s">
        <v>6730</v>
      </c>
      <c r="E5733" t="s">
        <v>701</v>
      </c>
      <c r="F5733"/>
    </row>
    <row r="5734" spans="1:6" ht="51" customHeight="1">
      <c r="A5734"/>
      <c r="B5734"/>
      <c r="C5734"/>
      <c r="D5734"/>
      <c r="E5734"/>
      <c r="F5734"/>
    </row>
    <row r="5735" spans="1:6" ht="51" customHeight="1">
      <c r="A5735"/>
      <c r="B5735"/>
      <c r="C5735"/>
      <c r="D5735"/>
      <c r="E5735"/>
      <c r="F5735"/>
    </row>
    <row r="5736" spans="1:6" ht="51" customHeight="1" thickBot="1">
      <c r="A5736" t="s">
        <v>6877</v>
      </c>
      <c r="B5736"/>
      <c r="C5736"/>
      <c r="D5736"/>
      <c r="E5736"/>
      <c r="F5736"/>
    </row>
    <row r="5737" spans="1:6" ht="51" customHeight="1">
      <c r="A5737" s="1299" t="s">
        <v>1</v>
      </c>
      <c r="B5737" s="1300" t="s">
        <v>2</v>
      </c>
      <c r="C5737" s="1301" t="s">
        <v>6349</v>
      </c>
      <c r="D5737" s="1301" t="s">
        <v>4</v>
      </c>
      <c r="E5737" s="1301" t="s">
        <v>5</v>
      </c>
      <c r="F5737" s="1302" t="s">
        <v>6350</v>
      </c>
    </row>
    <row r="5738" spans="1:6" ht="51" customHeight="1">
      <c r="A5738" t="s">
        <v>9513</v>
      </c>
      <c r="B5738" t="s">
        <v>9514</v>
      </c>
      <c r="C5738">
        <v>50000</v>
      </c>
      <c r="D5738" t="s">
        <v>1066</v>
      </c>
      <c r="E5738" t="s">
        <v>904</v>
      </c>
      <c r="F5738"/>
    </row>
    <row r="5739" spans="1:6" ht="51" customHeight="1">
      <c r="A5739" t="s">
        <v>9515</v>
      </c>
      <c r="B5739" t="s">
        <v>9516</v>
      </c>
      <c r="C5739">
        <v>25000</v>
      </c>
      <c r="D5739" t="s">
        <v>1066</v>
      </c>
      <c r="E5739" t="s">
        <v>904</v>
      </c>
      <c r="F5739"/>
    </row>
    <row r="5740" spans="1:6" ht="51" customHeight="1">
      <c r="A5740" t="s">
        <v>9517</v>
      </c>
      <c r="B5740" t="s">
        <v>9518</v>
      </c>
      <c r="C5740">
        <v>25000</v>
      </c>
      <c r="D5740" t="s">
        <v>1066</v>
      </c>
      <c r="E5740" t="s">
        <v>904</v>
      </c>
      <c r="F5740"/>
    </row>
    <row r="5741" spans="1:6" ht="51" customHeight="1">
      <c r="A5741" t="s">
        <v>9519</v>
      </c>
      <c r="B5741" t="s">
        <v>9520</v>
      </c>
      <c r="C5741">
        <v>115000</v>
      </c>
      <c r="D5741" t="s">
        <v>1066</v>
      </c>
      <c r="E5741" t="s">
        <v>904</v>
      </c>
      <c r="F5741"/>
    </row>
    <row r="5742" spans="1:6" ht="51" customHeight="1">
      <c r="A5742" t="s">
        <v>9521</v>
      </c>
      <c r="B5742" t="s">
        <v>9522</v>
      </c>
      <c r="C5742">
        <v>200000</v>
      </c>
      <c r="D5742" t="s">
        <v>1066</v>
      </c>
      <c r="E5742" t="s">
        <v>904</v>
      </c>
      <c r="F5742"/>
    </row>
    <row r="5743" spans="1:6" ht="51" customHeight="1">
      <c r="A5743" t="s">
        <v>9523</v>
      </c>
      <c r="B5743" t="s">
        <v>9524</v>
      </c>
      <c r="C5743">
        <v>300000</v>
      </c>
      <c r="D5743" t="s">
        <v>1066</v>
      </c>
      <c r="E5743" t="s">
        <v>904</v>
      </c>
      <c r="F5743"/>
    </row>
    <row r="5744" spans="1:6" ht="51" customHeight="1">
      <c r="A5744"/>
      <c r="B5744"/>
      <c r="C5744"/>
      <c r="D5744"/>
      <c r="E5744"/>
      <c r="F5744"/>
    </row>
    <row r="5745" spans="1:6" ht="51" customHeight="1">
      <c r="A5745"/>
      <c r="B5745"/>
      <c r="C5745"/>
      <c r="D5745"/>
      <c r="E5745"/>
      <c r="F5745"/>
    </row>
    <row r="5746" spans="1:6" ht="51" customHeight="1" thickBot="1">
      <c r="A5746" t="s">
        <v>6890</v>
      </c>
      <c r="B5746"/>
      <c r="C5746"/>
      <c r="D5746"/>
      <c r="E5746"/>
      <c r="F5746"/>
    </row>
    <row r="5747" spans="1:6" ht="51" customHeight="1">
      <c r="A5747" s="1299" t="s">
        <v>1</v>
      </c>
      <c r="B5747" s="1300" t="s">
        <v>2</v>
      </c>
      <c r="C5747" s="1301" t="s">
        <v>6349</v>
      </c>
      <c r="D5747" s="1301" t="s">
        <v>4</v>
      </c>
      <c r="E5747" s="1301" t="s">
        <v>5</v>
      </c>
      <c r="F5747" s="1302" t="s">
        <v>6350</v>
      </c>
    </row>
    <row r="5748" spans="1:6" ht="51" customHeight="1">
      <c r="A5748" t="s">
        <v>9525</v>
      </c>
      <c r="B5748" t="s">
        <v>9526</v>
      </c>
      <c r="C5748">
        <v>25000</v>
      </c>
      <c r="D5748" t="s">
        <v>1066</v>
      </c>
      <c r="E5748" t="s">
        <v>904</v>
      </c>
      <c r="F5748"/>
    </row>
    <row r="5749" spans="1:6" ht="51" customHeight="1">
      <c r="A5749" t="s">
        <v>9527</v>
      </c>
      <c r="B5749" t="s">
        <v>9528</v>
      </c>
      <c r="C5749">
        <v>25000</v>
      </c>
      <c r="D5749" t="s">
        <v>1066</v>
      </c>
      <c r="E5749" t="s">
        <v>904</v>
      </c>
      <c r="F5749"/>
    </row>
    <row r="5750" spans="1:6" ht="51" customHeight="1">
      <c r="A5750" t="s">
        <v>9529</v>
      </c>
      <c r="B5750" t="s">
        <v>9530</v>
      </c>
      <c r="C5750">
        <v>50000</v>
      </c>
      <c r="D5750" t="s">
        <v>1066</v>
      </c>
      <c r="E5750" t="s">
        <v>904</v>
      </c>
      <c r="F5750"/>
    </row>
    <row r="5751" spans="1:6" ht="51" customHeight="1">
      <c r="A5751"/>
      <c r="B5751"/>
      <c r="C5751"/>
      <c r="D5751"/>
      <c r="E5751"/>
      <c r="F5751"/>
    </row>
    <row r="5752" spans="1:6" ht="51" customHeight="1">
      <c r="A5752"/>
      <c r="B5752"/>
      <c r="C5752"/>
      <c r="D5752"/>
      <c r="E5752"/>
      <c r="F5752"/>
    </row>
    <row r="5753" spans="1:6" ht="51" customHeight="1" thickBot="1">
      <c r="A5753" t="s">
        <v>6703</v>
      </c>
      <c r="B5753"/>
      <c r="C5753"/>
      <c r="D5753"/>
      <c r="E5753"/>
      <c r="F5753"/>
    </row>
    <row r="5754" spans="1:6" ht="51" customHeight="1">
      <c r="A5754" s="1299" t="s">
        <v>1</v>
      </c>
      <c r="B5754" s="1300" t="s">
        <v>2</v>
      </c>
      <c r="C5754" s="1301" t="s">
        <v>6349</v>
      </c>
      <c r="D5754" s="1301" t="s">
        <v>4</v>
      </c>
      <c r="E5754" s="1301" t="s">
        <v>5</v>
      </c>
      <c r="F5754" s="1302" t="s">
        <v>6350</v>
      </c>
    </row>
    <row r="5755" spans="1:6" ht="51" customHeight="1">
      <c r="A5755" t="s">
        <v>9531</v>
      </c>
      <c r="B5755" t="s">
        <v>9532</v>
      </c>
      <c r="C5755">
        <v>25000</v>
      </c>
      <c r="D5755" t="s">
        <v>1066</v>
      </c>
      <c r="E5755" t="s">
        <v>904</v>
      </c>
      <c r="F5755"/>
    </row>
    <row r="5756" spans="1:6" ht="51" customHeight="1">
      <c r="A5756" t="s">
        <v>9533</v>
      </c>
      <c r="B5756" t="s">
        <v>9534</v>
      </c>
      <c r="C5756">
        <v>50000</v>
      </c>
      <c r="D5756" t="s">
        <v>1066</v>
      </c>
      <c r="E5756" t="s">
        <v>904</v>
      </c>
      <c r="F5756"/>
    </row>
    <row r="5757" spans="1:6" ht="51" customHeight="1">
      <c r="A5757" t="s">
        <v>9535</v>
      </c>
      <c r="B5757" t="s">
        <v>9536</v>
      </c>
      <c r="C5757">
        <v>100000</v>
      </c>
      <c r="D5757" t="s">
        <v>1066</v>
      </c>
      <c r="E5757" t="s">
        <v>904</v>
      </c>
      <c r="F5757"/>
    </row>
    <row r="5758" spans="1:6" ht="51" customHeight="1">
      <c r="A5758" t="s">
        <v>9537</v>
      </c>
      <c r="B5758" t="s">
        <v>9538</v>
      </c>
      <c r="C5758">
        <v>50000</v>
      </c>
      <c r="D5758" t="s">
        <v>1066</v>
      </c>
      <c r="E5758" t="s">
        <v>904</v>
      </c>
      <c r="F5758"/>
    </row>
    <row r="5759" spans="1:6" ht="51" customHeight="1">
      <c r="A5759" t="s">
        <v>9539</v>
      </c>
      <c r="B5759" t="s">
        <v>9540</v>
      </c>
      <c r="C5759">
        <v>500000</v>
      </c>
      <c r="D5759" t="s">
        <v>904</v>
      </c>
      <c r="E5759" t="s">
        <v>904</v>
      </c>
      <c r="F5759"/>
    </row>
    <row r="5760" spans="1:6" ht="51" customHeight="1">
      <c r="A5760" t="s">
        <v>9541</v>
      </c>
      <c r="B5760" t="s">
        <v>9542</v>
      </c>
      <c r="C5760">
        <v>200000</v>
      </c>
      <c r="D5760" t="s">
        <v>904</v>
      </c>
      <c r="E5760" t="s">
        <v>904</v>
      </c>
      <c r="F5760"/>
    </row>
    <row r="5761" spans="1:6" ht="51" customHeight="1">
      <c r="A5761"/>
      <c r="B5761"/>
      <c r="C5761"/>
      <c r="D5761"/>
      <c r="E5761"/>
      <c r="F5761"/>
    </row>
    <row r="5762" spans="1:6" ht="51" customHeight="1">
      <c r="A5762"/>
      <c r="B5762"/>
      <c r="C5762"/>
      <c r="D5762"/>
      <c r="E5762"/>
      <c r="F5762"/>
    </row>
    <row r="5763" spans="1:6" ht="51" customHeight="1" thickBot="1">
      <c r="A5763" t="s">
        <v>6706</v>
      </c>
      <c r="B5763"/>
      <c r="C5763"/>
      <c r="D5763"/>
      <c r="E5763"/>
      <c r="F5763"/>
    </row>
    <row r="5764" spans="1:6" ht="51" customHeight="1">
      <c r="A5764" s="1299" t="s">
        <v>1</v>
      </c>
      <c r="B5764" s="1300" t="s">
        <v>2</v>
      </c>
      <c r="C5764" s="1301" t="s">
        <v>6349</v>
      </c>
      <c r="D5764" s="1301" t="s">
        <v>4</v>
      </c>
      <c r="E5764" s="1301" t="s">
        <v>5</v>
      </c>
      <c r="F5764" s="1302" t="s">
        <v>6350</v>
      </c>
    </row>
    <row r="5765" spans="1:6" ht="51" customHeight="1">
      <c r="A5765" t="s">
        <v>9543</v>
      </c>
      <c r="B5765" t="s">
        <v>9544</v>
      </c>
      <c r="C5765">
        <v>40000</v>
      </c>
      <c r="D5765" t="s">
        <v>1066</v>
      </c>
      <c r="E5765" t="s">
        <v>904</v>
      </c>
      <c r="F5765"/>
    </row>
    <row r="5766" spans="1:6" ht="51" customHeight="1">
      <c r="A5766" t="s">
        <v>9545</v>
      </c>
      <c r="B5766" t="s">
        <v>9546</v>
      </c>
      <c r="C5766">
        <v>10000</v>
      </c>
      <c r="D5766" t="s">
        <v>1066</v>
      </c>
      <c r="E5766" t="s">
        <v>904</v>
      </c>
      <c r="F5766"/>
    </row>
    <row r="5767" spans="1:6" ht="51" customHeight="1">
      <c r="A5767" t="s">
        <v>9547</v>
      </c>
      <c r="B5767" t="s">
        <v>9548</v>
      </c>
      <c r="C5767">
        <v>50000</v>
      </c>
      <c r="D5767" t="s">
        <v>1066</v>
      </c>
      <c r="E5767" t="s">
        <v>904</v>
      </c>
      <c r="F5767"/>
    </row>
    <row r="5768" spans="1:6" ht="51" customHeight="1">
      <c r="A5768" t="s">
        <v>9549</v>
      </c>
      <c r="B5768" t="s">
        <v>9550</v>
      </c>
      <c r="C5768">
        <v>25000</v>
      </c>
      <c r="D5768" t="s">
        <v>1066</v>
      </c>
      <c r="E5768" t="s">
        <v>904</v>
      </c>
      <c r="F5768"/>
    </row>
    <row r="5769" spans="1:6" ht="51" customHeight="1">
      <c r="A5769"/>
      <c r="B5769"/>
      <c r="C5769"/>
      <c r="D5769"/>
      <c r="E5769"/>
      <c r="F5769"/>
    </row>
    <row r="5770" spans="1:6" ht="51" customHeight="1">
      <c r="A5770"/>
      <c r="B5770"/>
      <c r="C5770"/>
      <c r="D5770"/>
      <c r="E5770"/>
      <c r="F5770"/>
    </row>
    <row r="5771" spans="1:6" ht="51" customHeight="1" thickBot="1">
      <c r="A5771" t="s">
        <v>6923</v>
      </c>
      <c r="B5771"/>
      <c r="C5771"/>
      <c r="D5771"/>
      <c r="E5771"/>
      <c r="F5771"/>
    </row>
    <row r="5772" spans="1:6" ht="51" customHeight="1">
      <c r="A5772" s="1299" t="s">
        <v>1</v>
      </c>
      <c r="B5772" s="1300" t="s">
        <v>2</v>
      </c>
      <c r="C5772" s="1301" t="s">
        <v>6349</v>
      </c>
      <c r="D5772" s="1301" t="s">
        <v>4</v>
      </c>
      <c r="E5772" s="1301" t="s">
        <v>5</v>
      </c>
      <c r="F5772" s="1302" t="s">
        <v>6350</v>
      </c>
    </row>
    <row r="5773" spans="1:6" ht="51" customHeight="1">
      <c r="A5773" t="s">
        <v>9551</v>
      </c>
      <c r="B5773" t="s">
        <v>9552</v>
      </c>
      <c r="C5773">
        <v>25000</v>
      </c>
      <c r="D5773" t="s">
        <v>1066</v>
      </c>
      <c r="E5773" t="s">
        <v>904</v>
      </c>
      <c r="F5773"/>
    </row>
    <row r="5774" spans="1:6" ht="51" customHeight="1">
      <c r="A5774" t="s">
        <v>9553</v>
      </c>
      <c r="B5774" t="s">
        <v>9554</v>
      </c>
      <c r="C5774">
        <v>300000</v>
      </c>
      <c r="D5774" t="s">
        <v>1066</v>
      </c>
      <c r="E5774" t="s">
        <v>904</v>
      </c>
      <c r="F5774"/>
    </row>
    <row r="5775" spans="1:6" ht="51" customHeight="1">
      <c r="A5775"/>
      <c r="B5775"/>
      <c r="C5775"/>
      <c r="D5775"/>
      <c r="E5775"/>
      <c r="F5775"/>
    </row>
    <row r="5776" spans="1:6" ht="51" customHeight="1">
      <c r="A5776"/>
      <c r="B5776"/>
      <c r="C5776"/>
      <c r="D5776"/>
      <c r="E5776"/>
      <c r="F5776"/>
    </row>
    <row r="5777" spans="1:6" ht="51" customHeight="1" thickBot="1">
      <c r="A5777" t="s">
        <v>6926</v>
      </c>
      <c r="B5777"/>
      <c r="C5777"/>
      <c r="D5777"/>
      <c r="E5777"/>
      <c r="F5777"/>
    </row>
    <row r="5778" spans="1:6" ht="51" customHeight="1">
      <c r="A5778" s="1299" t="s">
        <v>1</v>
      </c>
      <c r="B5778" s="1300" t="s">
        <v>2</v>
      </c>
      <c r="C5778" s="1301" t="s">
        <v>6349</v>
      </c>
      <c r="D5778" s="1301" t="s">
        <v>4</v>
      </c>
      <c r="E5778" s="1301" t="s">
        <v>5</v>
      </c>
      <c r="F5778" s="1302" t="s">
        <v>6350</v>
      </c>
    </row>
    <row r="5779" spans="1:6" ht="51" customHeight="1">
      <c r="A5779" t="s">
        <v>9555</v>
      </c>
      <c r="B5779" t="s">
        <v>9556</v>
      </c>
      <c r="C5779">
        <v>200000</v>
      </c>
      <c r="D5779" t="s">
        <v>1066</v>
      </c>
      <c r="E5779" t="s">
        <v>904</v>
      </c>
      <c r="F5779"/>
    </row>
    <row r="5780" spans="1:6" ht="51" customHeight="1">
      <c r="A5780"/>
      <c r="B5780"/>
      <c r="C5780"/>
      <c r="D5780"/>
      <c r="E5780"/>
      <c r="F5780"/>
    </row>
    <row r="5781" spans="1:6" ht="51" customHeight="1">
      <c r="A5781"/>
      <c r="B5781"/>
      <c r="C5781"/>
      <c r="D5781"/>
      <c r="E5781"/>
      <c r="F5781"/>
    </row>
    <row r="5782" spans="1:6" ht="51" customHeight="1" thickBot="1">
      <c r="A5782" t="s">
        <v>6709</v>
      </c>
      <c r="B5782"/>
      <c r="C5782"/>
      <c r="D5782"/>
      <c r="E5782"/>
      <c r="F5782"/>
    </row>
    <row r="5783" spans="1:6" ht="51" customHeight="1">
      <c r="A5783" s="1299" t="s">
        <v>1</v>
      </c>
      <c r="B5783" s="1300" t="s">
        <v>2</v>
      </c>
      <c r="C5783" s="1301" t="s">
        <v>6349</v>
      </c>
      <c r="D5783" s="1301" t="s">
        <v>4</v>
      </c>
      <c r="E5783" s="1301" t="s">
        <v>5</v>
      </c>
      <c r="F5783" s="1302" t="s">
        <v>6350</v>
      </c>
    </row>
    <row r="5784" spans="1:6" ht="51" customHeight="1">
      <c r="A5784" t="s">
        <v>9557</v>
      </c>
      <c r="B5784" t="s">
        <v>9558</v>
      </c>
      <c r="C5784">
        <v>50000</v>
      </c>
      <c r="D5784" t="s">
        <v>1066</v>
      </c>
      <c r="E5784" t="s">
        <v>904</v>
      </c>
      <c r="F5784"/>
    </row>
    <row r="5785" spans="1:6" ht="51" customHeight="1">
      <c r="A5785" t="s">
        <v>9559</v>
      </c>
      <c r="B5785" t="s">
        <v>9560</v>
      </c>
      <c r="C5785">
        <v>50000</v>
      </c>
      <c r="D5785" t="s">
        <v>1066</v>
      </c>
      <c r="E5785" t="s">
        <v>904</v>
      </c>
      <c r="F5785"/>
    </row>
    <row r="5786" spans="1:6" ht="51" customHeight="1">
      <c r="A5786"/>
      <c r="B5786"/>
      <c r="C5786"/>
      <c r="D5786"/>
      <c r="E5786"/>
      <c r="F5786"/>
    </row>
    <row r="5787" spans="1:6" ht="51" customHeight="1">
      <c r="A5787"/>
      <c r="B5787"/>
      <c r="C5787"/>
      <c r="D5787"/>
      <c r="E5787"/>
      <c r="F5787"/>
    </row>
    <row r="5788" spans="1:6" ht="51" customHeight="1" thickBot="1">
      <c r="A5788" t="s">
        <v>4905</v>
      </c>
      <c r="B5788"/>
      <c r="C5788"/>
      <c r="D5788"/>
      <c r="E5788"/>
      <c r="F5788"/>
    </row>
    <row r="5789" spans="1:6" ht="51" customHeight="1">
      <c r="A5789" s="1299" t="s">
        <v>1</v>
      </c>
      <c r="B5789" s="1300" t="s">
        <v>2</v>
      </c>
      <c r="C5789" s="1301" t="s">
        <v>6349</v>
      </c>
      <c r="D5789" s="1301" t="s">
        <v>4</v>
      </c>
      <c r="E5789" s="1301" t="s">
        <v>5</v>
      </c>
      <c r="F5789" s="1302" t="s">
        <v>6350</v>
      </c>
    </row>
    <row r="5790" spans="1:6" ht="51" customHeight="1">
      <c r="A5790" t="s">
        <v>9561</v>
      </c>
      <c r="B5790" t="s">
        <v>9562</v>
      </c>
      <c r="C5790">
        <v>25000</v>
      </c>
      <c r="D5790" t="s">
        <v>1066</v>
      </c>
      <c r="E5790" t="s">
        <v>904</v>
      </c>
      <c r="F5790"/>
    </row>
    <row r="5791" spans="1:6" ht="51" customHeight="1">
      <c r="A5791" t="s">
        <v>9563</v>
      </c>
      <c r="B5791" t="s">
        <v>9564</v>
      </c>
      <c r="C5791">
        <v>25000</v>
      </c>
      <c r="D5791" t="s">
        <v>1066</v>
      </c>
      <c r="E5791" t="s">
        <v>904</v>
      </c>
      <c r="F5791"/>
    </row>
    <row r="5792" spans="1:6" ht="51" customHeight="1">
      <c r="A5792" t="s">
        <v>9565</v>
      </c>
      <c r="B5792" t="s">
        <v>9566</v>
      </c>
      <c r="C5792">
        <v>50000</v>
      </c>
      <c r="D5792" t="s">
        <v>1066</v>
      </c>
      <c r="E5792" t="s">
        <v>904</v>
      </c>
      <c r="F5792"/>
    </row>
    <row r="5793" spans="1:6" ht="51" customHeight="1">
      <c r="A5793"/>
      <c r="B5793"/>
      <c r="C5793"/>
      <c r="D5793"/>
      <c r="E5793"/>
      <c r="F5793"/>
    </row>
    <row r="5794" spans="1:6" ht="51" customHeight="1">
      <c r="A5794"/>
      <c r="B5794"/>
      <c r="C5794"/>
      <c r="D5794"/>
      <c r="E5794"/>
      <c r="F5794"/>
    </row>
    <row r="5795" spans="1:6" ht="51" customHeight="1" thickBot="1">
      <c r="A5795" t="s">
        <v>6945</v>
      </c>
      <c r="B5795"/>
      <c r="C5795"/>
      <c r="D5795"/>
      <c r="E5795"/>
      <c r="F5795"/>
    </row>
    <row r="5796" spans="1:6" ht="51" customHeight="1">
      <c r="A5796" s="1299" t="s">
        <v>1</v>
      </c>
      <c r="B5796" s="1300" t="s">
        <v>2</v>
      </c>
      <c r="C5796" s="1301" t="s">
        <v>6349</v>
      </c>
      <c r="D5796" s="1301" t="s">
        <v>4</v>
      </c>
      <c r="E5796" s="1301" t="s">
        <v>5</v>
      </c>
      <c r="F5796" s="1302" t="s">
        <v>6350</v>
      </c>
    </row>
    <row r="5797" spans="1:6" ht="51" customHeight="1">
      <c r="A5797" t="s">
        <v>9567</v>
      </c>
      <c r="B5797" t="s">
        <v>9568</v>
      </c>
      <c r="C5797">
        <v>15000</v>
      </c>
      <c r="D5797" t="s">
        <v>1066</v>
      </c>
      <c r="E5797" t="s">
        <v>904</v>
      </c>
      <c r="F5797"/>
    </row>
    <row r="5798" spans="1:6" ht="51" customHeight="1">
      <c r="A5798" t="s">
        <v>9569</v>
      </c>
      <c r="B5798" t="s">
        <v>9570</v>
      </c>
      <c r="C5798">
        <v>20000</v>
      </c>
      <c r="D5798" t="s">
        <v>1066</v>
      </c>
      <c r="E5798" t="s">
        <v>904</v>
      </c>
      <c r="F5798"/>
    </row>
    <row r="5799" spans="1:6" ht="51" customHeight="1">
      <c r="A5799" t="s">
        <v>9571</v>
      </c>
      <c r="B5799" t="s">
        <v>9572</v>
      </c>
      <c r="C5799">
        <v>30000</v>
      </c>
      <c r="D5799" t="s">
        <v>1066</v>
      </c>
      <c r="E5799" t="s">
        <v>904</v>
      </c>
      <c r="F5799"/>
    </row>
    <row r="5800" spans="1:6" ht="51" customHeight="1">
      <c r="A5800"/>
      <c r="B5800"/>
      <c r="C5800"/>
      <c r="D5800"/>
      <c r="E5800"/>
      <c r="F5800"/>
    </row>
    <row r="5801" spans="1:6" ht="51" customHeight="1">
      <c r="A5801"/>
      <c r="B5801"/>
      <c r="C5801"/>
      <c r="D5801"/>
      <c r="E5801"/>
      <c r="F5801"/>
    </row>
    <row r="5802" spans="1:6" ht="51" customHeight="1" thickBot="1">
      <c r="A5802" t="s">
        <v>6712</v>
      </c>
      <c r="B5802"/>
      <c r="C5802"/>
      <c r="D5802"/>
      <c r="E5802"/>
      <c r="F5802"/>
    </row>
    <row r="5803" spans="1:6" ht="51" customHeight="1">
      <c r="A5803" s="1299" t="s">
        <v>1</v>
      </c>
      <c r="B5803" s="1300" t="s">
        <v>2</v>
      </c>
      <c r="C5803" s="1301" t="s">
        <v>6349</v>
      </c>
      <c r="D5803" s="1301" t="s">
        <v>4</v>
      </c>
      <c r="E5803" s="1301" t="s">
        <v>5</v>
      </c>
      <c r="F5803" s="1302" t="s">
        <v>6350</v>
      </c>
    </row>
    <row r="5804" spans="1:6" ht="51" customHeight="1">
      <c r="A5804" t="s">
        <v>9573</v>
      </c>
      <c r="B5804" t="s">
        <v>9574</v>
      </c>
      <c r="C5804">
        <v>170000</v>
      </c>
      <c r="D5804" t="s">
        <v>1066</v>
      </c>
      <c r="E5804" t="s">
        <v>904</v>
      </c>
      <c r="F5804"/>
    </row>
    <row r="5805" spans="1:6" ht="51" customHeight="1">
      <c r="A5805"/>
      <c r="B5805"/>
      <c r="C5805"/>
      <c r="D5805"/>
      <c r="E5805"/>
      <c r="F5805"/>
    </row>
    <row r="5806" spans="1:6" ht="51" customHeight="1">
      <c r="A5806"/>
      <c r="B5806"/>
      <c r="C5806"/>
      <c r="D5806"/>
      <c r="E5806"/>
      <c r="F5806"/>
    </row>
    <row r="5807" spans="1:6" ht="51" customHeight="1" thickBot="1">
      <c r="A5807" t="s">
        <v>6958</v>
      </c>
      <c r="B5807"/>
      <c r="C5807"/>
      <c r="D5807"/>
      <c r="E5807"/>
      <c r="F5807"/>
    </row>
    <row r="5808" spans="1:6" ht="51" customHeight="1">
      <c r="A5808" s="1299" t="s">
        <v>1</v>
      </c>
      <c r="B5808" s="1300" t="s">
        <v>2</v>
      </c>
      <c r="C5808" s="1301" t="s">
        <v>6349</v>
      </c>
      <c r="D5808" s="1301" t="s">
        <v>4</v>
      </c>
      <c r="E5808" s="1301" t="s">
        <v>5</v>
      </c>
      <c r="F5808" s="1302" t="s">
        <v>6350</v>
      </c>
    </row>
    <row r="5809" spans="1:6" ht="51" customHeight="1">
      <c r="A5809" t="s">
        <v>9575</v>
      </c>
      <c r="B5809" t="s">
        <v>9576</v>
      </c>
      <c r="C5809">
        <v>25000</v>
      </c>
      <c r="D5809" t="s">
        <v>1066</v>
      </c>
      <c r="E5809" t="s">
        <v>904</v>
      </c>
      <c r="F5809"/>
    </row>
    <row r="5810" spans="1:6" ht="51" customHeight="1">
      <c r="A5810" t="s">
        <v>9577</v>
      </c>
      <c r="B5810" t="s">
        <v>9578</v>
      </c>
      <c r="C5810">
        <v>100000</v>
      </c>
      <c r="D5810" t="s">
        <v>1066</v>
      </c>
      <c r="E5810" t="s">
        <v>904</v>
      </c>
      <c r="F5810"/>
    </row>
    <row r="5811" spans="1:6" ht="51" customHeight="1">
      <c r="A5811"/>
      <c r="B5811"/>
      <c r="C5811"/>
      <c r="D5811"/>
      <c r="E5811"/>
      <c r="F5811"/>
    </row>
    <row r="5812" spans="1:6" ht="51" customHeight="1">
      <c r="A5812"/>
      <c r="B5812"/>
      <c r="C5812"/>
      <c r="D5812"/>
      <c r="E5812"/>
      <c r="F5812"/>
    </row>
    <row r="5813" spans="1:6" ht="51" customHeight="1" thickBot="1">
      <c r="A5813" t="s">
        <v>6961</v>
      </c>
      <c r="B5813"/>
      <c r="C5813"/>
      <c r="D5813"/>
      <c r="E5813"/>
      <c r="F5813"/>
    </row>
    <row r="5814" spans="1:6" ht="51" customHeight="1">
      <c r="A5814" s="1299" t="s">
        <v>1</v>
      </c>
      <c r="B5814" s="1300" t="s">
        <v>2</v>
      </c>
      <c r="C5814" s="1301" t="s">
        <v>6349</v>
      </c>
      <c r="D5814" s="1301" t="s">
        <v>4</v>
      </c>
      <c r="E5814" s="1301" t="s">
        <v>5</v>
      </c>
      <c r="F5814" s="1302" t="s">
        <v>6350</v>
      </c>
    </row>
    <row r="5815" spans="1:6" ht="51" customHeight="1">
      <c r="A5815" t="s">
        <v>9579</v>
      </c>
      <c r="B5815" t="s">
        <v>9580</v>
      </c>
      <c r="C5815">
        <v>50000</v>
      </c>
      <c r="D5815" t="s">
        <v>1066</v>
      </c>
      <c r="E5815" t="s">
        <v>904</v>
      </c>
      <c r="F5815"/>
    </row>
    <row r="5816" spans="1:6" ht="51" customHeight="1">
      <c r="A5816" t="s">
        <v>9581</v>
      </c>
      <c r="B5816" t="s">
        <v>9582</v>
      </c>
      <c r="C5816">
        <v>50000</v>
      </c>
      <c r="D5816" t="s">
        <v>1066</v>
      </c>
      <c r="E5816" t="s">
        <v>904</v>
      </c>
      <c r="F5816"/>
    </row>
    <row r="5817" spans="1:6" ht="51" customHeight="1">
      <c r="A5817" t="s">
        <v>9583</v>
      </c>
      <c r="B5817" t="s">
        <v>9584</v>
      </c>
      <c r="C5817">
        <v>150000</v>
      </c>
      <c r="D5817" t="s">
        <v>1066</v>
      </c>
      <c r="E5817" t="s">
        <v>904</v>
      </c>
      <c r="F5817"/>
    </row>
    <row r="5818" spans="1:6" ht="51" customHeight="1">
      <c r="A5818"/>
      <c r="B5818"/>
      <c r="C5818"/>
      <c r="D5818"/>
      <c r="E5818"/>
      <c r="F5818"/>
    </row>
    <row r="5819" spans="1:6" ht="51" customHeight="1">
      <c r="A5819"/>
      <c r="B5819"/>
      <c r="C5819"/>
      <c r="D5819"/>
      <c r="E5819"/>
      <c r="F5819"/>
    </row>
    <row r="5820" spans="1:6" ht="51" customHeight="1" thickBot="1">
      <c r="A5820" t="s">
        <v>6966</v>
      </c>
      <c r="B5820"/>
      <c r="C5820"/>
      <c r="D5820"/>
      <c r="E5820"/>
      <c r="F5820"/>
    </row>
    <row r="5821" spans="1:6" ht="51" customHeight="1">
      <c r="A5821" s="1299" t="s">
        <v>1</v>
      </c>
      <c r="B5821" s="1300" t="s">
        <v>2</v>
      </c>
      <c r="C5821" s="1301" t="s">
        <v>6349</v>
      </c>
      <c r="D5821" s="1301" t="s">
        <v>4</v>
      </c>
      <c r="E5821" s="1301" t="s">
        <v>5</v>
      </c>
      <c r="F5821" s="1302" t="s">
        <v>6350</v>
      </c>
    </row>
    <row r="5822" spans="1:6" ht="51" customHeight="1">
      <c r="A5822" t="s">
        <v>9585</v>
      </c>
      <c r="B5822" t="s">
        <v>9586</v>
      </c>
      <c r="C5822">
        <v>25000</v>
      </c>
      <c r="D5822" t="s">
        <v>1066</v>
      </c>
      <c r="E5822" t="s">
        <v>904</v>
      </c>
      <c r="F5822"/>
    </row>
    <row r="5823" spans="1:6" ht="51" customHeight="1">
      <c r="A5823"/>
      <c r="B5823"/>
      <c r="C5823"/>
      <c r="D5823"/>
      <c r="E5823"/>
      <c r="F5823"/>
    </row>
    <row r="5824" spans="1:6" ht="51" customHeight="1">
      <c r="A5824"/>
      <c r="B5824"/>
      <c r="C5824"/>
      <c r="D5824"/>
      <c r="E5824"/>
      <c r="F5824"/>
    </row>
    <row r="5825" spans="1:6" ht="51" customHeight="1" thickBot="1">
      <c r="A5825" t="s">
        <v>6973</v>
      </c>
      <c r="B5825"/>
      <c r="C5825"/>
      <c r="D5825"/>
      <c r="E5825"/>
      <c r="F5825"/>
    </row>
    <row r="5826" spans="1:6" ht="51" customHeight="1">
      <c r="A5826" s="1299" t="s">
        <v>1</v>
      </c>
      <c r="B5826" s="1300" t="s">
        <v>2</v>
      </c>
      <c r="C5826" s="1301" t="s">
        <v>6349</v>
      </c>
      <c r="D5826" s="1301" t="s">
        <v>4</v>
      </c>
      <c r="E5826" s="1301" t="s">
        <v>5</v>
      </c>
      <c r="F5826" s="1302" t="s">
        <v>6350</v>
      </c>
    </row>
    <row r="5827" spans="1:6" ht="51" customHeight="1">
      <c r="A5827" t="s">
        <v>9587</v>
      </c>
      <c r="B5827" t="s">
        <v>9588</v>
      </c>
      <c r="C5827">
        <v>50000</v>
      </c>
      <c r="D5827" t="s">
        <v>1066</v>
      </c>
      <c r="E5827" t="s">
        <v>904</v>
      </c>
      <c r="F5827"/>
    </row>
    <row r="5828" spans="1:6" ht="51" customHeight="1">
      <c r="A5828" t="s">
        <v>9589</v>
      </c>
      <c r="B5828" t="s">
        <v>9590</v>
      </c>
      <c r="C5828">
        <v>50000</v>
      </c>
      <c r="D5828" t="s">
        <v>1066</v>
      </c>
      <c r="E5828" t="s">
        <v>904</v>
      </c>
      <c r="F5828"/>
    </row>
    <row r="5829" spans="1:6" ht="51" customHeight="1">
      <c r="A5829"/>
      <c r="B5829"/>
      <c r="C5829"/>
      <c r="D5829"/>
      <c r="E5829"/>
      <c r="F5829"/>
    </row>
    <row r="5830" spans="1:6" ht="51" customHeight="1">
      <c r="A5830"/>
      <c r="B5830"/>
      <c r="C5830"/>
      <c r="D5830"/>
      <c r="E5830"/>
      <c r="F5830"/>
    </row>
    <row r="5831" spans="1:6" ht="51" customHeight="1" thickBot="1">
      <c r="A5831" t="s">
        <v>6715</v>
      </c>
      <c r="B5831"/>
      <c r="C5831"/>
      <c r="D5831"/>
      <c r="E5831"/>
      <c r="F5831"/>
    </row>
    <row r="5832" spans="1:6" ht="51" customHeight="1">
      <c r="A5832" s="1299" t="s">
        <v>1</v>
      </c>
      <c r="B5832" s="1300" t="s">
        <v>2</v>
      </c>
      <c r="C5832" s="1301" t="s">
        <v>6349</v>
      </c>
      <c r="D5832" s="1301" t="s">
        <v>4</v>
      </c>
      <c r="E5832" s="1301" t="s">
        <v>5</v>
      </c>
      <c r="F5832" s="1302" t="s">
        <v>6350</v>
      </c>
    </row>
    <row r="5833" spans="1:6" ht="51" customHeight="1">
      <c r="A5833" t="s">
        <v>9591</v>
      </c>
      <c r="B5833" t="s">
        <v>9592</v>
      </c>
      <c r="C5833">
        <v>50000</v>
      </c>
      <c r="D5833" t="s">
        <v>1066</v>
      </c>
      <c r="E5833" t="s">
        <v>904</v>
      </c>
      <c r="F5833"/>
    </row>
    <row r="5834" spans="1:6" ht="51" customHeight="1">
      <c r="A5834"/>
      <c r="B5834"/>
      <c r="C5834"/>
      <c r="D5834"/>
      <c r="E5834"/>
      <c r="F5834"/>
    </row>
    <row r="5835" spans="1:6" ht="51" customHeight="1">
      <c r="A5835"/>
      <c r="B5835"/>
      <c r="C5835"/>
      <c r="D5835"/>
      <c r="E5835"/>
      <c r="F5835"/>
    </row>
    <row r="5836" spans="1:6" ht="51" customHeight="1" thickBot="1">
      <c r="A5836" t="s">
        <v>6985</v>
      </c>
      <c r="B5836"/>
      <c r="C5836"/>
      <c r="D5836"/>
      <c r="E5836"/>
      <c r="F5836"/>
    </row>
    <row r="5837" spans="1:6" ht="51" customHeight="1">
      <c r="A5837" s="1299" t="s">
        <v>1</v>
      </c>
      <c r="B5837" s="1300" t="s">
        <v>2</v>
      </c>
      <c r="C5837" s="1301" t="s">
        <v>6349</v>
      </c>
      <c r="D5837" s="1301" t="s">
        <v>4</v>
      </c>
      <c r="E5837" s="1301" t="s">
        <v>5</v>
      </c>
      <c r="F5837" s="1302" t="s">
        <v>6350</v>
      </c>
    </row>
    <row r="5838" spans="1:6" ht="51" customHeight="1">
      <c r="A5838" t="s">
        <v>9593</v>
      </c>
      <c r="B5838" t="s">
        <v>9594</v>
      </c>
      <c r="C5838">
        <v>25000</v>
      </c>
      <c r="D5838" t="s">
        <v>1066</v>
      </c>
      <c r="E5838" t="s">
        <v>904</v>
      </c>
      <c r="F5838"/>
    </row>
    <row r="5839" spans="1:6" ht="51" customHeight="1">
      <c r="A5839" t="s">
        <v>9595</v>
      </c>
      <c r="B5839" t="s">
        <v>9596</v>
      </c>
      <c r="C5839">
        <v>50000</v>
      </c>
      <c r="D5839" t="s">
        <v>1066</v>
      </c>
      <c r="E5839" t="s">
        <v>904</v>
      </c>
      <c r="F5839"/>
    </row>
    <row r="5840" spans="1:6" ht="51" customHeight="1">
      <c r="A5840" t="s">
        <v>9597</v>
      </c>
      <c r="B5840" t="s">
        <v>9598</v>
      </c>
      <c r="C5840">
        <v>250000</v>
      </c>
      <c r="D5840" t="s">
        <v>1066</v>
      </c>
      <c r="E5840" t="s">
        <v>904</v>
      </c>
      <c r="F5840"/>
    </row>
    <row r="5841" spans="1:6" ht="51" customHeight="1">
      <c r="A5841"/>
      <c r="B5841"/>
      <c r="C5841"/>
      <c r="D5841"/>
      <c r="E5841"/>
      <c r="F5841"/>
    </row>
    <row r="5842" spans="1:6" ht="51" customHeight="1">
      <c r="A5842"/>
      <c r="B5842"/>
      <c r="C5842"/>
      <c r="D5842"/>
      <c r="E5842"/>
      <c r="F5842"/>
    </row>
    <row r="5843" spans="1:6" ht="51" customHeight="1" thickBot="1">
      <c r="A5843" t="s">
        <v>6997</v>
      </c>
      <c r="B5843"/>
      <c r="C5843"/>
      <c r="D5843"/>
      <c r="E5843"/>
      <c r="F5843"/>
    </row>
    <row r="5844" spans="1:6" ht="51" customHeight="1">
      <c r="A5844" s="1299" t="s">
        <v>1</v>
      </c>
      <c r="B5844" s="1300" t="s">
        <v>2</v>
      </c>
      <c r="C5844" s="1301" t="s">
        <v>6349</v>
      </c>
      <c r="D5844" s="1301" t="s">
        <v>4</v>
      </c>
      <c r="E5844" s="1301" t="s">
        <v>5</v>
      </c>
      <c r="F5844" s="1302" t="s">
        <v>6350</v>
      </c>
    </row>
    <row r="5845" spans="1:6" ht="51" customHeight="1">
      <c r="A5845" t="s">
        <v>9599</v>
      </c>
      <c r="B5845" t="s">
        <v>9600</v>
      </c>
      <c r="C5845">
        <v>25000</v>
      </c>
      <c r="D5845" t="s">
        <v>1066</v>
      </c>
      <c r="E5845" t="s">
        <v>904</v>
      </c>
      <c r="F5845"/>
    </row>
    <row r="5846" spans="1:6" ht="51" customHeight="1">
      <c r="A5846"/>
      <c r="B5846"/>
      <c r="C5846"/>
      <c r="D5846"/>
      <c r="E5846"/>
      <c r="F5846"/>
    </row>
    <row r="5847" spans="1:6" ht="51" customHeight="1">
      <c r="A5847"/>
      <c r="B5847"/>
      <c r="C5847"/>
      <c r="D5847"/>
      <c r="E5847"/>
      <c r="F5847"/>
    </row>
    <row r="5848" spans="1:6" ht="51" customHeight="1" thickBot="1">
      <c r="A5848" t="s">
        <v>8140</v>
      </c>
      <c r="B5848"/>
      <c r="C5848"/>
      <c r="D5848"/>
      <c r="E5848"/>
      <c r="F5848"/>
    </row>
    <row r="5849" spans="1:6" ht="51" customHeight="1">
      <c r="A5849" s="1299" t="s">
        <v>1</v>
      </c>
      <c r="B5849" s="1300" t="s">
        <v>2</v>
      </c>
      <c r="C5849" s="1301" t="s">
        <v>6349</v>
      </c>
      <c r="D5849" s="1301" t="s">
        <v>4</v>
      </c>
      <c r="E5849" s="1301" t="s">
        <v>5</v>
      </c>
      <c r="F5849" s="1302" t="s">
        <v>6350</v>
      </c>
    </row>
    <row r="5850" spans="1:6" ht="51" customHeight="1">
      <c r="A5850" t="s">
        <v>9601</v>
      </c>
      <c r="B5850" t="s">
        <v>9602</v>
      </c>
      <c r="C5850">
        <v>20000</v>
      </c>
      <c r="D5850" t="s">
        <v>1066</v>
      </c>
      <c r="E5850" t="s">
        <v>904</v>
      </c>
      <c r="F5850"/>
    </row>
    <row r="5851" spans="1:6" ht="51" customHeight="1">
      <c r="A5851" t="s">
        <v>9603</v>
      </c>
      <c r="B5851" t="s">
        <v>9604</v>
      </c>
      <c r="C5851">
        <v>15000</v>
      </c>
      <c r="D5851" t="s">
        <v>1066</v>
      </c>
      <c r="E5851" t="s">
        <v>904</v>
      </c>
      <c r="F5851"/>
    </row>
    <row r="5852" spans="1:6" ht="51" customHeight="1">
      <c r="A5852" t="s">
        <v>9605</v>
      </c>
      <c r="B5852" t="s">
        <v>9606</v>
      </c>
      <c r="C5852">
        <v>100000</v>
      </c>
      <c r="D5852" t="s">
        <v>1066</v>
      </c>
      <c r="E5852" t="s">
        <v>904</v>
      </c>
      <c r="F5852"/>
    </row>
    <row r="5853" spans="1:6" ht="51" customHeight="1">
      <c r="A5853" t="s">
        <v>9607</v>
      </c>
      <c r="B5853" t="s">
        <v>9608</v>
      </c>
      <c r="C5853">
        <v>300000</v>
      </c>
      <c r="D5853" t="s">
        <v>1066</v>
      </c>
      <c r="E5853" t="s">
        <v>904</v>
      </c>
      <c r="F5853"/>
    </row>
    <row r="5854" spans="1:6" ht="51" customHeight="1">
      <c r="A5854"/>
      <c r="B5854"/>
      <c r="C5854"/>
      <c r="D5854"/>
      <c r="E5854"/>
      <c r="F5854"/>
    </row>
    <row r="5855" spans="1:6" ht="51" customHeight="1">
      <c r="A5855"/>
      <c r="B5855"/>
      <c r="C5855"/>
      <c r="D5855"/>
      <c r="E5855"/>
      <c r="F5855"/>
    </row>
    <row r="5856" spans="1:6" ht="51" customHeight="1" thickBot="1">
      <c r="A5856" t="s">
        <v>6718</v>
      </c>
      <c r="B5856"/>
      <c r="C5856"/>
      <c r="D5856"/>
      <c r="E5856"/>
      <c r="F5856"/>
    </row>
    <row r="5857" spans="1:13" ht="51" customHeight="1">
      <c r="A5857" s="1299" t="s">
        <v>1</v>
      </c>
      <c r="B5857" s="1300" t="s">
        <v>2</v>
      </c>
      <c r="C5857" s="1301" t="s">
        <v>6349</v>
      </c>
      <c r="D5857" s="1301" t="s">
        <v>4</v>
      </c>
      <c r="E5857" s="1301" t="s">
        <v>5</v>
      </c>
      <c r="F5857" s="1302" t="s">
        <v>6350</v>
      </c>
    </row>
    <row r="5858" spans="1:13" ht="51" customHeight="1">
      <c r="A5858" t="s">
        <v>9609</v>
      </c>
      <c r="B5858" s="1395" t="s">
        <v>9610</v>
      </c>
      <c r="C5858">
        <v>1050000</v>
      </c>
      <c r="D5858" t="s">
        <v>904</v>
      </c>
      <c r="E5858" t="s">
        <v>904</v>
      </c>
      <c r="F5858"/>
    </row>
    <row r="5859" spans="1:13" ht="51" customHeight="1">
      <c r="A5859"/>
      <c r="B5859"/>
      <c r="C5859"/>
      <c r="D5859"/>
      <c r="E5859"/>
      <c r="F5859"/>
    </row>
    <row r="5860" spans="1:13" ht="51" customHeight="1">
      <c r="A5860" t="s">
        <v>9613</v>
      </c>
      <c r="B5860"/>
      <c r="C5860"/>
      <c r="D5860"/>
      <c r="E5860"/>
      <c r="F5860"/>
    </row>
    <row r="5861" spans="1:13" ht="51" customHeight="1" thickBot="1">
      <c r="A5861" t="s">
        <v>6718</v>
      </c>
      <c r="B5861"/>
      <c r="C5861"/>
      <c r="D5861"/>
      <c r="E5861"/>
      <c r="F5861"/>
    </row>
    <row r="5862" spans="1:13" ht="51" customHeight="1">
      <c r="A5862" s="1299" t="s">
        <v>1</v>
      </c>
      <c r="B5862" s="1300" t="s">
        <v>2</v>
      </c>
      <c r="C5862" s="1301" t="s">
        <v>6349</v>
      </c>
      <c r="D5862" s="1301" t="s">
        <v>4</v>
      </c>
      <c r="E5862" s="1301" t="s">
        <v>5</v>
      </c>
      <c r="F5862" s="1302" t="s">
        <v>6350</v>
      </c>
    </row>
    <row r="5863" spans="1:13" ht="51" customHeight="1">
      <c r="A5863" t="s">
        <v>9611</v>
      </c>
      <c r="B5863" t="s">
        <v>9612</v>
      </c>
      <c r="C5863">
        <v>300000</v>
      </c>
      <c r="D5863" t="s">
        <v>904</v>
      </c>
      <c r="E5863" t="s">
        <v>904</v>
      </c>
      <c r="F5863"/>
    </row>
    <row r="5864" spans="1:13" ht="51" customHeight="1">
      <c r="A5864"/>
      <c r="B5864"/>
      <c r="C5864"/>
      <c r="D5864"/>
      <c r="E5864"/>
      <c r="F5864"/>
    </row>
    <row r="5865" spans="1:13" ht="51" customHeight="1">
      <c r="A5865" s="1644"/>
      <c r="B5865" s="1644"/>
      <c r="C5865" s="1644"/>
      <c r="D5865" s="1644"/>
      <c r="E5865" s="1644"/>
      <c r="F5865" s="1644"/>
      <c r="G5865" s="1645"/>
      <c r="H5865" s="1646"/>
      <c r="I5865" s="1646"/>
      <c r="J5865" s="1647"/>
      <c r="K5865" s="1647"/>
    </row>
    <row r="5868" spans="1:13" ht="18.75">
      <c r="A5868" s="1712" t="s">
        <v>9614</v>
      </c>
      <c r="B5868" s="1712"/>
      <c r="C5868" s="1712"/>
      <c r="D5868" s="1712"/>
      <c r="E5868" s="1712"/>
      <c r="F5868" s="1712"/>
      <c r="G5868" s="1712"/>
      <c r="H5868" s="1712"/>
      <c r="I5868" s="1712"/>
      <c r="J5868" s="1712"/>
      <c r="K5868" s="1712"/>
      <c r="L5868" s="1712"/>
      <c r="M5868" s="1712"/>
    </row>
    <row r="5869" spans="1:13" ht="18.75">
      <c r="A5869" s="1712" t="s">
        <v>9615</v>
      </c>
      <c r="B5869" s="1712"/>
      <c r="C5869" s="1712"/>
      <c r="D5869" s="1712"/>
      <c r="E5869" s="1712"/>
      <c r="F5869" s="1712"/>
      <c r="G5869" s="1712"/>
      <c r="H5869" s="1712"/>
      <c r="I5869" s="1712"/>
      <c r="J5869" s="1712"/>
      <c r="K5869" s="1712"/>
      <c r="L5869" s="1712"/>
      <c r="M5869" s="1712"/>
    </row>
    <row r="5870" spans="1:13" ht="18.75">
      <c r="A5870" s="1396"/>
      <c r="B5870" s="1397"/>
      <c r="C5870" s="1398"/>
      <c r="D5870" s="1398"/>
      <c r="E5870" s="1398"/>
      <c r="F5870" s="1398"/>
      <c r="G5870" s="1399"/>
      <c r="H5870" s="1399"/>
      <c r="I5870" s="1400"/>
      <c r="J5870" s="1401"/>
      <c r="K5870" s="1402"/>
      <c r="L5870" s="1403"/>
      <c r="M5870" s="1402"/>
    </row>
    <row r="5871" spans="1:13" ht="51" customHeight="1">
      <c r="A5871" s="1717" t="s">
        <v>9616</v>
      </c>
      <c r="B5871" s="1717"/>
      <c r="C5871" s="1717"/>
      <c r="D5871" s="1717"/>
      <c r="E5871" s="1398"/>
      <c r="F5871" s="1398"/>
      <c r="G5871" s="1399" t="s">
        <v>9617</v>
      </c>
      <c r="H5871" s="1399"/>
      <c r="I5871" s="1400"/>
      <c r="J5871" s="1401"/>
      <c r="K5871" s="1402"/>
      <c r="L5871" s="1403"/>
      <c r="M5871" s="1402"/>
    </row>
    <row r="5872" spans="1:13" ht="51" customHeight="1">
      <c r="A5872" s="1404" t="s">
        <v>9618</v>
      </c>
      <c r="B5872" s="1405"/>
      <c r="C5872" s="1404" t="s">
        <v>9619</v>
      </c>
      <c r="D5872" s="1406" t="s">
        <v>9620</v>
      </c>
      <c r="E5872" s="1407"/>
      <c r="F5872" s="1406" t="s">
        <v>9621</v>
      </c>
      <c r="G5872" s="1405" t="s">
        <v>9622</v>
      </c>
      <c r="H5872" s="1397"/>
      <c r="I5872" s="1408"/>
      <c r="J5872" s="1409"/>
      <c r="K5872" s="1410" t="s">
        <v>9623</v>
      </c>
      <c r="L5872" s="1406" t="s">
        <v>4</v>
      </c>
      <c r="M5872" s="1406" t="s">
        <v>5</v>
      </c>
    </row>
    <row r="5873" spans="1:13" ht="51" customHeight="1">
      <c r="A5873" s="1405"/>
      <c r="B5873" s="1411"/>
      <c r="C5873" s="1411"/>
      <c r="D5873" s="1412" t="s">
        <v>9624</v>
      </c>
      <c r="E5873" s="1413"/>
      <c r="F5873" s="1414"/>
      <c r="G5873" s="1415"/>
      <c r="H5873" s="1416"/>
      <c r="I5873" s="1417"/>
      <c r="J5873" s="1418"/>
      <c r="K5873" s="1419"/>
      <c r="L5873" s="1420"/>
      <c r="M5873" s="1414"/>
    </row>
    <row r="5874" spans="1:13" ht="51" customHeight="1">
      <c r="A5874" s="1405">
        <v>1</v>
      </c>
      <c r="B5874" s="1421" t="s">
        <v>9625</v>
      </c>
      <c r="C5874" s="1422" t="s">
        <v>9626</v>
      </c>
      <c r="D5874" s="1423" t="s">
        <v>9627</v>
      </c>
      <c r="E5874" s="1406" t="s">
        <v>9628</v>
      </c>
      <c r="F5874" s="1406">
        <v>2001</v>
      </c>
      <c r="G5874" s="1424">
        <v>980000</v>
      </c>
      <c r="H5874" s="1424">
        <v>980000</v>
      </c>
      <c r="I5874" s="1425">
        <f>SUM(H5874)</f>
        <v>980000</v>
      </c>
      <c r="J5874" s="1426">
        <f>+G5874</f>
        <v>980000</v>
      </c>
      <c r="K5874" s="1427" t="s">
        <v>6926</v>
      </c>
      <c r="L5874" s="1427" t="s">
        <v>4224</v>
      </c>
      <c r="M5874" s="1427" t="s">
        <v>9629</v>
      </c>
    </row>
    <row r="5875" spans="1:13" ht="51" customHeight="1" thickBot="1">
      <c r="A5875" s="1397"/>
      <c r="B5875" s="1428"/>
      <c r="C5875" s="1429"/>
      <c r="D5875" s="1430"/>
      <c r="E5875" s="1431"/>
      <c r="F5875" s="1431"/>
      <c r="G5875" s="1432">
        <f>SUM(G5874)</f>
        <v>980000</v>
      </c>
      <c r="H5875" s="1433"/>
      <c r="I5875" s="1434"/>
      <c r="J5875" s="1435"/>
      <c r="K5875" s="1403"/>
      <c r="L5875" s="1403"/>
      <c r="M5875" s="1403"/>
    </row>
    <row r="5876" spans="1:13" ht="51" customHeight="1" thickTop="1">
      <c r="A5876" s="1397"/>
      <c r="B5876" s="1428"/>
      <c r="C5876" s="1429"/>
      <c r="D5876" s="1430"/>
      <c r="E5876" s="1431"/>
      <c r="F5876" s="1431"/>
      <c r="G5876" s="1433"/>
      <c r="H5876" s="1433"/>
      <c r="I5876" s="1434"/>
      <c r="J5876" s="1435"/>
      <c r="K5876" s="1403"/>
      <c r="L5876" s="1403"/>
      <c r="M5876" s="1403"/>
    </row>
    <row r="5877" spans="1:13" ht="51" customHeight="1">
      <c r="A5877" s="1405">
        <v>2</v>
      </c>
      <c r="B5877" s="1421" t="s">
        <v>9630</v>
      </c>
      <c r="C5877" s="1731" t="s">
        <v>9631</v>
      </c>
      <c r="D5877" s="1436" t="s">
        <v>9632</v>
      </c>
      <c r="E5877" s="1437" t="s">
        <v>9633</v>
      </c>
      <c r="F5877" s="1438">
        <v>2001</v>
      </c>
      <c r="G5877" s="1439">
        <v>3000000</v>
      </c>
      <c r="H5877" s="1439"/>
      <c r="I5877" s="1440"/>
      <c r="J5877" s="1441"/>
      <c r="K5877" s="1442" t="s">
        <v>6569</v>
      </c>
      <c r="L5877" s="1427" t="s">
        <v>4224</v>
      </c>
      <c r="M5877" s="1443" t="s">
        <v>9634</v>
      </c>
    </row>
    <row r="5878" spans="1:13" ht="51" customHeight="1">
      <c r="A5878" s="1405">
        <v>3</v>
      </c>
      <c r="B5878" s="1421" t="s">
        <v>9635</v>
      </c>
      <c r="C5878" s="1731"/>
      <c r="D5878" s="1436" t="s">
        <v>9636</v>
      </c>
      <c r="E5878" s="1437" t="s">
        <v>9633</v>
      </c>
      <c r="F5878" s="1438">
        <v>2001</v>
      </c>
      <c r="G5878" s="1439">
        <v>5000000</v>
      </c>
      <c r="H5878" s="1439"/>
      <c r="I5878" s="1440"/>
      <c r="J5878" s="1441"/>
      <c r="K5878" s="1442" t="s">
        <v>6569</v>
      </c>
      <c r="L5878" s="1427" t="s">
        <v>4224</v>
      </c>
      <c r="M5878" s="1443" t="s">
        <v>9634</v>
      </c>
    </row>
    <row r="5879" spans="1:13" ht="51" customHeight="1">
      <c r="A5879" s="1405">
        <v>4</v>
      </c>
      <c r="B5879" s="1421" t="s">
        <v>9637</v>
      </c>
      <c r="C5879" s="1731"/>
      <c r="D5879" s="1444" t="s">
        <v>9638</v>
      </c>
      <c r="E5879" s="1445" t="s">
        <v>9639</v>
      </c>
      <c r="F5879" s="1445">
        <v>2001</v>
      </c>
      <c r="G5879" s="1446">
        <v>5000000</v>
      </c>
      <c r="H5879" s="1447"/>
      <c r="I5879" s="1448">
        <f>SUM(H5877:H5879)</f>
        <v>0</v>
      </c>
      <c r="J5879" s="1449">
        <f>G5879+G5878+G5877</f>
        <v>13000000</v>
      </c>
      <c r="K5879" s="1450" t="s">
        <v>9640</v>
      </c>
      <c r="L5879" s="1450" t="s">
        <v>4224</v>
      </c>
      <c r="M5879" s="1443" t="s">
        <v>9634</v>
      </c>
    </row>
    <row r="5880" spans="1:13" ht="51" customHeight="1" thickBot="1">
      <c r="A5880" s="1397"/>
      <c r="B5880" s="1428"/>
      <c r="C5880" s="1429"/>
      <c r="D5880" s="1430"/>
      <c r="E5880" s="1431"/>
      <c r="F5880" s="1431"/>
      <c r="G5880" s="1451">
        <f>SUM(G5877:G5879)</f>
        <v>13000000</v>
      </c>
      <c r="H5880" s="1433"/>
      <c r="I5880" s="1434"/>
      <c r="J5880" s="1435"/>
      <c r="K5880" s="1403"/>
      <c r="L5880" s="1403"/>
      <c r="M5880" s="1403"/>
    </row>
    <row r="5881" spans="1:13" ht="51" customHeight="1" thickTop="1">
      <c r="A5881" s="1397"/>
      <c r="B5881" s="1428"/>
      <c r="C5881" s="1429"/>
      <c r="D5881" s="1430"/>
      <c r="E5881" s="1431"/>
      <c r="F5881" s="1431"/>
      <c r="G5881" s="1433"/>
      <c r="H5881" s="1433"/>
      <c r="I5881" s="1434"/>
      <c r="J5881" s="1435"/>
      <c r="K5881" s="1403"/>
      <c r="L5881" s="1403"/>
      <c r="M5881" s="1403"/>
    </row>
    <row r="5882" spans="1:13" ht="51" customHeight="1">
      <c r="A5882" s="1405">
        <v>5</v>
      </c>
      <c r="B5882" s="1421" t="s">
        <v>9641</v>
      </c>
      <c r="C5882" s="1405" t="s">
        <v>9642</v>
      </c>
      <c r="D5882" s="1423" t="s">
        <v>9643</v>
      </c>
      <c r="E5882" s="1452" t="s">
        <v>9644</v>
      </c>
      <c r="F5882" s="1438">
        <v>2001</v>
      </c>
      <c r="G5882" s="1453">
        <v>7100000</v>
      </c>
      <c r="H5882" s="1453">
        <v>0</v>
      </c>
      <c r="I5882" s="1454">
        <f>SUM(H5882)</f>
        <v>0</v>
      </c>
      <c r="J5882" s="1455">
        <f>+G5882</f>
        <v>7100000</v>
      </c>
      <c r="K5882" s="1427" t="s">
        <v>6569</v>
      </c>
      <c r="L5882" s="1427" t="s">
        <v>4224</v>
      </c>
      <c r="M5882" s="1427" t="s">
        <v>9645</v>
      </c>
    </row>
    <row r="5883" spans="1:13" ht="51" customHeight="1" thickBot="1">
      <c r="A5883" s="1397"/>
      <c r="B5883" s="1428"/>
      <c r="C5883" s="1429"/>
      <c r="D5883" s="1430"/>
      <c r="E5883" s="1431"/>
      <c r="F5883" s="1431"/>
      <c r="G5883" s="1432">
        <f>SUM(G5882)</f>
        <v>7100000</v>
      </c>
      <c r="H5883" s="1433"/>
      <c r="I5883" s="1434"/>
      <c r="J5883" s="1435"/>
      <c r="K5883" s="1403"/>
      <c r="L5883" s="1403"/>
      <c r="M5883" s="1403"/>
    </row>
    <row r="5884" spans="1:13" ht="51" customHeight="1" thickTop="1">
      <c r="A5884" s="1397"/>
      <c r="B5884" s="1428"/>
      <c r="C5884" s="1429"/>
      <c r="D5884" s="1430"/>
      <c r="E5884" s="1431"/>
      <c r="F5884" s="1431"/>
      <c r="G5884" s="1433"/>
      <c r="H5884" s="1433"/>
      <c r="I5884" s="1434"/>
      <c r="J5884" s="1435"/>
      <c r="K5884" s="1403"/>
      <c r="L5884" s="1403"/>
      <c r="M5884" s="1403"/>
    </row>
    <row r="5885" spans="1:13" ht="51" customHeight="1">
      <c r="A5885" s="1405">
        <v>6</v>
      </c>
      <c r="B5885" s="1421" t="s">
        <v>9646</v>
      </c>
      <c r="C5885" s="1422" t="s">
        <v>9647</v>
      </c>
      <c r="D5885" s="1436" t="s">
        <v>9648</v>
      </c>
      <c r="E5885" s="1452" t="s">
        <v>9649</v>
      </c>
      <c r="F5885" s="1438">
        <v>2001</v>
      </c>
      <c r="G5885" s="1424">
        <v>785500</v>
      </c>
      <c r="H5885" s="1424">
        <v>785500</v>
      </c>
      <c r="I5885" s="1425">
        <f>SUM(H5885)</f>
        <v>785500</v>
      </c>
      <c r="J5885" s="1426">
        <f>+G5885</f>
        <v>785500</v>
      </c>
      <c r="K5885" s="1427" t="s">
        <v>9650</v>
      </c>
      <c r="L5885" s="1427" t="s">
        <v>4224</v>
      </c>
      <c r="M5885" s="1427" t="s">
        <v>9651</v>
      </c>
    </row>
    <row r="5886" spans="1:13" ht="51" customHeight="1" thickBot="1">
      <c r="A5886" s="1397"/>
      <c r="B5886" s="1428"/>
      <c r="C5886" s="1429"/>
      <c r="D5886" s="1430"/>
      <c r="E5886" s="1431"/>
      <c r="F5886" s="1431"/>
      <c r="G5886" s="1432">
        <f>SUM(G5885)</f>
        <v>785500</v>
      </c>
      <c r="H5886" s="1433"/>
      <c r="I5886" s="1434"/>
      <c r="J5886" s="1435"/>
      <c r="K5886" s="1403"/>
      <c r="L5886" s="1403"/>
      <c r="M5886" s="1403"/>
    </row>
    <row r="5887" spans="1:13" ht="51" customHeight="1" thickTop="1">
      <c r="A5887" s="1397"/>
      <c r="B5887" s="1428"/>
      <c r="C5887" s="1429"/>
      <c r="D5887" s="1430"/>
      <c r="E5887" s="1431"/>
      <c r="F5887" s="1431"/>
      <c r="G5887" s="1433"/>
      <c r="H5887" s="1433"/>
      <c r="I5887" s="1434"/>
      <c r="J5887" s="1435"/>
      <c r="K5887" s="1403"/>
      <c r="L5887" s="1403"/>
      <c r="M5887" s="1403"/>
    </row>
    <row r="5888" spans="1:13" ht="51" customHeight="1">
      <c r="A5888" s="1405">
        <v>8</v>
      </c>
      <c r="B5888" s="1421" t="s">
        <v>9652</v>
      </c>
      <c r="C5888" s="1709" t="s">
        <v>9653</v>
      </c>
      <c r="D5888" s="1423" t="s">
        <v>9654</v>
      </c>
      <c r="E5888" s="1452" t="s">
        <v>9655</v>
      </c>
      <c r="F5888" s="1438">
        <v>2001</v>
      </c>
      <c r="G5888" s="1424">
        <v>8400000</v>
      </c>
      <c r="H5888" s="1424">
        <v>7726101.6500000004</v>
      </c>
      <c r="I5888" s="1425"/>
      <c r="J5888" s="1426"/>
      <c r="K5888" s="1427" t="s">
        <v>9656</v>
      </c>
      <c r="L5888" s="1427" t="s">
        <v>4224</v>
      </c>
      <c r="M5888" s="1427" t="s">
        <v>9651</v>
      </c>
    </row>
    <row r="5889" spans="1:13" ht="51" customHeight="1">
      <c r="A5889" s="1405">
        <v>9</v>
      </c>
      <c r="B5889" s="1421" t="s">
        <v>9657</v>
      </c>
      <c r="C5889" s="1709"/>
      <c r="D5889" s="1423" t="s">
        <v>9658</v>
      </c>
      <c r="E5889" s="1456" t="s">
        <v>9659</v>
      </c>
      <c r="F5889" s="1438">
        <v>2001</v>
      </c>
      <c r="G5889" s="1424">
        <v>2000000</v>
      </c>
      <c r="H5889" s="1424">
        <v>0</v>
      </c>
      <c r="I5889" s="1425"/>
      <c r="J5889" s="1426"/>
      <c r="K5889" s="1427" t="s">
        <v>9660</v>
      </c>
      <c r="L5889" s="1427" t="s">
        <v>4224</v>
      </c>
      <c r="M5889" s="1427" t="s">
        <v>9651</v>
      </c>
    </row>
    <row r="5890" spans="1:13" ht="51" customHeight="1">
      <c r="A5890" s="1405">
        <v>10</v>
      </c>
      <c r="B5890" s="1421" t="s">
        <v>9661</v>
      </c>
      <c r="C5890" s="1709"/>
      <c r="D5890" s="1423" t="s">
        <v>9662</v>
      </c>
      <c r="E5890" s="1456" t="s">
        <v>9659</v>
      </c>
      <c r="F5890" s="1438">
        <v>2001</v>
      </c>
      <c r="G5890" s="1424">
        <v>2000000</v>
      </c>
      <c r="H5890" s="1424">
        <v>1998658.83</v>
      </c>
      <c r="I5890" s="1425">
        <f>SUM(H5888:H5890)</f>
        <v>9724760.4800000004</v>
      </c>
      <c r="J5890" s="1426">
        <f>G5890+G5889+G5888</f>
        <v>12400000</v>
      </c>
      <c r="K5890" s="1427" t="s">
        <v>9640</v>
      </c>
      <c r="L5890" s="1427" t="s">
        <v>4224</v>
      </c>
      <c r="M5890" s="1427" t="s">
        <v>9651</v>
      </c>
    </row>
    <row r="5891" spans="1:13" ht="51" customHeight="1" thickBot="1">
      <c r="A5891" s="1397"/>
      <c r="B5891" s="1428"/>
      <c r="C5891" s="1429"/>
      <c r="D5891" s="1430"/>
      <c r="E5891" s="1431"/>
      <c r="F5891" s="1431"/>
      <c r="G5891" s="1432">
        <f>SUM(G5888:G5890)</f>
        <v>12400000</v>
      </c>
      <c r="H5891" s="1433"/>
      <c r="I5891" s="1434"/>
      <c r="J5891" s="1435"/>
      <c r="K5891" s="1403"/>
      <c r="L5891" s="1403"/>
      <c r="M5891" s="1403"/>
    </row>
    <row r="5892" spans="1:13" ht="51" customHeight="1" thickTop="1">
      <c r="A5892" s="1397"/>
      <c r="B5892" s="1457"/>
      <c r="C5892" s="1429"/>
      <c r="D5892" s="1430"/>
      <c r="E5892" s="1431"/>
      <c r="F5892" s="1431"/>
      <c r="G5892" s="1433"/>
      <c r="H5892" s="1433"/>
      <c r="I5892" s="1434"/>
      <c r="J5892" s="1435"/>
      <c r="K5892" s="1403"/>
      <c r="L5892" s="1403"/>
      <c r="M5892" s="1403"/>
    </row>
    <row r="5893" spans="1:13" ht="51" customHeight="1">
      <c r="A5893" s="1408"/>
      <c r="B5893" s="1408"/>
      <c r="C5893" s="1408"/>
      <c r="D5893" s="1409" t="s">
        <v>9663</v>
      </c>
      <c r="E5893" s="1458"/>
      <c r="F5893" s="1458"/>
      <c r="G5893" s="1434">
        <f>+G5891+G5886+G5883+G5880+G5875</f>
        <v>34265500</v>
      </c>
      <c r="H5893" s="1434"/>
      <c r="I5893" s="1459">
        <f>SUM(I5874:I5890)</f>
        <v>11490260.48</v>
      </c>
      <c r="J5893" s="1435">
        <f>J5890+J5885+J5882+J5879+J5874</f>
        <v>34265500</v>
      </c>
      <c r="K5893" s="1460"/>
      <c r="L5893" s="1458"/>
      <c r="M5893" s="1460"/>
    </row>
    <row r="5894" spans="1:13" ht="51" customHeight="1">
      <c r="A5894" s="1408"/>
      <c r="B5894" s="1408"/>
      <c r="C5894" s="1408"/>
      <c r="D5894" s="1408" t="s">
        <v>9664</v>
      </c>
      <c r="E5894" s="1458"/>
      <c r="F5894" s="1458"/>
      <c r="G5894" s="1434">
        <v>34265500</v>
      </c>
      <c r="H5894" s="1434"/>
      <c r="I5894" s="1434"/>
      <c r="J5894" s="1435"/>
      <c r="K5894" s="1460"/>
      <c r="L5894" s="1461"/>
      <c r="M5894" s="1460"/>
    </row>
    <row r="5895" spans="1:13" ht="51" customHeight="1">
      <c r="A5895" s="1408"/>
      <c r="B5895" s="1408"/>
      <c r="C5895" s="1408"/>
      <c r="D5895" s="1409" t="s">
        <v>9665</v>
      </c>
      <c r="E5895" s="1458"/>
      <c r="F5895" s="1458"/>
      <c r="G5895" s="1462">
        <f>G5894-G5893</f>
        <v>0</v>
      </c>
      <c r="H5895" s="1434"/>
      <c r="I5895" s="1434"/>
      <c r="J5895" s="1435"/>
      <c r="K5895" s="1460"/>
      <c r="L5895" s="1461"/>
      <c r="M5895" s="1460"/>
    </row>
    <row r="5896" spans="1:13" ht="51" customHeight="1">
      <c r="A5896" s="1408"/>
      <c r="B5896" s="1408"/>
      <c r="C5896" s="1408"/>
      <c r="D5896" s="1409"/>
      <c r="E5896" s="1458"/>
      <c r="F5896" s="1458"/>
      <c r="G5896" s="1434"/>
      <c r="H5896" s="1434"/>
      <c r="I5896" s="1434"/>
      <c r="J5896" s="1435"/>
      <c r="K5896" s="1460"/>
      <c r="L5896" s="1461"/>
      <c r="M5896" s="1460"/>
    </row>
    <row r="5897" spans="1:13" ht="51" customHeight="1">
      <c r="A5897" s="1408"/>
      <c r="B5897" s="1408"/>
      <c r="C5897" s="1408"/>
      <c r="D5897" s="1409"/>
      <c r="E5897" s="1458"/>
      <c r="F5897" s="1458"/>
      <c r="G5897" s="1434"/>
      <c r="H5897" s="1434"/>
      <c r="I5897" s="1434"/>
      <c r="J5897" s="1435"/>
      <c r="K5897" s="1460"/>
      <c r="L5897" s="1461"/>
      <c r="M5897" s="1460"/>
    </row>
    <row r="5898" spans="1:13" ht="51" customHeight="1">
      <c r="A5898" s="1712" t="s">
        <v>9614</v>
      </c>
      <c r="B5898" s="1712"/>
      <c r="C5898" s="1712"/>
      <c r="D5898" s="1712"/>
      <c r="E5898" s="1712"/>
      <c r="F5898" s="1712"/>
      <c r="G5898" s="1712"/>
      <c r="H5898" s="1712"/>
      <c r="I5898" s="1712"/>
      <c r="J5898" s="1712"/>
      <c r="K5898" s="1712"/>
      <c r="L5898" s="1712"/>
      <c r="M5898" s="1712"/>
    </row>
    <row r="5899" spans="1:13" ht="51" customHeight="1">
      <c r="A5899" s="1712" t="s">
        <v>9615</v>
      </c>
      <c r="B5899" s="1712"/>
      <c r="C5899" s="1712"/>
      <c r="D5899" s="1712"/>
      <c r="E5899" s="1712"/>
      <c r="F5899" s="1712"/>
      <c r="G5899" s="1712"/>
      <c r="H5899" s="1712"/>
      <c r="I5899" s="1712"/>
      <c r="J5899" s="1712"/>
      <c r="K5899" s="1712"/>
      <c r="L5899" s="1712"/>
      <c r="M5899" s="1712"/>
    </row>
    <row r="5900" spans="1:13" ht="51" customHeight="1">
      <c r="A5900" s="1396"/>
      <c r="B5900" s="1397"/>
      <c r="C5900" s="1398"/>
      <c r="D5900" s="1398"/>
      <c r="E5900" s="1398"/>
      <c r="F5900" s="1398"/>
      <c r="G5900" s="1399"/>
      <c r="H5900" s="1399"/>
      <c r="I5900" s="1400"/>
      <c r="J5900" s="1401"/>
      <c r="K5900" s="1463"/>
      <c r="L5900" s="1403"/>
      <c r="M5900" s="1460"/>
    </row>
    <row r="5901" spans="1:13" ht="51" customHeight="1">
      <c r="A5901" s="1717" t="s">
        <v>9616</v>
      </c>
      <c r="B5901" s="1717"/>
      <c r="C5901" s="1717"/>
      <c r="D5901" s="1717"/>
      <c r="E5901" s="1398"/>
      <c r="F5901" s="1398"/>
      <c r="G5901" s="1399"/>
      <c r="H5901" s="1399"/>
      <c r="I5901" s="1400"/>
      <c r="J5901" s="1401"/>
      <c r="K5901" s="1463"/>
      <c r="L5901" s="1403"/>
      <c r="M5901" s="1460"/>
    </row>
    <row r="5902" spans="1:13" ht="51" customHeight="1">
      <c r="A5902" s="1404" t="s">
        <v>9618</v>
      </c>
      <c r="B5902" s="1405"/>
      <c r="C5902" s="1404" t="s">
        <v>9619</v>
      </c>
      <c r="D5902" s="1406" t="s">
        <v>9620</v>
      </c>
      <c r="E5902" s="1407"/>
      <c r="F5902" s="1406" t="s">
        <v>9621</v>
      </c>
      <c r="G5902" s="1405" t="s">
        <v>9622</v>
      </c>
      <c r="H5902" s="1397"/>
      <c r="I5902" s="1408"/>
      <c r="J5902" s="1409"/>
      <c r="K5902" s="1410" t="s">
        <v>9623</v>
      </c>
      <c r="L5902" s="1406" t="s">
        <v>4</v>
      </c>
      <c r="M5902" s="1406" t="s">
        <v>5</v>
      </c>
    </row>
    <row r="5903" spans="1:13" ht="51" customHeight="1">
      <c r="A5903" s="1464"/>
      <c r="B5903" s="1411"/>
      <c r="C5903" s="1464"/>
      <c r="D5903" s="1465" t="s">
        <v>9666</v>
      </c>
      <c r="E5903" s="1466"/>
      <c r="F5903" s="1467"/>
      <c r="G5903" s="1468"/>
      <c r="H5903" s="1469"/>
      <c r="I5903" s="1470"/>
      <c r="J5903" s="1471"/>
      <c r="K5903" s="1472"/>
      <c r="L5903" s="1420"/>
      <c r="M5903" s="1413"/>
    </row>
    <row r="5904" spans="1:13" ht="51" customHeight="1">
      <c r="A5904" s="1473">
        <v>1</v>
      </c>
      <c r="B5904" s="1421" t="s">
        <v>9667</v>
      </c>
      <c r="C5904" s="1732" t="s">
        <v>9631</v>
      </c>
      <c r="D5904" s="1474" t="s">
        <v>9668</v>
      </c>
      <c r="E5904" s="1475" t="s">
        <v>9669</v>
      </c>
      <c r="F5904" s="1476">
        <v>2004</v>
      </c>
      <c r="G5904" s="1446">
        <f>17990416-5200000-3500000</f>
        <v>9290416</v>
      </c>
      <c r="H5904" s="1477"/>
      <c r="I5904" s="1478"/>
      <c r="J5904" s="1426"/>
      <c r="K5904" s="1427" t="s">
        <v>6569</v>
      </c>
      <c r="L5904" s="1427" t="s">
        <v>4224</v>
      </c>
      <c r="M5904" s="1427" t="s">
        <v>9634</v>
      </c>
    </row>
    <row r="5905" spans="1:13" ht="51" customHeight="1">
      <c r="A5905" s="1473"/>
      <c r="B5905" s="1421"/>
      <c r="C5905" s="1732"/>
      <c r="D5905" s="1479"/>
      <c r="E5905" s="1480"/>
      <c r="F5905" s="1481"/>
      <c r="G5905" s="1477">
        <f>3500000-3500000</f>
        <v>0</v>
      </c>
      <c r="H5905" s="1477"/>
      <c r="I5905" s="1478"/>
      <c r="J5905" s="1426"/>
      <c r="K5905" s="1427"/>
      <c r="L5905" s="1427"/>
      <c r="M5905" s="1427"/>
    </row>
    <row r="5906" spans="1:13" ht="51" customHeight="1">
      <c r="A5906" s="1473">
        <v>2</v>
      </c>
      <c r="B5906" s="1421" t="s">
        <v>9670</v>
      </c>
      <c r="C5906" s="1732"/>
      <c r="D5906" s="1482" t="s">
        <v>9671</v>
      </c>
      <c r="E5906" s="1406" t="s">
        <v>9672</v>
      </c>
      <c r="F5906" s="1438">
        <v>2004</v>
      </c>
      <c r="G5906" s="1439">
        <v>13500000</v>
      </c>
      <c r="H5906" s="1439"/>
      <c r="I5906" s="1440">
        <f>SUM(H5904:H5906)</f>
        <v>0</v>
      </c>
      <c r="J5906" s="1441">
        <f>+G5905+G5906+G5904</f>
        <v>22790416</v>
      </c>
      <c r="K5906" s="1442" t="s">
        <v>6569</v>
      </c>
      <c r="L5906" s="1427" t="s">
        <v>4224</v>
      </c>
      <c r="M5906" s="1427" t="s">
        <v>9634</v>
      </c>
    </row>
    <row r="5907" spans="1:13" ht="51" customHeight="1">
      <c r="A5907" s="1473">
        <v>3</v>
      </c>
      <c r="B5907" s="1421">
        <v>28212162018</v>
      </c>
      <c r="C5907" s="1732"/>
      <c r="D5907" s="1423" t="s">
        <v>9673</v>
      </c>
      <c r="E5907" s="1438" t="s">
        <v>9674</v>
      </c>
      <c r="F5907" s="1438">
        <v>2004</v>
      </c>
      <c r="G5907" s="1424">
        <v>829584</v>
      </c>
      <c r="H5907" s="1424">
        <v>0</v>
      </c>
      <c r="I5907" s="1425">
        <f>+H5907+H5906</f>
        <v>0</v>
      </c>
      <c r="J5907" s="1426"/>
      <c r="K5907" s="1427" t="s">
        <v>6569</v>
      </c>
      <c r="L5907" s="1427" t="s">
        <v>4224</v>
      </c>
      <c r="M5907" s="1427" t="s">
        <v>9634</v>
      </c>
    </row>
    <row r="5908" spans="1:13" ht="51" customHeight="1" thickBot="1">
      <c r="A5908" s="1397"/>
      <c r="B5908" s="1428"/>
      <c r="C5908" s="1429"/>
      <c r="D5908" s="1430"/>
      <c r="E5908" s="1431"/>
      <c r="F5908" s="1431"/>
      <c r="G5908" s="1432">
        <f>SUM(G5904:G5907)</f>
        <v>23620000</v>
      </c>
      <c r="H5908" s="1433"/>
      <c r="I5908" s="1434"/>
      <c r="J5908" s="1435"/>
      <c r="K5908" s="1403"/>
      <c r="L5908" s="1403"/>
      <c r="M5908" s="1403"/>
    </row>
    <row r="5909" spans="1:13" ht="51" customHeight="1" thickTop="1">
      <c r="A5909" s="1397"/>
      <c r="B5909" s="1428"/>
      <c r="C5909" s="1429"/>
      <c r="D5909" s="1430"/>
      <c r="E5909" s="1431"/>
      <c r="F5909" s="1431"/>
      <c r="G5909" s="1433"/>
      <c r="H5909" s="1433"/>
      <c r="I5909" s="1434"/>
      <c r="J5909" s="1435"/>
      <c r="K5909" s="1403"/>
      <c r="L5909" s="1403"/>
      <c r="M5909" s="1403"/>
    </row>
    <row r="5910" spans="1:13" ht="51" customHeight="1">
      <c r="A5910" s="1473">
        <v>4</v>
      </c>
      <c r="B5910" s="1421" t="s">
        <v>9675</v>
      </c>
      <c r="C5910" s="1483" t="s">
        <v>9676</v>
      </c>
      <c r="D5910" s="1484" t="s">
        <v>9677</v>
      </c>
      <c r="E5910" s="1405" t="s">
        <v>9678</v>
      </c>
      <c r="F5910" s="1485">
        <v>2004</v>
      </c>
      <c r="G5910" s="1424">
        <f>5000000+5000000+3500000</f>
        <v>13500000</v>
      </c>
      <c r="H5910" s="1424"/>
      <c r="I5910" s="1425">
        <f>SUM(H5910)</f>
        <v>0</v>
      </c>
      <c r="J5910" s="1426">
        <f>+G5910</f>
        <v>13500000</v>
      </c>
      <c r="K5910" s="1427" t="s">
        <v>6569</v>
      </c>
      <c r="L5910" s="1427" t="s">
        <v>4224</v>
      </c>
      <c r="M5910" s="1427" t="s">
        <v>9629</v>
      </c>
    </row>
    <row r="5911" spans="1:13" ht="51" customHeight="1" thickBot="1">
      <c r="A5911" s="1397"/>
      <c r="B5911" s="1428"/>
      <c r="C5911" s="1429"/>
      <c r="D5911" s="1430"/>
      <c r="E5911" s="1431"/>
      <c r="F5911" s="1431"/>
      <c r="G5911" s="1432">
        <f>SUM(G5910)</f>
        <v>13500000</v>
      </c>
      <c r="H5911" s="1433"/>
      <c r="I5911" s="1434"/>
      <c r="J5911" s="1435"/>
      <c r="K5911" s="1403"/>
      <c r="L5911" s="1403"/>
      <c r="M5911" s="1403"/>
    </row>
    <row r="5912" spans="1:13" ht="51" customHeight="1" thickTop="1">
      <c r="A5912" s="1397"/>
      <c r="B5912" s="1457"/>
      <c r="C5912" s="1429"/>
      <c r="D5912" s="1430"/>
      <c r="E5912" s="1431"/>
      <c r="F5912" s="1431"/>
      <c r="G5912" s="1433"/>
      <c r="H5912" s="1433"/>
      <c r="I5912" s="1434"/>
      <c r="J5912" s="1435"/>
      <c r="K5912" s="1403"/>
      <c r="L5912" s="1403"/>
      <c r="M5912" s="1403"/>
    </row>
    <row r="5913" spans="1:13" ht="51" customHeight="1">
      <c r="A5913" s="1486"/>
      <c r="B5913" s="1408"/>
      <c r="C5913" s="1486"/>
      <c r="D5913" s="1458" t="s">
        <v>9679</v>
      </c>
      <c r="E5913" s="1409"/>
      <c r="F5913" s="1458"/>
      <c r="G5913" s="1434">
        <f>+G5911+G5908</f>
        <v>37120000</v>
      </c>
      <c r="H5913" s="1434"/>
      <c r="I5913" s="1434"/>
      <c r="J5913" s="1435">
        <f>+J5910+J5906</f>
        <v>36290416</v>
      </c>
      <c r="K5913" s="1460"/>
      <c r="L5913" s="1460"/>
      <c r="M5913" s="1460"/>
    </row>
    <row r="5914" spans="1:13" ht="51" customHeight="1">
      <c r="A5914" s="1486"/>
      <c r="B5914" s="1408"/>
      <c r="C5914" s="1486"/>
      <c r="D5914" s="1408" t="s">
        <v>9664</v>
      </c>
      <c r="E5914" s="1408"/>
      <c r="F5914" s="1487"/>
      <c r="G5914" s="1434">
        <v>37120000</v>
      </c>
      <c r="H5914" s="1488"/>
      <c r="I5914" s="1488"/>
      <c r="J5914" s="1435"/>
      <c r="K5914" s="1460"/>
      <c r="L5914" s="1403"/>
      <c r="M5914" s="1460"/>
    </row>
    <row r="5915" spans="1:13" ht="51" customHeight="1">
      <c r="A5915" s="1486"/>
      <c r="B5915" s="1408"/>
      <c r="C5915" s="1486"/>
      <c r="D5915" s="1489" t="s">
        <v>9665</v>
      </c>
      <c r="E5915" s="1409"/>
      <c r="F5915" s="1458"/>
      <c r="G5915" s="1434">
        <f>+G5914-G5913</f>
        <v>0</v>
      </c>
      <c r="H5915" s="1434"/>
      <c r="I5915" s="1434"/>
      <c r="J5915" s="1435"/>
      <c r="K5915" s="1460"/>
      <c r="L5915" s="1403"/>
      <c r="M5915" s="1460"/>
    </row>
    <row r="5916" spans="1:13" ht="51" customHeight="1">
      <c r="A5916" s="1486"/>
      <c r="B5916" s="1408"/>
      <c r="C5916" s="1486"/>
      <c r="D5916" s="1458"/>
      <c r="E5916" s="1409"/>
      <c r="F5916" s="1458"/>
      <c r="G5916" s="1434"/>
      <c r="H5916" s="1434"/>
      <c r="I5916" s="1434"/>
      <c r="J5916" s="1435" t="e">
        <f>+#REF!+J5906</f>
        <v>#REF!</v>
      </c>
      <c r="K5916" s="1460"/>
      <c r="L5916" s="1403"/>
      <c r="M5916" s="1460"/>
    </row>
    <row r="5917" spans="1:13" ht="51" customHeight="1">
      <c r="A5917" s="1486"/>
      <c r="B5917" s="1408"/>
      <c r="C5917" s="1486"/>
      <c r="D5917" s="1458"/>
      <c r="E5917" s="1409"/>
      <c r="F5917" s="1458"/>
      <c r="G5917" s="1434"/>
      <c r="H5917" s="1434"/>
      <c r="I5917" s="1434"/>
      <c r="J5917" s="1435"/>
      <c r="K5917" s="1460"/>
      <c r="L5917" s="1403"/>
      <c r="M5917" s="1460"/>
    </row>
    <row r="5918" spans="1:13" ht="51" customHeight="1">
      <c r="A5918" s="1486"/>
      <c r="B5918" s="1408"/>
      <c r="C5918" s="1486"/>
      <c r="D5918" s="1458"/>
      <c r="E5918" s="1409"/>
      <c r="F5918" s="1458"/>
      <c r="G5918" s="1434"/>
      <c r="H5918" s="1434"/>
      <c r="I5918" s="1434"/>
      <c r="J5918" s="1435"/>
      <c r="K5918" s="1460"/>
      <c r="L5918" s="1403"/>
      <c r="M5918" s="1460"/>
    </row>
    <row r="5919" spans="1:13" ht="51" customHeight="1">
      <c r="A5919" s="1486"/>
      <c r="B5919" s="1408"/>
      <c r="C5919" s="1486"/>
      <c r="D5919" s="1458"/>
      <c r="E5919" s="1409"/>
      <c r="F5919" s="1458"/>
      <c r="G5919" s="1434"/>
      <c r="H5919" s="1434"/>
      <c r="I5919" s="1434"/>
      <c r="J5919" s="1435"/>
      <c r="K5919" s="1460"/>
      <c r="L5919" s="1403"/>
      <c r="M5919" s="1460"/>
    </row>
    <row r="5920" spans="1:13" ht="51" customHeight="1">
      <c r="A5920" s="1486"/>
      <c r="B5920" s="1408"/>
      <c r="C5920" s="1486"/>
      <c r="D5920" s="1458"/>
      <c r="E5920" s="1409"/>
      <c r="F5920" s="1458"/>
      <c r="G5920" s="1434"/>
      <c r="H5920" s="1434"/>
      <c r="I5920" s="1434"/>
      <c r="J5920" s="1435"/>
      <c r="K5920" s="1460"/>
      <c r="L5920" s="1403"/>
      <c r="M5920" s="1460"/>
    </row>
    <row r="5921" spans="1:13" ht="51" customHeight="1">
      <c r="A5921" s="1712" t="s">
        <v>9614</v>
      </c>
      <c r="B5921" s="1712"/>
      <c r="C5921" s="1712"/>
      <c r="D5921" s="1712"/>
      <c r="E5921" s="1712"/>
      <c r="F5921" s="1712"/>
      <c r="G5921" s="1712"/>
      <c r="H5921" s="1712"/>
      <c r="I5921" s="1712"/>
      <c r="J5921" s="1712"/>
      <c r="K5921" s="1712"/>
      <c r="L5921" s="1712"/>
      <c r="M5921" s="1712"/>
    </row>
    <row r="5922" spans="1:13" ht="51" customHeight="1">
      <c r="A5922" s="1712" t="s">
        <v>9615</v>
      </c>
      <c r="B5922" s="1712"/>
      <c r="C5922" s="1712"/>
      <c r="D5922" s="1712"/>
      <c r="E5922" s="1712"/>
      <c r="F5922" s="1712"/>
      <c r="G5922" s="1712"/>
      <c r="H5922" s="1712"/>
      <c r="I5922" s="1712"/>
      <c r="J5922" s="1712"/>
      <c r="K5922" s="1712"/>
      <c r="L5922" s="1712"/>
      <c r="M5922" s="1712"/>
    </row>
    <row r="5923" spans="1:13" ht="51" customHeight="1">
      <c r="A5923" s="1396"/>
      <c r="B5923" s="1397"/>
      <c r="C5923" s="1398"/>
      <c r="D5923" s="1398"/>
      <c r="E5923" s="1398"/>
      <c r="F5923" s="1398"/>
      <c r="G5923" s="1399"/>
      <c r="H5923" s="1399"/>
      <c r="I5923" s="1400"/>
      <c r="J5923" s="1401"/>
      <c r="K5923" s="1490"/>
      <c r="L5923" s="1490"/>
      <c r="M5923" s="1490"/>
    </row>
    <row r="5924" spans="1:13" ht="51" customHeight="1">
      <c r="A5924" s="1717" t="s">
        <v>9616</v>
      </c>
      <c r="B5924" s="1717"/>
      <c r="C5924" s="1717"/>
      <c r="D5924" s="1717"/>
      <c r="E5924" s="1398"/>
      <c r="F5924" s="1398"/>
      <c r="G5924" s="1399"/>
      <c r="H5924" s="1399"/>
      <c r="I5924" s="1400"/>
      <c r="J5924" s="1401"/>
      <c r="K5924" s="1491"/>
      <c r="L5924" s="1491"/>
      <c r="M5924" s="1491"/>
    </row>
    <row r="5925" spans="1:13" ht="51" customHeight="1">
      <c r="A5925" s="1469"/>
      <c r="B5925" s="1492"/>
      <c r="C5925" s="1469"/>
      <c r="D5925" s="1493" t="s">
        <v>9680</v>
      </c>
      <c r="E5925" s="1494"/>
      <c r="F5925" s="1489"/>
      <c r="G5925" s="1495" t="s">
        <v>9617</v>
      </c>
      <c r="H5925" s="1495"/>
      <c r="I5925" s="1495"/>
      <c r="J5925" s="1496"/>
      <c r="K5925" s="1491"/>
      <c r="L5925" s="1491"/>
      <c r="M5925" s="1491"/>
    </row>
    <row r="5926" spans="1:13" ht="51" customHeight="1">
      <c r="A5926" s="1404" t="s">
        <v>9618</v>
      </c>
      <c r="B5926" s="1405"/>
      <c r="C5926" s="1404" t="s">
        <v>9619</v>
      </c>
      <c r="D5926" s="1406" t="s">
        <v>9620</v>
      </c>
      <c r="E5926" s="1407"/>
      <c r="F5926" s="1406" t="s">
        <v>9621</v>
      </c>
      <c r="G5926" s="1405" t="s">
        <v>9622</v>
      </c>
      <c r="H5926" s="1397"/>
      <c r="I5926" s="1408"/>
      <c r="J5926" s="1409"/>
      <c r="K5926" s="1497" t="s">
        <v>9623</v>
      </c>
      <c r="L5926" s="1498" t="s">
        <v>4</v>
      </c>
      <c r="M5926" s="1406" t="s">
        <v>5</v>
      </c>
    </row>
    <row r="5927" spans="1:13" ht="51" customHeight="1">
      <c r="A5927" s="1468"/>
      <c r="B5927" s="1499"/>
      <c r="C5927" s="1468"/>
      <c r="D5927" s="1500" t="s">
        <v>9681</v>
      </c>
      <c r="E5927" s="1464"/>
      <c r="F5927" s="1414"/>
      <c r="G5927" s="1415"/>
      <c r="H5927" s="1416"/>
      <c r="I5927" s="1417"/>
      <c r="J5927" s="1418"/>
      <c r="K5927" s="1419"/>
      <c r="L5927" s="1414"/>
      <c r="M5927" s="1438"/>
    </row>
    <row r="5928" spans="1:13" ht="51" customHeight="1">
      <c r="A5928" s="1405">
        <v>1</v>
      </c>
      <c r="B5928" s="1421" t="s">
        <v>9682</v>
      </c>
      <c r="C5928" s="1714" t="s">
        <v>9676</v>
      </c>
      <c r="D5928" s="1423" t="s">
        <v>9683</v>
      </c>
      <c r="E5928" s="1406" t="s">
        <v>9684</v>
      </c>
      <c r="F5928" s="1438">
        <v>2103</v>
      </c>
      <c r="G5928" s="1424">
        <v>5600000</v>
      </c>
      <c r="H5928" s="1424">
        <v>515000</v>
      </c>
      <c r="I5928" s="1425"/>
      <c r="J5928" s="1426"/>
      <c r="K5928" s="1427" t="s">
        <v>9656</v>
      </c>
      <c r="L5928" s="1427" t="s">
        <v>4224</v>
      </c>
      <c r="M5928" s="1501" t="s">
        <v>9629</v>
      </c>
    </row>
    <row r="5929" spans="1:13" ht="51" customHeight="1">
      <c r="A5929" s="1405">
        <v>2</v>
      </c>
      <c r="B5929" s="1421" t="s">
        <v>9685</v>
      </c>
      <c r="C5929" s="1714"/>
      <c r="D5929" s="1423" t="s">
        <v>9686</v>
      </c>
      <c r="E5929" s="1406" t="s">
        <v>9628</v>
      </c>
      <c r="F5929" s="1438">
        <v>2103</v>
      </c>
      <c r="G5929" s="1446">
        <f>5600000-9816</f>
        <v>5590184</v>
      </c>
      <c r="H5929" s="1424">
        <v>1025000</v>
      </c>
      <c r="I5929" s="1425"/>
      <c r="J5929" s="1426"/>
      <c r="K5929" s="1427" t="s">
        <v>9660</v>
      </c>
      <c r="L5929" s="1427" t="s">
        <v>4224</v>
      </c>
      <c r="M5929" s="1502" t="s">
        <v>9629</v>
      </c>
    </row>
    <row r="5930" spans="1:13" ht="51" customHeight="1">
      <c r="A5930" s="1405">
        <v>3</v>
      </c>
      <c r="B5930" s="1421" t="s">
        <v>9687</v>
      </c>
      <c r="C5930" s="1714"/>
      <c r="D5930" s="1423" t="s">
        <v>9688</v>
      </c>
      <c r="E5930" s="1406" t="s">
        <v>9628</v>
      </c>
      <c r="F5930" s="1438">
        <v>2103</v>
      </c>
      <c r="G5930" s="1446">
        <f>3000000-30000</f>
        <v>2970000</v>
      </c>
      <c r="H5930" s="1424">
        <v>1318220</v>
      </c>
      <c r="I5930" s="1425"/>
      <c r="J5930" s="1426"/>
      <c r="K5930" s="1427" t="s">
        <v>9640</v>
      </c>
      <c r="L5930" s="1427" t="s">
        <v>4224</v>
      </c>
      <c r="M5930" s="1502" t="s">
        <v>9629</v>
      </c>
    </row>
    <row r="5931" spans="1:13" ht="51" customHeight="1">
      <c r="A5931" s="1405">
        <v>4</v>
      </c>
      <c r="B5931" s="1421" t="s">
        <v>9689</v>
      </c>
      <c r="C5931" s="1714"/>
      <c r="D5931" s="1474" t="s">
        <v>9690</v>
      </c>
      <c r="E5931" s="1475" t="s">
        <v>9628</v>
      </c>
      <c r="F5931" s="1476">
        <v>2103</v>
      </c>
      <c r="G5931" s="1446">
        <f>3800000-450000-100000</f>
        <v>3250000</v>
      </c>
      <c r="H5931" s="1446">
        <v>1647040</v>
      </c>
      <c r="I5931" s="1503"/>
      <c r="J5931" s="1426"/>
      <c r="K5931" s="1427" t="s">
        <v>6569</v>
      </c>
      <c r="L5931" s="1427" t="s">
        <v>4224</v>
      </c>
      <c r="M5931" s="1502" t="s">
        <v>9629</v>
      </c>
    </row>
    <row r="5932" spans="1:13" ht="51" customHeight="1">
      <c r="A5932" s="1405">
        <v>5</v>
      </c>
      <c r="B5932" s="1421" t="s">
        <v>9691</v>
      </c>
      <c r="C5932" s="1714"/>
      <c r="D5932" s="1474" t="s">
        <v>9692</v>
      </c>
      <c r="E5932" s="1475" t="s">
        <v>9628</v>
      </c>
      <c r="F5932" s="1476">
        <v>2103</v>
      </c>
      <c r="G5932" s="1446">
        <v>12539816</v>
      </c>
      <c r="H5932" s="1424">
        <v>12332816</v>
      </c>
      <c r="I5932" s="1425">
        <f>SUM(H5928:H5932)</f>
        <v>16838076</v>
      </c>
      <c r="J5932" s="1504">
        <f>SUM(G5928:G5932)</f>
        <v>29950000</v>
      </c>
      <c r="K5932" s="1427" t="s">
        <v>6569</v>
      </c>
      <c r="L5932" s="1427" t="s">
        <v>4224</v>
      </c>
      <c r="M5932" s="1502" t="s">
        <v>9629</v>
      </c>
    </row>
    <row r="5933" spans="1:13" ht="51" customHeight="1" thickBot="1">
      <c r="A5933" s="1397"/>
      <c r="B5933" s="1457"/>
      <c r="C5933" s="1429"/>
      <c r="D5933" s="1430"/>
      <c r="E5933" s="1431"/>
      <c r="F5933" s="1431"/>
      <c r="G5933" s="1432">
        <f>SUM(G5928:G5932)</f>
        <v>29950000</v>
      </c>
      <c r="H5933" s="1433"/>
      <c r="I5933" s="1434"/>
      <c r="J5933" s="1435"/>
      <c r="K5933" s="1403"/>
      <c r="L5933" s="1403"/>
      <c r="M5933" s="1403"/>
    </row>
    <row r="5934" spans="1:13" ht="51" customHeight="1" thickTop="1">
      <c r="A5934" s="1397"/>
      <c r="B5934" s="1457"/>
      <c r="C5934" s="1429"/>
      <c r="D5934" s="1430"/>
      <c r="E5934" s="1431"/>
      <c r="F5934" s="1431"/>
      <c r="G5934" s="1433"/>
      <c r="H5934" s="1433"/>
      <c r="I5934" s="1434"/>
      <c r="J5934" s="1435"/>
      <c r="K5934" s="1403"/>
      <c r="L5934" s="1403"/>
      <c r="M5934" s="1403"/>
    </row>
    <row r="5935" spans="1:13" ht="51" customHeight="1">
      <c r="A5935" s="1405">
        <v>6</v>
      </c>
      <c r="B5935" s="1421" t="s">
        <v>9693</v>
      </c>
      <c r="C5935" s="1405" t="s">
        <v>9642</v>
      </c>
      <c r="D5935" s="1505" t="s">
        <v>9694</v>
      </c>
      <c r="E5935" s="1456" t="s">
        <v>9695</v>
      </c>
      <c r="F5935" s="1438">
        <v>2103</v>
      </c>
      <c r="G5935" s="1506">
        <v>1500000</v>
      </c>
      <c r="H5935" s="1507">
        <v>164000</v>
      </c>
      <c r="I5935" s="1508">
        <f>+H5935</f>
        <v>164000</v>
      </c>
      <c r="J5935" s="1509">
        <f>+G5935</f>
        <v>1500000</v>
      </c>
      <c r="K5935" s="1427" t="s">
        <v>6569</v>
      </c>
      <c r="L5935" s="1427" t="s">
        <v>4224</v>
      </c>
      <c r="M5935" s="1427" t="s">
        <v>9645</v>
      </c>
    </row>
    <row r="5936" spans="1:13" ht="51" customHeight="1" thickBot="1">
      <c r="A5936" s="1397"/>
      <c r="B5936" s="1428"/>
      <c r="C5936" s="1429"/>
      <c r="D5936" s="1430"/>
      <c r="E5936" s="1431"/>
      <c r="F5936" s="1431"/>
      <c r="G5936" s="1432">
        <f>SUM(G5935)</f>
        <v>1500000</v>
      </c>
      <c r="H5936" s="1433"/>
      <c r="I5936" s="1434"/>
      <c r="J5936" s="1435"/>
      <c r="K5936" s="1403"/>
      <c r="L5936" s="1403"/>
      <c r="M5936" s="1403"/>
    </row>
    <row r="5937" spans="1:13" ht="51" customHeight="1" thickTop="1">
      <c r="A5937" s="1397"/>
      <c r="B5937" s="1428"/>
      <c r="C5937" s="1429"/>
      <c r="D5937" s="1430"/>
      <c r="E5937" s="1431"/>
      <c r="F5937" s="1431"/>
      <c r="G5937" s="1433"/>
      <c r="H5937" s="1433"/>
      <c r="I5937" s="1434"/>
      <c r="J5937" s="1435"/>
      <c r="K5937" s="1403"/>
      <c r="L5937" s="1403"/>
      <c r="M5937" s="1403"/>
    </row>
    <row r="5938" spans="1:13" ht="51" customHeight="1">
      <c r="A5938" s="1405">
        <v>7</v>
      </c>
      <c r="B5938" s="1421" t="s">
        <v>9696</v>
      </c>
      <c r="C5938" s="1730" t="s">
        <v>9647</v>
      </c>
      <c r="D5938" s="1436" t="s">
        <v>9697</v>
      </c>
      <c r="E5938" s="1452" t="s">
        <v>9698</v>
      </c>
      <c r="F5938" s="1438">
        <v>2103</v>
      </c>
      <c r="G5938" s="1446">
        <v>28000000</v>
      </c>
      <c r="H5938" s="1424">
        <v>7357376</v>
      </c>
      <c r="I5938" s="1425"/>
      <c r="J5938" s="1426"/>
      <c r="K5938" s="1427" t="s">
        <v>6569</v>
      </c>
      <c r="L5938" s="1427" t="s">
        <v>4224</v>
      </c>
      <c r="M5938" s="1427" t="s">
        <v>9699</v>
      </c>
    </row>
    <row r="5939" spans="1:13" ht="51" customHeight="1">
      <c r="A5939" s="1405">
        <v>8</v>
      </c>
      <c r="B5939" s="1421" t="s">
        <v>9700</v>
      </c>
      <c r="C5939" s="1730"/>
      <c r="D5939" s="1474" t="s">
        <v>9701</v>
      </c>
      <c r="E5939" s="1475"/>
      <c r="F5939" s="1476"/>
      <c r="G5939" s="1446">
        <v>2450000</v>
      </c>
      <c r="H5939" s="1446">
        <v>0</v>
      </c>
      <c r="I5939" s="1503"/>
      <c r="J5939" s="1426"/>
      <c r="K5939" s="1427" t="s">
        <v>6569</v>
      </c>
      <c r="L5939" s="1427" t="s">
        <v>4224</v>
      </c>
      <c r="M5939" s="1427" t="s">
        <v>9699</v>
      </c>
    </row>
    <row r="5940" spans="1:13" ht="51" customHeight="1">
      <c r="A5940" s="1405">
        <v>9</v>
      </c>
      <c r="B5940" s="1421" t="s">
        <v>9702</v>
      </c>
      <c r="C5940" s="1730"/>
      <c r="D5940" s="1510" t="s">
        <v>9703</v>
      </c>
      <c r="E5940" s="1473" t="s">
        <v>9704</v>
      </c>
      <c r="F5940" s="1485">
        <v>2103</v>
      </c>
      <c r="G5940" s="1446">
        <f>7214500-3000000</f>
        <v>4214500</v>
      </c>
      <c r="H5940" s="1424">
        <v>0</v>
      </c>
      <c r="I5940" s="1425">
        <f>SUM(H5938:H5940)</f>
        <v>7357376</v>
      </c>
      <c r="J5940" s="1511">
        <f>G5940+G5938+G5939</f>
        <v>34664500</v>
      </c>
      <c r="K5940" s="1427" t="s">
        <v>6569</v>
      </c>
      <c r="L5940" s="1427" t="s">
        <v>4224</v>
      </c>
      <c r="M5940" s="1427" t="s">
        <v>9699</v>
      </c>
    </row>
    <row r="5941" spans="1:13" ht="51" customHeight="1" thickBot="1">
      <c r="A5941" s="1397"/>
      <c r="B5941" s="1457"/>
      <c r="C5941" s="1429"/>
      <c r="D5941" s="1430"/>
      <c r="E5941" s="1431"/>
      <c r="F5941" s="1431"/>
      <c r="G5941" s="1432">
        <f>SUM(G5938:G5940)</f>
        <v>34664500</v>
      </c>
      <c r="H5941" s="1433"/>
      <c r="I5941" s="1434"/>
      <c r="J5941" s="1435"/>
      <c r="K5941" s="1403"/>
      <c r="L5941" s="1403"/>
      <c r="M5941" s="1403"/>
    </row>
    <row r="5942" spans="1:13" ht="51" customHeight="1" thickTop="1">
      <c r="A5942" s="1397"/>
      <c r="B5942" s="1457"/>
      <c r="C5942" s="1429"/>
      <c r="D5942" s="1430"/>
      <c r="E5942" s="1431"/>
      <c r="F5942" s="1431"/>
      <c r="G5942" s="1433"/>
      <c r="H5942" s="1433"/>
      <c r="I5942" s="1434"/>
      <c r="J5942" s="1435"/>
      <c r="K5942" s="1403"/>
      <c r="L5942" s="1403"/>
      <c r="M5942" s="1403"/>
    </row>
    <row r="5943" spans="1:13" ht="51" customHeight="1">
      <c r="A5943" s="1397"/>
      <c r="B5943" s="1397"/>
      <c r="C5943" s="1397"/>
      <c r="D5943" s="1512" t="s">
        <v>9705</v>
      </c>
      <c r="E5943" s="1494"/>
      <c r="F5943" s="1512"/>
      <c r="G5943" s="1434">
        <f>+G5941+G5936+G5933</f>
        <v>66114500</v>
      </c>
      <c r="H5943" s="1434"/>
      <c r="I5943" s="1434"/>
      <c r="J5943" s="1513">
        <f>SUM(J5928:J5940)</f>
        <v>66114500</v>
      </c>
      <c r="K5943" s="1514"/>
      <c r="L5943" s="1514" t="s">
        <v>9617</v>
      </c>
      <c r="M5943" s="1514"/>
    </row>
    <row r="5944" spans="1:13" ht="51" customHeight="1">
      <c r="A5944" s="1397"/>
      <c r="B5944" s="1397"/>
      <c r="C5944" s="1397"/>
      <c r="D5944" s="1408" t="s">
        <v>9664</v>
      </c>
      <c r="E5944" s="1494"/>
      <c r="F5944" s="1512"/>
      <c r="G5944" s="1434">
        <v>66114500</v>
      </c>
      <c r="H5944" s="1434"/>
      <c r="I5944" s="1434"/>
      <c r="J5944" s="1513"/>
      <c r="K5944" s="1514"/>
      <c r="L5944" s="1514"/>
      <c r="M5944" s="1514"/>
    </row>
    <row r="5945" spans="1:13" ht="51" customHeight="1">
      <c r="A5945" s="1397"/>
      <c r="B5945" s="1397"/>
      <c r="C5945" s="1397"/>
      <c r="D5945" s="1512" t="s">
        <v>9665</v>
      </c>
      <c r="E5945" s="1494"/>
      <c r="F5945" s="1512"/>
      <c r="G5945" s="1434">
        <f>+G5944-G5943</f>
        <v>0</v>
      </c>
      <c r="H5945" s="1434"/>
      <c r="I5945" s="1434"/>
      <c r="J5945" s="1513"/>
      <c r="K5945" s="1514"/>
      <c r="L5945" s="1514"/>
      <c r="M5945" s="1514"/>
    </row>
    <row r="5946" spans="1:13" ht="51" customHeight="1">
      <c r="A5946" s="1397"/>
      <c r="B5946" s="1397"/>
      <c r="C5946" s="1397"/>
      <c r="D5946" s="1489"/>
      <c r="E5946" s="1515"/>
      <c r="F5946" s="1489"/>
      <c r="G5946" s="1434"/>
      <c r="H5946" s="1434"/>
      <c r="I5946" s="1434"/>
      <c r="J5946" s="1435"/>
      <c r="K5946" s="1403"/>
      <c r="L5946" s="1403"/>
      <c r="M5946" s="1403"/>
    </row>
    <row r="5947" spans="1:13" ht="51" customHeight="1">
      <c r="A5947" s="1712" t="s">
        <v>9614</v>
      </c>
      <c r="B5947" s="1712"/>
      <c r="C5947" s="1712"/>
      <c r="D5947" s="1712"/>
      <c r="E5947" s="1712"/>
      <c r="F5947" s="1712"/>
      <c r="G5947" s="1712"/>
      <c r="H5947" s="1712"/>
      <c r="I5947" s="1712"/>
      <c r="J5947" s="1712"/>
      <c r="K5947" s="1712"/>
      <c r="L5947" s="1712"/>
      <c r="M5947" s="1712"/>
    </row>
    <row r="5948" spans="1:13" ht="51" customHeight="1">
      <c r="A5948" s="1712" t="s">
        <v>9615</v>
      </c>
      <c r="B5948" s="1712"/>
      <c r="C5948" s="1712"/>
      <c r="D5948" s="1712"/>
      <c r="E5948" s="1712"/>
      <c r="F5948" s="1712"/>
      <c r="G5948" s="1712"/>
      <c r="H5948" s="1712"/>
      <c r="I5948" s="1712"/>
      <c r="J5948" s="1712"/>
      <c r="K5948" s="1712"/>
      <c r="L5948" s="1712"/>
      <c r="M5948" s="1712"/>
    </row>
    <row r="5949" spans="1:13" ht="51" customHeight="1">
      <c r="A5949" s="1396"/>
      <c r="B5949" s="1397"/>
      <c r="C5949" s="1398"/>
      <c r="D5949" s="1398"/>
      <c r="E5949" s="1398"/>
      <c r="F5949" s="1398"/>
      <c r="G5949" s="1399"/>
      <c r="H5949" s="1399"/>
      <c r="I5949" s="1400"/>
      <c r="J5949" s="1401"/>
      <c r="K5949" s="1403"/>
      <c r="L5949" s="1403"/>
      <c r="M5949" s="1403"/>
    </row>
    <row r="5950" spans="1:13" ht="51" customHeight="1">
      <c r="A5950" s="1713" t="s">
        <v>9616</v>
      </c>
      <c r="B5950" s="1713"/>
      <c r="C5950" s="1713"/>
      <c r="D5950" s="1713"/>
      <c r="E5950" s="1398"/>
      <c r="F5950" s="1398"/>
      <c r="G5950" s="1399"/>
      <c r="H5950" s="1399"/>
      <c r="I5950" s="1400"/>
      <c r="J5950" s="1401"/>
      <c r="K5950" s="1403"/>
      <c r="L5950" s="1403"/>
      <c r="M5950" s="1403"/>
    </row>
    <row r="5951" spans="1:13" ht="51" customHeight="1">
      <c r="A5951" s="1404" t="s">
        <v>9618</v>
      </c>
      <c r="B5951" s="1405"/>
      <c r="C5951" s="1404" t="s">
        <v>9619</v>
      </c>
      <c r="D5951" s="1406" t="s">
        <v>9620</v>
      </c>
      <c r="E5951" s="1407"/>
      <c r="F5951" s="1406" t="s">
        <v>9621</v>
      </c>
      <c r="G5951" s="1405" t="s">
        <v>9622</v>
      </c>
      <c r="H5951" s="1405"/>
      <c r="I5951" s="1648"/>
      <c r="J5951" s="1649"/>
      <c r="K5951" s="1497" t="s">
        <v>9623</v>
      </c>
      <c r="L5951" s="1498" t="s">
        <v>4</v>
      </c>
      <c r="M5951" s="1406" t="s">
        <v>5</v>
      </c>
    </row>
    <row r="5952" spans="1:13" ht="51" customHeight="1">
      <c r="A5952" s="1468"/>
      <c r="B5952" s="1499"/>
      <c r="C5952" s="1468"/>
      <c r="D5952" s="1500" t="s">
        <v>9706</v>
      </c>
      <c r="E5952" s="1413"/>
      <c r="F5952" s="1414"/>
      <c r="G5952" s="1517"/>
      <c r="H5952" s="1439"/>
      <c r="I5952" s="1440"/>
      <c r="J5952" s="1441"/>
      <c r="K5952" s="1518"/>
      <c r="L5952" s="1420"/>
      <c r="M5952" s="1519"/>
    </row>
    <row r="5953" spans="1:13" ht="51" customHeight="1">
      <c r="A5953" s="1405">
        <v>1</v>
      </c>
      <c r="B5953" s="1405" t="s">
        <v>9707</v>
      </c>
      <c r="C5953" s="1709" t="s">
        <v>9631</v>
      </c>
      <c r="D5953" s="1484" t="s">
        <v>9708</v>
      </c>
      <c r="E5953" s="1405" t="s">
        <v>9709</v>
      </c>
      <c r="F5953" s="1485">
        <v>2104</v>
      </c>
      <c r="G5953" s="1453">
        <v>15400000</v>
      </c>
      <c r="H5953" s="1424">
        <v>0</v>
      </c>
      <c r="I5953" s="1425">
        <f>SUM(H5953)</f>
        <v>0</v>
      </c>
      <c r="J5953" s="1426">
        <f>+G5953</f>
        <v>15400000</v>
      </c>
      <c r="K5953" s="1427" t="s">
        <v>9656</v>
      </c>
      <c r="L5953" s="1427" t="s">
        <v>4224</v>
      </c>
      <c r="M5953" s="1427" t="s">
        <v>9629</v>
      </c>
    </row>
    <row r="5954" spans="1:13" ht="51" customHeight="1">
      <c r="A5954" s="1405">
        <v>2</v>
      </c>
      <c r="B5954" s="1405" t="s">
        <v>9710</v>
      </c>
      <c r="C5954" s="1709"/>
      <c r="D5954" s="1484" t="s">
        <v>9711</v>
      </c>
      <c r="E5954" s="1473" t="s">
        <v>9712</v>
      </c>
      <c r="F5954" s="1485">
        <v>2104</v>
      </c>
      <c r="G5954" s="1453">
        <v>8600000</v>
      </c>
      <c r="H5954" s="1453">
        <v>17000000</v>
      </c>
      <c r="I5954" s="1454">
        <f>SUM(H5954:H5954)</f>
        <v>17000000</v>
      </c>
      <c r="J5954" s="1455">
        <f>G5954+G5957</f>
        <v>11100000</v>
      </c>
      <c r="K5954" s="1520" t="s">
        <v>6734</v>
      </c>
      <c r="L5954" s="1427" t="s">
        <v>4224</v>
      </c>
      <c r="M5954" s="1427" t="s">
        <v>9713</v>
      </c>
    </row>
    <row r="5955" spans="1:13" ht="51" customHeight="1" thickBot="1">
      <c r="A5955" s="1397"/>
      <c r="B5955" s="1457"/>
      <c r="C5955" s="1429"/>
      <c r="D5955" s="1430"/>
      <c r="E5955" s="1431"/>
      <c r="F5955" s="1431"/>
      <c r="G5955" s="1432">
        <f>SUM(G5953:G5954)</f>
        <v>24000000</v>
      </c>
      <c r="H5955" s="1433"/>
      <c r="I5955" s="1434"/>
      <c r="J5955" s="1435"/>
      <c r="K5955" s="1403"/>
      <c r="L5955" s="1403"/>
      <c r="M5955" s="1403"/>
    </row>
    <row r="5956" spans="1:13" ht="51" customHeight="1" thickTop="1">
      <c r="A5956" s="1397"/>
      <c r="B5956" s="1457"/>
      <c r="C5956" s="1429"/>
      <c r="D5956" s="1430"/>
      <c r="E5956" s="1431"/>
      <c r="F5956" s="1431"/>
      <c r="G5956" s="1433"/>
      <c r="H5956" s="1433"/>
      <c r="I5956" s="1434"/>
      <c r="J5956" s="1435"/>
      <c r="K5956" s="1403"/>
      <c r="L5956" s="1403"/>
      <c r="M5956" s="1403"/>
    </row>
    <row r="5957" spans="1:13" ht="51" customHeight="1">
      <c r="A5957" s="1521">
        <v>3</v>
      </c>
      <c r="B5957" s="1421" t="s">
        <v>9714</v>
      </c>
      <c r="C5957" s="1484" t="s">
        <v>9642</v>
      </c>
      <c r="D5957" s="1484" t="s">
        <v>9715</v>
      </c>
      <c r="E5957" s="1452" t="s">
        <v>9716</v>
      </c>
      <c r="F5957" s="1438">
        <v>2104</v>
      </c>
      <c r="G5957" s="1453">
        <v>2500000</v>
      </c>
      <c r="H5957" s="1522">
        <v>0</v>
      </c>
      <c r="I5957" s="1523"/>
      <c r="J5957" s="1524"/>
      <c r="K5957" s="1525" t="s">
        <v>7260</v>
      </c>
      <c r="L5957" s="1427" t="s">
        <v>4224</v>
      </c>
      <c r="M5957" s="1502" t="s">
        <v>9645</v>
      </c>
    </row>
    <row r="5958" spans="1:13" ht="51" customHeight="1" thickBot="1">
      <c r="A5958" s="1397"/>
      <c r="B5958" s="1457"/>
      <c r="C5958" s="1429"/>
      <c r="D5958" s="1430"/>
      <c r="E5958" s="1431"/>
      <c r="F5958" s="1431"/>
      <c r="G5958" s="1451">
        <f>SUM(G5957)</f>
        <v>2500000</v>
      </c>
      <c r="H5958" s="1433"/>
      <c r="I5958" s="1434"/>
      <c r="J5958" s="1435"/>
      <c r="K5958" s="1403"/>
      <c r="L5958" s="1403"/>
      <c r="M5958" s="1403"/>
    </row>
    <row r="5959" spans="1:13" ht="51" customHeight="1" thickTop="1">
      <c r="A5959" s="1397"/>
      <c r="B5959" s="1457"/>
      <c r="C5959" s="1429"/>
      <c r="D5959" s="1430"/>
      <c r="E5959" s="1431"/>
      <c r="F5959" s="1431"/>
      <c r="G5959" s="1433"/>
      <c r="H5959" s="1433"/>
      <c r="I5959" s="1434"/>
      <c r="J5959" s="1435"/>
      <c r="K5959" s="1403"/>
      <c r="L5959" s="1403"/>
      <c r="M5959" s="1403"/>
    </row>
    <row r="5960" spans="1:13" ht="51" customHeight="1">
      <c r="A5960" s="1408"/>
      <c r="B5960" s="1408"/>
      <c r="C5960" s="1408"/>
      <c r="D5960" s="1458" t="s">
        <v>9717</v>
      </c>
      <c r="E5960" s="1526"/>
      <c r="F5960" s="1458"/>
      <c r="G5960" s="1523">
        <f>+G5958+G5955</f>
        <v>26500000</v>
      </c>
      <c r="H5960" s="1523"/>
      <c r="I5960" s="1523"/>
      <c r="J5960" s="1524">
        <f>SUM(J5952:J5954)</f>
        <v>26500000</v>
      </c>
      <c r="K5960" s="1402"/>
      <c r="L5960" s="1403"/>
      <c r="M5960" s="1402"/>
    </row>
    <row r="5961" spans="1:13" ht="51" customHeight="1">
      <c r="A5961" s="1408"/>
      <c r="B5961" s="1408"/>
      <c r="C5961" s="1408"/>
      <c r="D5961" s="1408" t="s">
        <v>9664</v>
      </c>
      <c r="E5961" s="1486"/>
      <c r="F5961" s="1487"/>
      <c r="G5961" s="1523">
        <v>26500000</v>
      </c>
      <c r="H5961" s="1527"/>
      <c r="I5961" s="1527"/>
      <c r="J5961" s="1524"/>
      <c r="K5961" s="1402"/>
      <c r="L5961" s="1403"/>
      <c r="M5961" s="1402"/>
    </row>
    <row r="5962" spans="1:13" ht="51" customHeight="1">
      <c r="A5962" s="1408"/>
      <c r="B5962" s="1408"/>
      <c r="C5962" s="1408"/>
      <c r="D5962" s="1489" t="s">
        <v>9665</v>
      </c>
      <c r="E5962" s="1526"/>
      <c r="F5962" s="1458"/>
      <c r="G5962" s="1434">
        <f>+G5961-G5960</f>
        <v>0</v>
      </c>
      <c r="H5962" s="1523"/>
      <c r="I5962" s="1523"/>
      <c r="J5962" s="1524"/>
      <c r="K5962" s="1402"/>
      <c r="L5962" s="1403"/>
      <c r="M5962" s="1402"/>
    </row>
    <row r="5963" spans="1:13" ht="51" customHeight="1">
      <c r="A5963" s="1408"/>
      <c r="B5963" s="1408"/>
      <c r="C5963" s="1408"/>
      <c r="D5963" s="1458"/>
      <c r="E5963" s="1526"/>
      <c r="F5963" s="1458"/>
      <c r="G5963" s="1523"/>
      <c r="H5963" s="1523"/>
      <c r="I5963" s="1523"/>
      <c r="J5963" s="1524"/>
      <c r="K5963" s="1402"/>
      <c r="L5963" s="1403"/>
      <c r="M5963" s="1402"/>
    </row>
    <row r="5964" spans="1:13" ht="51" customHeight="1">
      <c r="A5964" s="1408"/>
      <c r="B5964" s="1408"/>
      <c r="C5964" s="1408"/>
      <c r="D5964" s="1458"/>
      <c r="E5964" s="1526"/>
      <c r="F5964" s="1458"/>
      <c r="G5964" s="1523"/>
      <c r="H5964" s="1523"/>
      <c r="I5964" s="1523"/>
      <c r="J5964" s="1524"/>
      <c r="K5964" s="1402"/>
      <c r="L5964" s="1403"/>
      <c r="M5964" s="1402"/>
    </row>
    <row r="5965" spans="1:13" ht="51" customHeight="1">
      <c r="A5965" s="1397"/>
      <c r="B5965" s="1397"/>
      <c r="C5965" s="1397"/>
      <c r="D5965" s="1489"/>
      <c r="E5965" s="1515"/>
      <c r="F5965" s="1489"/>
      <c r="G5965" s="1434"/>
      <c r="H5965" s="1434"/>
      <c r="I5965" s="1434"/>
      <c r="J5965" s="1435"/>
      <c r="K5965" s="1403"/>
      <c r="L5965" s="1403"/>
      <c r="M5965" s="1403"/>
    </row>
    <row r="5966" spans="1:13" ht="51" customHeight="1">
      <c r="A5966" s="1397"/>
      <c r="B5966" s="1397"/>
      <c r="C5966" s="1397"/>
      <c r="D5966" s="1489"/>
      <c r="E5966" s="1515"/>
      <c r="F5966" s="1489"/>
      <c r="G5966" s="1434"/>
      <c r="H5966" s="1434"/>
      <c r="I5966" s="1434"/>
      <c r="J5966" s="1435"/>
      <c r="K5966" s="1403"/>
      <c r="L5966" s="1403"/>
      <c r="M5966" s="1403"/>
    </row>
    <row r="5967" spans="1:13" ht="51" customHeight="1">
      <c r="A5967" s="1397"/>
      <c r="B5967" s="1397"/>
      <c r="C5967" s="1397"/>
      <c r="D5967" s="1489"/>
      <c r="E5967" s="1515"/>
      <c r="F5967" s="1489"/>
      <c r="G5967" s="1434"/>
      <c r="H5967" s="1434"/>
      <c r="I5967" s="1434"/>
      <c r="J5967" s="1435"/>
      <c r="K5967" s="1403"/>
      <c r="L5967" s="1403"/>
      <c r="M5967" s="1403"/>
    </row>
    <row r="5968" spans="1:13" ht="51" customHeight="1">
      <c r="A5968" s="1397"/>
      <c r="B5968" s="1397"/>
      <c r="C5968" s="1397"/>
      <c r="D5968" s="1489"/>
      <c r="E5968" s="1515"/>
      <c r="F5968" s="1489"/>
      <c r="G5968" s="1434"/>
      <c r="H5968" s="1434"/>
      <c r="I5968" s="1434"/>
      <c r="J5968" s="1435"/>
      <c r="K5968" s="1403"/>
      <c r="L5968" s="1403"/>
      <c r="M5968" s="1403"/>
    </row>
    <row r="5969" spans="1:13" ht="51" customHeight="1">
      <c r="A5969" s="1712" t="s">
        <v>9614</v>
      </c>
      <c r="B5969" s="1712"/>
      <c r="C5969" s="1712"/>
      <c r="D5969" s="1712"/>
      <c r="E5969" s="1712"/>
      <c r="F5969" s="1712"/>
      <c r="G5969" s="1712"/>
      <c r="H5969" s="1712"/>
      <c r="I5969" s="1712"/>
      <c r="J5969" s="1712"/>
      <c r="K5969" s="1712"/>
      <c r="L5969" s="1712"/>
      <c r="M5969" s="1712"/>
    </row>
    <row r="5970" spans="1:13" ht="51" customHeight="1">
      <c r="A5970" s="1712" t="s">
        <v>9615</v>
      </c>
      <c r="B5970" s="1712"/>
      <c r="C5970" s="1712"/>
      <c r="D5970" s="1712"/>
      <c r="E5970" s="1712"/>
      <c r="F5970" s="1712"/>
      <c r="G5970" s="1712"/>
      <c r="H5970" s="1712"/>
      <c r="I5970" s="1712"/>
      <c r="J5970" s="1712"/>
      <c r="K5970" s="1712"/>
      <c r="L5970" s="1712"/>
      <c r="M5970" s="1712"/>
    </row>
    <row r="5971" spans="1:13" ht="51" customHeight="1">
      <c r="A5971" s="1396"/>
      <c r="B5971" s="1397"/>
      <c r="C5971" s="1398"/>
      <c r="D5971" s="1398"/>
      <c r="E5971" s="1398"/>
      <c r="F5971" s="1398"/>
      <c r="G5971" s="1399"/>
      <c r="H5971" s="1399"/>
      <c r="I5971" s="1400"/>
      <c r="J5971" s="1401"/>
      <c r="K5971" s="1403"/>
      <c r="L5971" s="1403"/>
      <c r="M5971" s="1403"/>
    </row>
    <row r="5972" spans="1:13" ht="51" customHeight="1">
      <c r="A5972" s="1713" t="s">
        <v>9616</v>
      </c>
      <c r="B5972" s="1713"/>
      <c r="C5972" s="1713"/>
      <c r="D5972" s="1713"/>
      <c r="E5972" s="1398"/>
      <c r="F5972" s="1398"/>
      <c r="G5972" s="1399"/>
      <c r="H5972" s="1399"/>
      <c r="I5972" s="1400"/>
      <c r="J5972" s="1401"/>
      <c r="K5972" s="1403"/>
      <c r="L5972" s="1403"/>
      <c r="M5972" s="1403"/>
    </row>
    <row r="5973" spans="1:13" ht="51" customHeight="1">
      <c r="A5973" s="1404" t="s">
        <v>9618</v>
      </c>
      <c r="B5973" s="1405"/>
      <c r="C5973" s="1404" t="s">
        <v>9619</v>
      </c>
      <c r="D5973" s="1406" t="s">
        <v>9620</v>
      </c>
      <c r="E5973" s="1407"/>
      <c r="F5973" s="1406" t="s">
        <v>9621</v>
      </c>
      <c r="G5973" s="1405" t="s">
        <v>9622</v>
      </c>
      <c r="H5973" s="1397"/>
      <c r="I5973" s="1408"/>
      <c r="J5973" s="1409"/>
      <c r="K5973" s="1410" t="s">
        <v>9623</v>
      </c>
      <c r="L5973" s="1406" t="s">
        <v>4</v>
      </c>
      <c r="M5973" s="1406" t="s">
        <v>5</v>
      </c>
    </row>
    <row r="5974" spans="1:13" ht="51" customHeight="1">
      <c r="A5974" s="1405"/>
      <c r="B5974" s="1405"/>
      <c r="C5974" s="1405"/>
      <c r="D5974" s="1528" t="s">
        <v>9718</v>
      </c>
      <c r="E5974" s="1452"/>
      <c r="F5974" s="1438"/>
      <c r="G5974" s="1529"/>
      <c r="H5974" s="1416"/>
      <c r="I5974" s="1417"/>
      <c r="J5974" s="1418"/>
      <c r="K5974" s="1530"/>
      <c r="L5974" s="1427"/>
      <c r="M5974" s="1438"/>
    </row>
    <row r="5975" spans="1:13" ht="51" customHeight="1">
      <c r="A5975" s="1405">
        <v>1</v>
      </c>
      <c r="B5975" s="1421" t="s">
        <v>9719</v>
      </c>
      <c r="C5975" s="1405" t="s">
        <v>9653</v>
      </c>
      <c r="D5975" s="1423" t="s">
        <v>9720</v>
      </c>
      <c r="E5975" s="1452" t="s">
        <v>9721</v>
      </c>
      <c r="F5975" s="1438">
        <v>2105</v>
      </c>
      <c r="G5975" s="1425">
        <v>550000</v>
      </c>
      <c r="H5975" s="1434">
        <v>4598</v>
      </c>
      <c r="I5975" s="1434">
        <f>+H5975</f>
        <v>4598</v>
      </c>
      <c r="J5975" s="1435">
        <f>+G5975</f>
        <v>550000</v>
      </c>
      <c r="K5975" s="1531" t="s">
        <v>6569</v>
      </c>
      <c r="L5975" s="1427" t="s">
        <v>4224</v>
      </c>
      <c r="M5975" s="1427" t="s">
        <v>4224</v>
      </c>
    </row>
    <row r="5976" spans="1:13" ht="51" customHeight="1" thickBot="1">
      <c r="A5976" s="1397"/>
      <c r="B5976" s="1457"/>
      <c r="C5976" s="1429"/>
      <c r="D5976" s="1430"/>
      <c r="E5976" s="1431"/>
      <c r="F5976" s="1431"/>
      <c r="G5976" s="1451">
        <f>SUM(G5975)</f>
        <v>550000</v>
      </c>
      <c r="H5976" s="1433"/>
      <c r="I5976" s="1434"/>
      <c r="J5976" s="1435"/>
      <c r="K5976" s="1403"/>
      <c r="L5976" s="1403"/>
      <c r="M5976" s="1403"/>
    </row>
    <row r="5977" spans="1:13" ht="51" customHeight="1" thickTop="1">
      <c r="A5977" s="1397"/>
      <c r="B5977" s="1457"/>
      <c r="C5977" s="1429"/>
      <c r="D5977" s="1430"/>
      <c r="E5977" s="1431"/>
      <c r="F5977" s="1431"/>
      <c r="G5977" s="1433"/>
      <c r="H5977" s="1433"/>
      <c r="I5977" s="1434"/>
      <c r="J5977" s="1435"/>
      <c r="K5977" s="1403"/>
      <c r="L5977" s="1403"/>
      <c r="M5977" s="1403"/>
    </row>
    <row r="5978" spans="1:13" ht="51" customHeight="1">
      <c r="A5978" s="1397"/>
      <c r="B5978" s="1397"/>
      <c r="C5978" s="1397"/>
      <c r="D5978" s="1512" t="s">
        <v>9722</v>
      </c>
      <c r="E5978" s="1494"/>
      <c r="F5978" s="1512"/>
      <c r="G5978" s="1434">
        <f>SUM(G5975)</f>
        <v>550000</v>
      </c>
      <c r="H5978" s="1434"/>
      <c r="I5978" s="1434"/>
      <c r="J5978" s="1513">
        <f>+J5975</f>
        <v>550000</v>
      </c>
      <c r="K5978" s="1514"/>
      <c r="L5978" s="1514"/>
      <c r="M5978" s="1514"/>
    </row>
    <row r="5979" spans="1:13" ht="51" customHeight="1">
      <c r="A5979" s="1397"/>
      <c r="B5979" s="1397"/>
      <c r="C5979" s="1397"/>
      <c r="D5979" s="1408" t="s">
        <v>9664</v>
      </c>
      <c r="E5979" s="1494"/>
      <c r="F5979" s="1512"/>
      <c r="G5979" s="1434">
        <v>550000</v>
      </c>
      <c r="H5979" s="1434"/>
      <c r="I5979" s="1434"/>
      <c r="J5979" s="1513"/>
      <c r="K5979" s="1514"/>
      <c r="L5979" s="1514"/>
      <c r="M5979" s="1514"/>
    </row>
    <row r="5980" spans="1:13" ht="51" customHeight="1">
      <c r="A5980" s="1397"/>
      <c r="B5980" s="1397"/>
      <c r="C5980" s="1397"/>
      <c r="D5980" s="1512" t="s">
        <v>9665</v>
      </c>
      <c r="E5980" s="1494"/>
      <c r="F5980" s="1512"/>
      <c r="G5980" s="1434">
        <f>G5979-G5978</f>
        <v>0</v>
      </c>
      <c r="H5980" s="1434"/>
      <c r="I5980" s="1434"/>
      <c r="J5980" s="1513"/>
      <c r="K5980" s="1514"/>
      <c r="L5980" s="1514"/>
      <c r="M5980" s="1514"/>
    </row>
    <row r="5981" spans="1:13" ht="51" customHeight="1">
      <c r="A5981" s="1397"/>
      <c r="B5981" s="1397"/>
      <c r="C5981" s="1397"/>
      <c r="D5981" s="1430"/>
      <c r="E5981" s="1515"/>
      <c r="F5981" s="1489"/>
      <c r="G5981" s="1434"/>
      <c r="H5981" s="1434"/>
      <c r="I5981" s="1434"/>
      <c r="J5981" s="1435"/>
      <c r="K5981" s="1403"/>
      <c r="L5981" s="1403"/>
      <c r="M5981" s="1403"/>
    </row>
    <row r="5982" spans="1:13" ht="51" customHeight="1">
      <c r="A5982" s="1397"/>
      <c r="B5982" s="1397"/>
      <c r="C5982" s="1397"/>
      <c r="D5982" s="1430"/>
      <c r="E5982" s="1515"/>
      <c r="F5982" s="1489"/>
      <c r="G5982" s="1434"/>
      <c r="H5982" s="1434"/>
      <c r="I5982" s="1434"/>
      <c r="J5982" s="1435"/>
      <c r="K5982" s="1403"/>
      <c r="L5982" s="1403"/>
      <c r="M5982" s="1403"/>
    </row>
    <row r="5983" spans="1:13" ht="51" customHeight="1">
      <c r="A5983" s="1408"/>
      <c r="B5983" s="1408"/>
      <c r="C5983" s="1408"/>
      <c r="D5983" s="1409"/>
      <c r="E5983" s="1458"/>
      <c r="F5983" s="1458"/>
      <c r="G5983" s="1434"/>
      <c r="H5983" s="1434"/>
      <c r="I5983" s="1434"/>
      <c r="J5983" s="1435"/>
      <c r="K5983" s="1460"/>
      <c r="L5983" s="1461"/>
      <c r="M5983" s="1460"/>
    </row>
    <row r="5984" spans="1:13" ht="51" customHeight="1">
      <c r="A5984" s="1712" t="s">
        <v>9614</v>
      </c>
      <c r="B5984" s="1712"/>
      <c r="C5984" s="1712"/>
      <c r="D5984" s="1712"/>
      <c r="E5984" s="1712"/>
      <c r="F5984" s="1712"/>
      <c r="G5984" s="1712"/>
      <c r="H5984" s="1712"/>
      <c r="I5984" s="1712"/>
      <c r="J5984" s="1712"/>
      <c r="K5984" s="1712"/>
      <c r="L5984" s="1712"/>
      <c r="M5984" s="1712"/>
    </row>
    <row r="5985" spans="1:13" ht="51" customHeight="1">
      <c r="A5985" s="1712" t="s">
        <v>9615</v>
      </c>
      <c r="B5985" s="1712"/>
      <c r="C5985" s="1712"/>
      <c r="D5985" s="1712"/>
      <c r="E5985" s="1712"/>
      <c r="F5985" s="1712"/>
      <c r="G5985" s="1712"/>
      <c r="H5985" s="1712"/>
      <c r="I5985" s="1712"/>
      <c r="J5985" s="1712"/>
      <c r="K5985" s="1712"/>
      <c r="L5985" s="1712"/>
      <c r="M5985" s="1712"/>
    </row>
    <row r="5986" spans="1:13" ht="51" customHeight="1">
      <c r="A5986" s="1717" t="s">
        <v>9616</v>
      </c>
      <c r="B5986" s="1717"/>
      <c r="C5986" s="1717"/>
      <c r="D5986" s="1717"/>
      <c r="E5986" s="1398"/>
      <c r="F5986" s="1398"/>
      <c r="G5986" s="1399"/>
      <c r="H5986" s="1399"/>
      <c r="I5986" s="1400"/>
      <c r="J5986" s="1401"/>
      <c r="K5986" s="1460" t="s">
        <v>9617</v>
      </c>
      <c r="L5986" s="1458"/>
      <c r="M5986" s="1460"/>
    </row>
    <row r="5987" spans="1:13" ht="51" customHeight="1">
      <c r="A5987" s="1408"/>
      <c r="B5987" s="1408"/>
      <c r="C5987" s="1408"/>
      <c r="D5987" s="1409"/>
      <c r="E5987" s="1458"/>
      <c r="F5987" s="1458"/>
      <c r="G5987" s="1434"/>
      <c r="H5987" s="1434"/>
      <c r="I5987" s="1434"/>
      <c r="J5987" s="1435"/>
      <c r="K5987" s="1460"/>
      <c r="L5987" s="1458"/>
      <c r="M5987" s="1460"/>
    </row>
    <row r="5988" spans="1:13" ht="51" customHeight="1">
      <c r="A5988" s="1404" t="s">
        <v>9618</v>
      </c>
      <c r="B5988" s="1405"/>
      <c r="C5988" s="1404" t="s">
        <v>9619</v>
      </c>
      <c r="D5988" s="1406" t="s">
        <v>9620</v>
      </c>
      <c r="E5988" s="1407"/>
      <c r="F5988" s="1498" t="s">
        <v>9621</v>
      </c>
      <c r="G5988" s="1405" t="s">
        <v>9622</v>
      </c>
      <c r="H5988" s="1397"/>
      <c r="I5988" s="1408"/>
      <c r="J5988" s="1409"/>
      <c r="K5988" s="1497" t="s">
        <v>9723</v>
      </c>
      <c r="L5988" s="1498" t="s">
        <v>4</v>
      </c>
      <c r="M5988" s="1406" t="s">
        <v>5</v>
      </c>
    </row>
    <row r="5989" spans="1:13" ht="51" customHeight="1" thickBot="1">
      <c r="A5989" s="1532"/>
      <c r="B5989" s="1533"/>
      <c r="C5989" s="1534"/>
      <c r="D5989" s="1535" t="s">
        <v>9724</v>
      </c>
      <c r="E5989" s="1536"/>
      <c r="F5989" s="1537"/>
      <c r="G5989" s="1415"/>
      <c r="H5989" s="1416"/>
      <c r="I5989" s="1417"/>
      <c r="J5989" s="1418"/>
      <c r="K5989" s="1537"/>
      <c r="L5989" s="1538"/>
      <c r="M5989" s="1414"/>
    </row>
    <row r="5990" spans="1:13" ht="51" customHeight="1">
      <c r="A5990" s="1473">
        <v>1</v>
      </c>
      <c r="B5990" s="1421" t="s">
        <v>9725</v>
      </c>
      <c r="C5990" s="1700" t="s">
        <v>9726</v>
      </c>
      <c r="D5990" s="1539" t="s">
        <v>9727</v>
      </c>
      <c r="E5990" s="1540" t="s">
        <v>9695</v>
      </c>
      <c r="F5990" s="1541">
        <v>2401</v>
      </c>
      <c r="G5990" s="1542">
        <v>500000</v>
      </c>
      <c r="H5990" s="1543">
        <v>47500</v>
      </c>
      <c r="I5990" s="1544"/>
      <c r="J5990" s="1545"/>
      <c r="K5990" s="1718" t="s">
        <v>6569</v>
      </c>
      <c r="L5990" s="1703" t="s">
        <v>4224</v>
      </c>
      <c r="M5990" s="1721" t="s">
        <v>9645</v>
      </c>
    </row>
    <row r="5991" spans="1:13" ht="51" customHeight="1">
      <c r="A5991" s="1473">
        <v>2</v>
      </c>
      <c r="B5991" s="1423" t="s">
        <v>9728</v>
      </c>
      <c r="C5991" s="1701"/>
      <c r="D5991" s="1546" t="s">
        <v>9729</v>
      </c>
      <c r="E5991" s="1547"/>
      <c r="F5991" s="1548"/>
      <c r="G5991" s="1549">
        <v>350000</v>
      </c>
      <c r="H5991" s="1522">
        <v>0</v>
      </c>
      <c r="I5991" s="1523"/>
      <c r="J5991" s="1524"/>
      <c r="K5991" s="1719"/>
      <c r="L5991" s="1704"/>
      <c r="M5991" s="1722"/>
    </row>
    <row r="5992" spans="1:13" ht="51" customHeight="1">
      <c r="A5992" s="1473">
        <v>3</v>
      </c>
      <c r="B5992" s="1421" t="s">
        <v>9730</v>
      </c>
      <c r="C5992" s="1701"/>
      <c r="D5992" s="1423" t="s">
        <v>9731</v>
      </c>
      <c r="E5992" s="1452" t="s">
        <v>9732</v>
      </c>
      <c r="F5992" s="1550">
        <v>2401</v>
      </c>
      <c r="G5992" s="1551">
        <v>2000000</v>
      </c>
      <c r="H5992" s="1522">
        <v>0</v>
      </c>
      <c r="I5992" s="1523"/>
      <c r="J5992" s="1524"/>
      <c r="K5992" s="1719"/>
      <c r="L5992" s="1704"/>
      <c r="M5992" s="1722"/>
    </row>
    <row r="5993" spans="1:13" ht="51" customHeight="1" thickBot="1">
      <c r="A5993" s="1473">
        <v>4</v>
      </c>
      <c r="B5993" s="1421" t="s">
        <v>9733</v>
      </c>
      <c r="C5993" s="1702"/>
      <c r="D5993" s="1552" t="s">
        <v>9734</v>
      </c>
      <c r="E5993" s="1553" t="s">
        <v>9695</v>
      </c>
      <c r="F5993" s="1554">
        <v>2401</v>
      </c>
      <c r="G5993" s="1555">
        <f>2000000+200000</f>
        <v>2200000</v>
      </c>
      <c r="H5993" s="1556">
        <v>377700</v>
      </c>
      <c r="I5993" s="1557">
        <f>SUM(H5990:H5993)</f>
        <v>425200</v>
      </c>
      <c r="J5993" s="1558">
        <f>G5993+G5992+G5991+G5990</f>
        <v>5050000</v>
      </c>
      <c r="K5993" s="1720"/>
      <c r="L5993" s="1705"/>
      <c r="M5993" s="1723"/>
    </row>
    <row r="5994" spans="1:13" ht="51" customHeight="1" thickBot="1">
      <c r="A5994" s="1397"/>
      <c r="B5994" s="1457"/>
      <c r="C5994" s="1429"/>
      <c r="D5994" s="1430"/>
      <c r="E5994" s="1431"/>
      <c r="F5994" s="1431"/>
      <c r="G5994" s="1451">
        <f>SUM(G5990:G5993)</f>
        <v>5050000</v>
      </c>
      <c r="H5994" s="1433"/>
      <c r="I5994" s="1434"/>
      <c r="J5994" s="1435"/>
      <c r="K5994" s="1403"/>
      <c r="L5994" s="1403"/>
      <c r="M5994" s="1403"/>
    </row>
    <row r="5995" spans="1:13" ht="51" customHeight="1" thickTop="1" thickBot="1">
      <c r="A5995" s="1397"/>
      <c r="B5995" s="1457"/>
      <c r="C5995" s="1429"/>
      <c r="D5995" s="1430"/>
      <c r="E5995" s="1431"/>
      <c r="F5995" s="1431"/>
      <c r="G5995" s="1433"/>
      <c r="H5995" s="1433"/>
      <c r="I5995" s="1434"/>
      <c r="J5995" s="1435"/>
      <c r="K5995" s="1403"/>
      <c r="L5995" s="1403"/>
      <c r="M5995" s="1403"/>
    </row>
    <row r="5996" spans="1:13" ht="51" customHeight="1" thickBot="1">
      <c r="A5996" s="1473">
        <v>5</v>
      </c>
      <c r="B5996" s="1405" t="s">
        <v>9735</v>
      </c>
      <c r="C5996" s="1559" t="s">
        <v>9647</v>
      </c>
      <c r="D5996" s="1560" t="s">
        <v>9736</v>
      </c>
      <c r="E5996" s="1561" t="s">
        <v>9737</v>
      </c>
      <c r="F5996" s="1562">
        <v>2401</v>
      </c>
      <c r="G5996" s="1563">
        <f>3000000-2000000</f>
        <v>1000000</v>
      </c>
      <c r="H5996" s="1564">
        <v>91401</v>
      </c>
      <c r="I5996" s="1565">
        <f>+H5996</f>
        <v>91401</v>
      </c>
      <c r="J5996" s="1566">
        <f>+G5996</f>
        <v>1000000</v>
      </c>
      <c r="K5996" s="1567" t="s">
        <v>6569</v>
      </c>
      <c r="L5996" s="1568" t="s">
        <v>4224</v>
      </c>
      <c r="M5996" s="1569" t="s">
        <v>9699</v>
      </c>
    </row>
    <row r="5997" spans="1:13" ht="51" customHeight="1" thickBot="1">
      <c r="A5997" s="1397"/>
      <c r="B5997" s="1457"/>
      <c r="C5997" s="1429"/>
      <c r="D5997" s="1430"/>
      <c r="E5997" s="1431"/>
      <c r="F5997" s="1431"/>
      <c r="G5997" s="1451">
        <f>SUM(G5996)</f>
        <v>1000000</v>
      </c>
      <c r="H5997" s="1433"/>
      <c r="I5997" s="1434"/>
      <c r="J5997" s="1435"/>
      <c r="K5997" s="1403"/>
      <c r="L5997" s="1403"/>
      <c r="M5997" s="1403"/>
    </row>
    <row r="5998" spans="1:13" ht="51" customHeight="1" thickTop="1" thickBot="1">
      <c r="A5998" s="1397"/>
      <c r="B5998" s="1457"/>
      <c r="C5998" s="1429"/>
      <c r="D5998" s="1430"/>
      <c r="E5998" s="1431"/>
      <c r="F5998" s="1431"/>
      <c r="G5998" s="1433"/>
      <c r="H5998" s="1433"/>
      <c r="I5998" s="1434"/>
      <c r="J5998" s="1435"/>
      <c r="K5998" s="1403"/>
      <c r="L5998" s="1403"/>
      <c r="M5998" s="1403"/>
    </row>
    <row r="5999" spans="1:13" ht="51" customHeight="1">
      <c r="A5999" s="1473">
        <v>6</v>
      </c>
      <c r="B5999" s="1421" t="s">
        <v>9738</v>
      </c>
      <c r="C5999" s="1724" t="s">
        <v>9739</v>
      </c>
      <c r="D5999" s="1570" t="s">
        <v>9740</v>
      </c>
      <c r="E5999" s="1571" t="s">
        <v>9741</v>
      </c>
      <c r="F5999" s="1572">
        <v>2401</v>
      </c>
      <c r="G5999" s="1573">
        <v>3000000</v>
      </c>
      <c r="H5999" s="1574">
        <v>162800</v>
      </c>
      <c r="I5999" s="1575"/>
      <c r="J5999" s="1576"/>
      <c r="K5999" s="1727" t="s">
        <v>6569</v>
      </c>
      <c r="L5999" s="1703" t="s">
        <v>4224</v>
      </c>
      <c r="M5999" s="1706" t="s">
        <v>4224</v>
      </c>
    </row>
    <row r="6000" spans="1:13" ht="51" customHeight="1">
      <c r="A6000" s="1473">
        <v>7</v>
      </c>
      <c r="B6000" s="1421" t="s">
        <v>9742</v>
      </c>
      <c r="C6000" s="1725"/>
      <c r="D6000" s="1444" t="s">
        <v>9743</v>
      </c>
      <c r="E6000" s="1577" t="s">
        <v>9741</v>
      </c>
      <c r="F6000" s="1578">
        <v>2401</v>
      </c>
      <c r="G6000" s="1579">
        <v>100000</v>
      </c>
      <c r="H6000" s="1580">
        <v>0</v>
      </c>
      <c r="I6000" s="1581"/>
      <c r="J6000" s="1582"/>
      <c r="K6000" s="1728"/>
      <c r="L6000" s="1704"/>
      <c r="M6000" s="1707"/>
    </row>
    <row r="6001" spans="1:13" ht="51" customHeight="1" thickBot="1">
      <c r="A6001" s="1473">
        <v>8</v>
      </c>
      <c r="B6001" s="1421" t="s">
        <v>9744</v>
      </c>
      <c r="C6001" s="1725"/>
      <c r="D6001" s="1583" t="s">
        <v>9745</v>
      </c>
      <c r="E6001" s="1584" t="s">
        <v>9741</v>
      </c>
      <c r="F6001" s="1585">
        <v>2401</v>
      </c>
      <c r="G6001" s="1586">
        <f>500000+150000+250000</f>
        <v>900000</v>
      </c>
      <c r="H6001" s="1587">
        <v>0</v>
      </c>
      <c r="I6001" s="1588"/>
      <c r="J6001" s="1589"/>
      <c r="K6001" s="1728"/>
      <c r="L6001" s="1704"/>
      <c r="M6001" s="1707"/>
    </row>
    <row r="6002" spans="1:13" ht="51" customHeight="1" thickBot="1">
      <c r="A6002" s="1473">
        <v>9</v>
      </c>
      <c r="B6002" s="1421" t="s">
        <v>9746</v>
      </c>
      <c r="C6002" s="1725"/>
      <c r="D6002" s="1583" t="s">
        <v>9747</v>
      </c>
      <c r="E6002" s="1584"/>
      <c r="F6002" s="1585"/>
      <c r="G6002" s="1586">
        <v>1160000</v>
      </c>
      <c r="H6002" s="1587"/>
      <c r="I6002" s="1588"/>
      <c r="J6002" s="1589"/>
      <c r="K6002" s="1728"/>
      <c r="L6002" s="1704"/>
      <c r="M6002" s="1707"/>
    </row>
    <row r="6003" spans="1:13" ht="51" customHeight="1" thickBot="1">
      <c r="A6003" s="1473">
        <v>10</v>
      </c>
      <c r="B6003" s="1421" t="s">
        <v>9748</v>
      </c>
      <c r="C6003" s="1726"/>
      <c r="D6003" s="1590" t="s">
        <v>9749</v>
      </c>
      <c r="E6003" s="1591" t="s">
        <v>9741</v>
      </c>
      <c r="F6003" s="1592">
        <v>2401</v>
      </c>
      <c r="G6003" s="1586">
        <v>2050000</v>
      </c>
      <c r="H6003" s="1593">
        <v>0</v>
      </c>
      <c r="I6003" s="1594">
        <f>SUM(H5999:H6003)</f>
        <v>162800</v>
      </c>
      <c r="J6003" s="1589">
        <f>+G6003+G5999+G6000+G6001</f>
        <v>6050000</v>
      </c>
      <c r="K6003" s="1729"/>
      <c r="L6003" s="1705"/>
      <c r="M6003" s="1708"/>
    </row>
    <row r="6004" spans="1:13" ht="51" customHeight="1" thickBot="1">
      <c r="A6004" s="1397"/>
      <c r="B6004" s="1428"/>
      <c r="C6004" s="1429"/>
      <c r="D6004" s="1430"/>
      <c r="E6004" s="1431"/>
      <c r="F6004" s="1431"/>
      <c r="G6004" s="1451">
        <f>SUM(G5999:G6003)</f>
        <v>7210000</v>
      </c>
      <c r="H6004" s="1433"/>
      <c r="I6004" s="1434"/>
      <c r="J6004" s="1435"/>
      <c r="K6004" s="1403"/>
      <c r="L6004" s="1403"/>
      <c r="M6004" s="1403"/>
    </row>
    <row r="6005" spans="1:13" ht="51" customHeight="1" thickTop="1" thickBot="1">
      <c r="A6005" s="1397"/>
      <c r="B6005" s="1428"/>
      <c r="C6005" s="1429"/>
      <c r="D6005" s="1430"/>
      <c r="E6005" s="1431"/>
      <c r="F6005" s="1431"/>
      <c r="G6005" s="1433"/>
      <c r="H6005" s="1433"/>
      <c r="I6005" s="1434"/>
      <c r="J6005" s="1435"/>
      <c r="K6005" s="1403"/>
      <c r="L6005" s="1403"/>
      <c r="M6005" s="1403"/>
    </row>
    <row r="6006" spans="1:13" ht="51" customHeight="1">
      <c r="A6006" s="1473">
        <v>11</v>
      </c>
      <c r="B6006" s="1421" t="s">
        <v>9750</v>
      </c>
      <c r="C6006" s="1700" t="s">
        <v>9653</v>
      </c>
      <c r="D6006" s="1595" t="s">
        <v>9751</v>
      </c>
      <c r="E6006" s="1596" t="s">
        <v>9659</v>
      </c>
      <c r="F6006" s="1597">
        <v>2401</v>
      </c>
      <c r="G6006" s="1598">
        <f>2281030-75000</f>
        <v>2206030</v>
      </c>
      <c r="H6006" s="1599">
        <v>2085591.24</v>
      </c>
      <c r="I6006" s="1600"/>
      <c r="J6006" s="1601"/>
      <c r="K6006" s="1602" t="s">
        <v>9656</v>
      </c>
      <c r="L6006" s="1703" t="s">
        <v>4224</v>
      </c>
      <c r="M6006" s="1706" t="s">
        <v>4224</v>
      </c>
    </row>
    <row r="6007" spans="1:13" ht="51" customHeight="1">
      <c r="A6007" s="1473">
        <v>12</v>
      </c>
      <c r="B6007" s="1421" t="s">
        <v>9752</v>
      </c>
      <c r="C6007" s="1701"/>
      <c r="D6007" s="1484" t="s">
        <v>9753</v>
      </c>
      <c r="E6007" s="1603" t="s">
        <v>9659</v>
      </c>
      <c r="F6007" s="1604">
        <v>2401</v>
      </c>
      <c r="G6007" s="1605">
        <f>2139430-585000</f>
        <v>1554430</v>
      </c>
      <c r="H6007" s="1580">
        <v>1433603.63</v>
      </c>
      <c r="I6007" s="1581"/>
      <c r="J6007" s="1582"/>
      <c r="K6007" s="1531" t="s">
        <v>9660</v>
      </c>
      <c r="L6007" s="1704"/>
      <c r="M6007" s="1707"/>
    </row>
    <row r="6008" spans="1:13" ht="51" customHeight="1" thickBot="1">
      <c r="A6008" s="1473">
        <v>13</v>
      </c>
      <c r="B6008" s="1421" t="s">
        <v>9754</v>
      </c>
      <c r="C6008" s="1702"/>
      <c r="D6008" s="1606" t="s">
        <v>9755</v>
      </c>
      <c r="E6008" s="1607" t="s">
        <v>9659</v>
      </c>
      <c r="F6008" s="1608">
        <v>2401</v>
      </c>
      <c r="G6008" s="1609">
        <f>2579540-500000</f>
        <v>2079540</v>
      </c>
      <c r="H6008" s="1610">
        <v>1955724.83</v>
      </c>
      <c r="I6008" s="1611">
        <f>SUM(H6006:H6008)</f>
        <v>5474919.7000000002</v>
      </c>
      <c r="J6008" s="1612">
        <f>G6008+G6007+G6006</f>
        <v>5840000</v>
      </c>
      <c r="K6008" s="1613" t="s">
        <v>9640</v>
      </c>
      <c r="L6008" s="1705"/>
      <c r="M6008" s="1708"/>
    </row>
    <row r="6009" spans="1:13" ht="51" customHeight="1" thickBot="1">
      <c r="A6009" s="1397"/>
      <c r="B6009" s="1457"/>
      <c r="C6009" s="1429"/>
      <c r="D6009" s="1430"/>
      <c r="E6009" s="1431"/>
      <c r="F6009" s="1431"/>
      <c r="G6009" s="1451">
        <f>SUM(G6006:G6008)</f>
        <v>5840000</v>
      </c>
      <c r="H6009" s="1433"/>
      <c r="I6009" s="1434"/>
      <c r="J6009" s="1435"/>
      <c r="K6009" s="1403"/>
      <c r="L6009" s="1403"/>
      <c r="M6009" s="1403"/>
    </row>
    <row r="6010" spans="1:13" ht="51" customHeight="1" thickTop="1">
      <c r="A6010" s="1397"/>
      <c r="B6010" s="1457"/>
      <c r="C6010" s="1429"/>
      <c r="D6010" s="1430"/>
      <c r="E6010" s="1431"/>
      <c r="F6010" s="1431"/>
      <c r="G6010" s="1433"/>
      <c r="H6010" s="1433"/>
      <c r="I6010" s="1434"/>
      <c r="J6010" s="1435"/>
      <c r="K6010" s="1403"/>
      <c r="L6010" s="1403"/>
      <c r="M6010" s="1403"/>
    </row>
    <row r="6011" spans="1:13" ht="51" customHeight="1">
      <c r="A6011" s="1473">
        <v>14</v>
      </c>
      <c r="B6011" s="1421" t="s">
        <v>9756</v>
      </c>
      <c r="C6011" s="1709" t="s">
        <v>9676</v>
      </c>
      <c r="D6011" s="1484" t="s">
        <v>9757</v>
      </c>
      <c r="E6011" s="1405" t="s">
        <v>9628</v>
      </c>
      <c r="F6011" s="1485">
        <v>2401</v>
      </c>
      <c r="G6011" s="1446">
        <f>1000000+150000-207270</f>
        <v>942730</v>
      </c>
      <c r="H6011" s="1424">
        <v>410000</v>
      </c>
      <c r="I6011" s="1425"/>
      <c r="J6011" s="1426"/>
      <c r="K6011" s="1427" t="s">
        <v>6569</v>
      </c>
      <c r="L6011" s="1427" t="s">
        <v>4224</v>
      </c>
      <c r="M6011" s="1427" t="s">
        <v>9629</v>
      </c>
    </row>
    <row r="6012" spans="1:13" ht="51" customHeight="1">
      <c r="A6012" s="1473">
        <v>15</v>
      </c>
      <c r="B6012" s="1421" t="s">
        <v>9758</v>
      </c>
      <c r="C6012" s="1709"/>
      <c r="D6012" s="1484" t="s">
        <v>9759</v>
      </c>
      <c r="E6012" s="1485" t="s">
        <v>9760</v>
      </c>
      <c r="F6012" s="1485">
        <v>2401</v>
      </c>
      <c r="G6012" s="1446">
        <f>4630000-5546</f>
        <v>4624454</v>
      </c>
      <c r="H6012" s="1424">
        <v>1393074.75</v>
      </c>
      <c r="I6012" s="1425"/>
      <c r="J6012" s="1426"/>
      <c r="K6012" s="1427" t="s">
        <v>9656</v>
      </c>
      <c r="L6012" s="1427" t="s">
        <v>4224</v>
      </c>
      <c r="M6012" s="1427" t="s">
        <v>9629</v>
      </c>
    </row>
    <row r="6013" spans="1:13" ht="51" customHeight="1">
      <c r="A6013" s="1473">
        <v>16</v>
      </c>
      <c r="B6013" s="1421" t="s">
        <v>9761</v>
      </c>
      <c r="C6013" s="1709"/>
      <c r="D6013" s="1484" t="s">
        <v>9762</v>
      </c>
      <c r="E6013" s="1485" t="s">
        <v>9628</v>
      </c>
      <c r="F6013" s="1485">
        <v>2401</v>
      </c>
      <c r="G6013" s="1446">
        <v>4630000</v>
      </c>
      <c r="H6013" s="1424">
        <v>2276325</v>
      </c>
      <c r="I6013" s="1425"/>
      <c r="J6013" s="1426"/>
      <c r="K6013" s="1427" t="s">
        <v>9660</v>
      </c>
      <c r="L6013" s="1427" t="s">
        <v>4224</v>
      </c>
      <c r="M6013" s="1427" t="s">
        <v>9629</v>
      </c>
    </row>
    <row r="6014" spans="1:13" ht="51" customHeight="1">
      <c r="A6014" s="1473">
        <v>17</v>
      </c>
      <c r="B6014" s="1421" t="s">
        <v>9763</v>
      </c>
      <c r="C6014" s="1709"/>
      <c r="D6014" s="1484" t="s">
        <v>9764</v>
      </c>
      <c r="E6014" s="1485" t="s">
        <v>9628</v>
      </c>
      <c r="F6014" s="1485">
        <v>2401</v>
      </c>
      <c r="G6014" s="1446">
        <f>2665000-15000</f>
        <v>2650000</v>
      </c>
      <c r="H6014" s="1424">
        <v>1540773.7</v>
      </c>
      <c r="I6014" s="1425"/>
      <c r="J6014" s="1426"/>
      <c r="K6014" s="1427" t="s">
        <v>9640</v>
      </c>
      <c r="L6014" s="1427" t="s">
        <v>4224</v>
      </c>
      <c r="M6014" s="1427" t="s">
        <v>9629</v>
      </c>
    </row>
    <row r="6015" spans="1:13" ht="51" customHeight="1">
      <c r="A6015" s="1473">
        <v>18</v>
      </c>
      <c r="B6015" s="1421" t="s">
        <v>9765</v>
      </c>
      <c r="C6015" s="1709"/>
      <c r="D6015" s="1484" t="s">
        <v>9766</v>
      </c>
      <c r="E6015" s="1485" t="s">
        <v>9628</v>
      </c>
      <c r="F6015" s="1485">
        <v>2401</v>
      </c>
      <c r="G6015" s="1446">
        <f>2075000-750000</f>
        <v>1325000</v>
      </c>
      <c r="H6015" s="1424">
        <v>0</v>
      </c>
      <c r="I6015" s="1425">
        <f>SUM(H6011:H6015)</f>
        <v>5620173.4500000002</v>
      </c>
      <c r="J6015" s="1426">
        <f>SUM(G6011:G6015)</f>
        <v>14172184</v>
      </c>
      <c r="K6015" s="1427" t="s">
        <v>6569</v>
      </c>
      <c r="L6015" s="1427" t="s">
        <v>4224</v>
      </c>
      <c r="M6015" s="1427" t="s">
        <v>9629</v>
      </c>
    </row>
    <row r="6016" spans="1:13" ht="51" customHeight="1">
      <c r="A6016" s="1473">
        <v>19</v>
      </c>
      <c r="B6016" s="1421" t="s">
        <v>9767</v>
      </c>
      <c r="C6016" s="1709"/>
      <c r="D6016" s="1484" t="s">
        <v>9768</v>
      </c>
      <c r="E6016" s="1485"/>
      <c r="F6016" s="1485"/>
      <c r="G6016" s="1446">
        <v>750000</v>
      </c>
      <c r="H6016" s="1424"/>
      <c r="I6016" s="1425"/>
      <c r="J6016" s="1426"/>
      <c r="K6016" s="1427" t="s">
        <v>6569</v>
      </c>
      <c r="L6016" s="1427" t="s">
        <v>4224</v>
      </c>
      <c r="M6016" s="1427" t="s">
        <v>9629</v>
      </c>
    </row>
    <row r="6017" spans="1:13" ht="51" customHeight="1" thickBot="1">
      <c r="A6017" s="1397"/>
      <c r="B6017" s="1457"/>
      <c r="C6017" s="1429"/>
      <c r="D6017" s="1430"/>
      <c r="E6017" s="1431"/>
      <c r="F6017" s="1431"/>
      <c r="G6017" s="1432">
        <f>SUM(G6011:G6016)</f>
        <v>14922184</v>
      </c>
      <c r="H6017" s="1433"/>
      <c r="I6017" s="1434"/>
      <c r="J6017" s="1435"/>
      <c r="K6017" s="1403"/>
      <c r="L6017" s="1403"/>
      <c r="M6017" s="1403"/>
    </row>
    <row r="6018" spans="1:13" ht="51" customHeight="1" thickTop="1">
      <c r="A6018" s="1397"/>
      <c r="B6018" s="1457"/>
      <c r="C6018" s="1429"/>
      <c r="D6018" s="1430"/>
      <c r="E6018" s="1431"/>
      <c r="F6018" s="1431"/>
      <c r="G6018" s="1433"/>
      <c r="H6018" s="1433"/>
      <c r="I6018" s="1434"/>
      <c r="J6018" s="1435"/>
      <c r="K6018" s="1403"/>
      <c r="L6018" s="1403"/>
      <c r="M6018" s="1403"/>
    </row>
    <row r="6019" spans="1:13" ht="51" customHeight="1">
      <c r="A6019" s="1473">
        <v>20</v>
      </c>
      <c r="B6019" s="1421" t="s">
        <v>9769</v>
      </c>
      <c r="C6019" s="1405" t="s">
        <v>9631</v>
      </c>
      <c r="D6019" s="1423" t="s">
        <v>9770</v>
      </c>
      <c r="E6019" s="1438" t="s">
        <v>9771</v>
      </c>
      <c r="F6019" s="1438">
        <v>2401</v>
      </c>
      <c r="G6019" s="1424">
        <v>1500000</v>
      </c>
      <c r="H6019" s="1614"/>
      <c r="I6019" s="1425">
        <f>SUM(H6019)</f>
        <v>0</v>
      </c>
      <c r="J6019" s="1426">
        <f>+G6019</f>
        <v>1500000</v>
      </c>
      <c r="K6019" s="1427" t="s">
        <v>6569</v>
      </c>
      <c r="L6019" s="1427" t="s">
        <v>4224</v>
      </c>
      <c r="M6019" s="1427" t="s">
        <v>9634</v>
      </c>
    </row>
    <row r="6020" spans="1:13" ht="51" customHeight="1" thickBot="1">
      <c r="A6020" s="1397"/>
      <c r="B6020" s="1457"/>
      <c r="C6020" s="1429"/>
      <c r="D6020" s="1430"/>
      <c r="E6020" s="1431"/>
      <c r="F6020" s="1431"/>
      <c r="G6020" s="1432">
        <f>SUM(G6019)</f>
        <v>1500000</v>
      </c>
      <c r="H6020" s="1433"/>
      <c r="I6020" s="1434"/>
      <c r="J6020" s="1435"/>
      <c r="K6020" s="1403"/>
      <c r="L6020" s="1403"/>
      <c r="M6020" s="1403"/>
    </row>
    <row r="6021" spans="1:13" ht="51" customHeight="1" thickTop="1">
      <c r="A6021" s="1397"/>
      <c r="B6021" s="1457"/>
      <c r="C6021" s="1429"/>
      <c r="D6021" s="1430"/>
      <c r="E6021" s="1431"/>
      <c r="F6021" s="1431"/>
      <c r="G6021" s="1433"/>
      <c r="H6021" s="1433"/>
      <c r="I6021" s="1434"/>
      <c r="J6021" s="1435"/>
      <c r="K6021" s="1403"/>
      <c r="L6021" s="1403"/>
      <c r="M6021" s="1403"/>
    </row>
    <row r="6022" spans="1:13" ht="51" customHeight="1">
      <c r="A6022" s="1473">
        <v>21</v>
      </c>
      <c r="B6022" s="1421" t="s">
        <v>9772</v>
      </c>
      <c r="C6022" s="1710" t="s">
        <v>9773</v>
      </c>
      <c r="D6022" s="1423" t="s">
        <v>9774</v>
      </c>
      <c r="E6022" s="1452" t="s">
        <v>9775</v>
      </c>
      <c r="F6022" s="1438">
        <v>2401</v>
      </c>
      <c r="G6022" s="1605">
        <v>300000</v>
      </c>
      <c r="H6022" s="1605">
        <v>0</v>
      </c>
      <c r="I6022" s="1615"/>
      <c r="J6022" s="1616"/>
      <c r="K6022" s="1617" t="s">
        <v>6569</v>
      </c>
      <c r="L6022" s="1427" t="s">
        <v>4224</v>
      </c>
      <c r="M6022" s="1427" t="s">
        <v>9776</v>
      </c>
    </row>
    <row r="6023" spans="1:13" ht="51" customHeight="1">
      <c r="A6023" s="1473">
        <v>22</v>
      </c>
      <c r="B6023" s="1421" t="s">
        <v>9777</v>
      </c>
      <c r="C6023" s="1711"/>
      <c r="D6023" s="1423" t="s">
        <v>9778</v>
      </c>
      <c r="E6023" s="1452" t="s">
        <v>9779</v>
      </c>
      <c r="F6023" s="1438">
        <v>2401</v>
      </c>
      <c r="G6023" s="1605">
        <v>1000000</v>
      </c>
      <c r="H6023" s="1605">
        <v>0</v>
      </c>
      <c r="I6023" s="1615">
        <f>SUM(H6022:H6023)</f>
        <v>0</v>
      </c>
      <c r="J6023" s="1616">
        <f>+G6023+G6022</f>
        <v>1300000</v>
      </c>
      <c r="K6023" s="1617" t="s">
        <v>6569</v>
      </c>
      <c r="L6023" s="1427" t="s">
        <v>4224</v>
      </c>
      <c r="M6023" s="1427" t="s">
        <v>9776</v>
      </c>
    </row>
    <row r="6024" spans="1:13" ht="51" customHeight="1">
      <c r="A6024" s="1397">
        <v>23</v>
      </c>
      <c r="B6024" s="1428" t="s">
        <v>9780</v>
      </c>
      <c r="C6024" s="1711"/>
      <c r="D6024" s="1430" t="s">
        <v>9778</v>
      </c>
      <c r="E6024" s="1515"/>
      <c r="F6024" s="1489"/>
      <c r="G6024" s="1580">
        <v>677816</v>
      </c>
      <c r="H6024" s="1580"/>
      <c r="I6024" s="1581"/>
      <c r="J6024" s="1582"/>
      <c r="K6024" s="1617" t="s">
        <v>6569</v>
      </c>
      <c r="L6024" s="1427" t="s">
        <v>4224</v>
      </c>
      <c r="M6024" s="1427" t="s">
        <v>9776</v>
      </c>
    </row>
    <row r="6025" spans="1:13" ht="51" customHeight="1" thickBot="1">
      <c r="A6025" s="1618"/>
      <c r="B6025" s="1457"/>
      <c r="C6025" s="1429"/>
      <c r="D6025" s="1430"/>
      <c r="E6025" s="1431"/>
      <c r="F6025" s="1431"/>
      <c r="G6025" s="1432">
        <f>SUM(G6022:G6024)</f>
        <v>1977816</v>
      </c>
      <c r="H6025" s="1433"/>
      <c r="I6025" s="1434"/>
      <c r="J6025" s="1435"/>
      <c r="K6025" s="1403"/>
      <c r="L6025" s="1403"/>
      <c r="M6025" s="1403"/>
    </row>
    <row r="6026" spans="1:13" ht="51" customHeight="1" thickTop="1">
      <c r="A6026" s="1397"/>
      <c r="B6026" s="1457"/>
      <c r="C6026" s="1429"/>
      <c r="D6026" s="1430"/>
      <c r="E6026" s="1431"/>
      <c r="F6026" s="1431"/>
      <c r="G6026" s="1433"/>
      <c r="H6026" s="1433"/>
      <c r="I6026" s="1434"/>
      <c r="J6026" s="1435"/>
      <c r="K6026" s="1403"/>
      <c r="L6026" s="1403"/>
      <c r="M6026" s="1403"/>
    </row>
    <row r="6027" spans="1:13" ht="51" customHeight="1">
      <c r="A6027" s="1408"/>
      <c r="B6027" s="1408"/>
      <c r="C6027" s="1408"/>
      <c r="D6027" s="1408" t="s">
        <v>9781</v>
      </c>
      <c r="E6027" s="1487"/>
      <c r="F6027" s="1487"/>
      <c r="G6027" s="1434">
        <f>+G6025+G6020+G6017+G6009+G6004+G5997+G5994</f>
        <v>37500000</v>
      </c>
      <c r="H6027" s="1434"/>
      <c r="I6027" s="1434"/>
      <c r="J6027" s="1513" t="e">
        <f>#REF!+#REF!</f>
        <v>#REF!</v>
      </c>
      <c r="K6027" s="1417"/>
      <c r="L6027" s="1514"/>
      <c r="M6027" s="1462"/>
    </row>
    <row r="6028" spans="1:13" ht="51" customHeight="1">
      <c r="A6028" s="1408"/>
      <c r="B6028" s="1408"/>
      <c r="C6028" s="1408"/>
      <c r="D6028" s="1408" t="s">
        <v>9664</v>
      </c>
      <c r="E6028" s="1487"/>
      <c r="F6028" s="1487"/>
      <c r="G6028" s="1434">
        <v>37500000</v>
      </c>
      <c r="H6028" s="1434"/>
      <c r="I6028" s="1434"/>
      <c r="J6028" s="1513"/>
      <c r="K6028" s="1417"/>
      <c r="L6028" s="1514"/>
      <c r="M6028" s="1462"/>
    </row>
    <row r="6029" spans="1:13" ht="51" customHeight="1">
      <c r="A6029" s="1408"/>
      <c r="B6029" s="1408"/>
      <c r="C6029" s="1408"/>
      <c r="D6029" s="1512" t="s">
        <v>9665</v>
      </c>
      <c r="E6029" s="1487"/>
      <c r="F6029" s="1487"/>
      <c r="G6029" s="1434">
        <f>G6028-G6027</f>
        <v>0</v>
      </c>
      <c r="H6029" s="1434"/>
      <c r="I6029" s="1434"/>
      <c r="J6029" s="1513"/>
      <c r="K6029" s="1417"/>
      <c r="L6029" s="1514"/>
      <c r="M6029" s="1462"/>
    </row>
    <row r="6030" spans="1:13" ht="51" customHeight="1">
      <c r="A6030" s="1486"/>
      <c r="B6030" s="1408"/>
      <c r="C6030" s="1486"/>
      <c r="D6030" s="1458"/>
      <c r="E6030" s="1409"/>
      <c r="F6030" s="1458"/>
      <c r="G6030" s="1434"/>
      <c r="H6030" s="1434"/>
      <c r="I6030" s="1434"/>
      <c r="J6030" s="1435"/>
      <c r="K6030" s="1460"/>
      <c r="L6030" s="1403"/>
      <c r="M6030" s="1460"/>
    </row>
    <row r="6031" spans="1:13" ht="51" customHeight="1">
      <c r="A6031" s="1486"/>
      <c r="B6031" s="1408"/>
      <c r="C6031" s="1486"/>
      <c r="D6031" s="1458"/>
      <c r="E6031" s="1409"/>
      <c r="F6031" s="1458"/>
      <c r="G6031" s="1434"/>
      <c r="H6031" s="1434"/>
      <c r="I6031" s="1434"/>
      <c r="J6031" s="1435"/>
      <c r="K6031" s="1460"/>
      <c r="L6031" s="1403"/>
      <c r="M6031" s="1460"/>
    </row>
    <row r="6032" spans="1:13" ht="51" customHeight="1">
      <c r="A6032" s="1486"/>
      <c r="B6032" s="1408"/>
      <c r="C6032" s="1486"/>
      <c r="D6032" s="1458"/>
      <c r="E6032" s="1409"/>
      <c r="F6032" s="1458"/>
      <c r="G6032" s="1434"/>
      <c r="H6032" s="1434"/>
      <c r="I6032" s="1434"/>
      <c r="J6032" s="1435"/>
      <c r="K6032" s="1460"/>
      <c r="L6032" s="1403"/>
      <c r="M6032" s="1460"/>
    </row>
    <row r="6033" spans="1:13" ht="51" customHeight="1">
      <c r="A6033" s="1486"/>
      <c r="B6033" s="1408"/>
      <c r="C6033" s="1486"/>
      <c r="D6033" s="1458"/>
      <c r="E6033" s="1409"/>
      <c r="F6033" s="1458"/>
      <c r="G6033" s="1434"/>
      <c r="H6033" s="1434"/>
      <c r="I6033" s="1434"/>
      <c r="J6033" s="1435"/>
      <c r="K6033" s="1460"/>
      <c r="L6033" s="1403"/>
      <c r="M6033" s="1460"/>
    </row>
    <row r="6034" spans="1:13" ht="51" customHeight="1">
      <c r="A6034" s="1486"/>
      <c r="B6034" s="1408"/>
      <c r="C6034" s="1486"/>
      <c r="D6034" s="1458"/>
      <c r="E6034" s="1409"/>
      <c r="F6034" s="1458"/>
      <c r="G6034" s="1434"/>
      <c r="H6034" s="1434"/>
      <c r="I6034" s="1434"/>
      <c r="J6034" s="1435"/>
      <c r="K6034" s="1460"/>
      <c r="L6034" s="1403"/>
      <c r="M6034" s="1460"/>
    </row>
    <row r="6035" spans="1:13" ht="51" customHeight="1">
      <c r="A6035" s="1486"/>
      <c r="B6035" s="1408"/>
      <c r="C6035" s="1486"/>
      <c r="D6035" s="1458"/>
      <c r="E6035" s="1409"/>
      <c r="F6035" s="1458"/>
      <c r="G6035" s="1434"/>
      <c r="H6035" s="1434"/>
      <c r="I6035" s="1434"/>
      <c r="J6035" s="1435"/>
      <c r="K6035" s="1460"/>
      <c r="L6035" s="1403"/>
      <c r="M6035" s="1460"/>
    </row>
    <row r="6036" spans="1:13" ht="51" customHeight="1">
      <c r="A6036" s="1486"/>
      <c r="B6036" s="1408"/>
      <c r="C6036" s="1486"/>
      <c r="D6036" s="1458"/>
      <c r="E6036" s="1409"/>
      <c r="F6036" s="1458"/>
      <c r="G6036" s="1434"/>
      <c r="H6036" s="1434"/>
      <c r="I6036" s="1434"/>
      <c r="J6036" s="1435"/>
      <c r="K6036" s="1460"/>
      <c r="L6036" s="1403"/>
      <c r="M6036" s="1460"/>
    </row>
    <row r="6037" spans="1:13" ht="51" customHeight="1">
      <c r="A6037" s="1486"/>
      <c r="B6037" s="1408"/>
      <c r="C6037" s="1486"/>
      <c r="D6037" s="1458"/>
      <c r="E6037" s="1409"/>
      <c r="F6037" s="1458"/>
      <c r="G6037" s="1434"/>
      <c r="H6037" s="1434"/>
      <c r="I6037" s="1434"/>
      <c r="J6037" s="1435"/>
      <c r="K6037" s="1460"/>
      <c r="L6037" s="1403"/>
      <c r="M6037" s="1460"/>
    </row>
    <row r="6038" spans="1:13" ht="51" customHeight="1">
      <c r="A6038" s="1712" t="s">
        <v>9614</v>
      </c>
      <c r="B6038" s="1712"/>
      <c r="C6038" s="1712"/>
      <c r="D6038" s="1712"/>
      <c r="E6038" s="1712"/>
      <c r="F6038" s="1712"/>
      <c r="G6038" s="1712"/>
      <c r="H6038" s="1712"/>
      <c r="I6038" s="1712"/>
      <c r="J6038" s="1712"/>
      <c r="K6038" s="1712"/>
      <c r="L6038" s="1712"/>
      <c r="M6038" s="1712"/>
    </row>
    <row r="6039" spans="1:13" ht="51" customHeight="1">
      <c r="A6039" s="1712" t="s">
        <v>9615</v>
      </c>
      <c r="B6039" s="1712"/>
      <c r="C6039" s="1712"/>
      <c r="D6039" s="1712"/>
      <c r="E6039" s="1712"/>
      <c r="F6039" s="1712"/>
      <c r="G6039" s="1712"/>
      <c r="H6039" s="1712"/>
      <c r="I6039" s="1712"/>
      <c r="J6039" s="1712"/>
      <c r="K6039" s="1712"/>
      <c r="L6039" s="1712"/>
      <c r="M6039" s="1712"/>
    </row>
    <row r="6040" spans="1:13" ht="51" customHeight="1">
      <c r="A6040" s="1396"/>
      <c r="B6040" s="1397"/>
      <c r="C6040" s="1398"/>
      <c r="D6040" s="1398"/>
      <c r="E6040" s="1398"/>
      <c r="F6040" s="1398"/>
      <c r="G6040" s="1399"/>
      <c r="H6040" s="1399"/>
      <c r="I6040" s="1400"/>
      <c r="J6040" s="1401"/>
      <c r="K6040" s="1460"/>
      <c r="L6040" s="1403"/>
      <c r="M6040" s="1460"/>
    </row>
    <row r="6041" spans="1:13" ht="51" customHeight="1">
      <c r="A6041" s="1713" t="s">
        <v>9616</v>
      </c>
      <c r="B6041" s="1713"/>
      <c r="C6041" s="1713"/>
      <c r="D6041" s="1713"/>
      <c r="E6041" s="1398"/>
      <c r="F6041" s="1398"/>
      <c r="G6041" s="1399"/>
      <c r="H6041" s="1399"/>
      <c r="I6041" s="1400"/>
      <c r="J6041" s="1401"/>
      <c r="K6041" s="1460"/>
      <c r="L6041" s="1403"/>
      <c r="M6041" s="1460"/>
    </row>
    <row r="6042" spans="1:13" ht="51" customHeight="1">
      <c r="A6042" s="1404" t="s">
        <v>9618</v>
      </c>
      <c r="B6042" s="1405"/>
      <c r="C6042" s="1404" t="s">
        <v>9619</v>
      </c>
      <c r="D6042" s="1406" t="s">
        <v>9620</v>
      </c>
      <c r="E6042" s="1407"/>
      <c r="F6042" s="1406" t="s">
        <v>9621</v>
      </c>
      <c r="G6042" s="1405" t="s">
        <v>9622</v>
      </c>
      <c r="H6042" s="1397"/>
      <c r="I6042" s="1408"/>
      <c r="J6042" s="1516"/>
      <c r="K6042" s="1497" t="s">
        <v>9623</v>
      </c>
      <c r="L6042" s="1498" t="s">
        <v>4</v>
      </c>
      <c r="M6042" s="1406" t="s">
        <v>5</v>
      </c>
    </row>
    <row r="6043" spans="1:13" ht="51" customHeight="1">
      <c r="A6043" s="1619"/>
      <c r="B6043" s="1620"/>
      <c r="C6043" s="1619"/>
      <c r="D6043" s="1621" t="s">
        <v>9782</v>
      </c>
      <c r="E6043" s="1622"/>
      <c r="F6043" s="1623"/>
      <c r="G6043" s="1624"/>
      <c r="H6043" s="1416"/>
      <c r="I6043" s="1417"/>
      <c r="J6043" s="1418"/>
      <c r="K6043" s="1490"/>
      <c r="L6043" s="1625"/>
      <c r="M6043" s="1414"/>
    </row>
    <row r="6044" spans="1:13" ht="51" customHeight="1">
      <c r="A6044" s="1473">
        <v>1</v>
      </c>
      <c r="B6044" s="1421" t="s">
        <v>9783</v>
      </c>
      <c r="C6044" s="1714" t="s">
        <v>9726</v>
      </c>
      <c r="D6044" s="1484" t="s">
        <v>9784</v>
      </c>
      <c r="E6044" s="1485" t="s">
        <v>9785</v>
      </c>
      <c r="F6044" s="1485">
        <v>2502</v>
      </c>
      <c r="G6044" s="1453">
        <f>8000000-1500000-800000</f>
        <v>5700000</v>
      </c>
      <c r="H6044" s="1453">
        <v>3002470</v>
      </c>
      <c r="I6044" s="1454"/>
      <c r="J6044" s="1455"/>
      <c r="K6044" s="1715" t="s">
        <v>6569</v>
      </c>
      <c r="L6044" s="1716" t="s">
        <v>4224</v>
      </c>
      <c r="M6044" s="1715" t="s">
        <v>9645</v>
      </c>
    </row>
    <row r="6045" spans="1:13" ht="51" customHeight="1">
      <c r="A6045" s="1473">
        <v>2</v>
      </c>
      <c r="B6045" s="1421" t="s">
        <v>9786</v>
      </c>
      <c r="C6045" s="1714"/>
      <c r="D6045" s="1484" t="s">
        <v>9787</v>
      </c>
      <c r="E6045" s="1485"/>
      <c r="F6045" s="1485"/>
      <c r="G6045" s="1453">
        <v>800000</v>
      </c>
      <c r="H6045" s="1453"/>
      <c r="I6045" s="1454"/>
      <c r="J6045" s="1455"/>
      <c r="K6045" s="1715"/>
      <c r="L6045" s="1716"/>
      <c r="M6045" s="1715"/>
    </row>
    <row r="6046" spans="1:13" ht="51" customHeight="1">
      <c r="A6046" s="1473">
        <v>3</v>
      </c>
      <c r="B6046" s="1421" t="s">
        <v>9788</v>
      </c>
      <c r="C6046" s="1714"/>
      <c r="D6046" s="1423" t="s">
        <v>9789</v>
      </c>
      <c r="E6046" s="1452" t="s">
        <v>9790</v>
      </c>
      <c r="F6046" s="1438">
        <v>2502</v>
      </c>
      <c r="G6046" s="1453">
        <v>400000</v>
      </c>
      <c r="H6046" s="1453">
        <v>0</v>
      </c>
      <c r="I6046" s="1454">
        <f>SUM(H6044:H6046)</f>
        <v>3002470</v>
      </c>
      <c r="J6046" s="1455">
        <f>G6044+G6046</f>
        <v>6100000</v>
      </c>
      <c r="K6046" s="1715"/>
      <c r="L6046" s="1716"/>
      <c r="M6046" s="1715"/>
    </row>
    <row r="6047" spans="1:13" ht="51" customHeight="1" thickBot="1">
      <c r="A6047" s="1397"/>
      <c r="B6047" s="1457"/>
      <c r="C6047" s="1429"/>
      <c r="D6047" s="1430"/>
      <c r="E6047" s="1431"/>
      <c r="F6047" s="1431"/>
      <c r="G6047" s="1432">
        <f>SUM(G6044:G6046)</f>
        <v>6900000</v>
      </c>
      <c r="H6047" s="1433"/>
      <c r="I6047" s="1434"/>
      <c r="J6047" s="1435"/>
      <c r="K6047" s="1403"/>
      <c r="L6047" s="1403"/>
      <c r="M6047" s="1403"/>
    </row>
    <row r="6048" spans="1:13" ht="51" customHeight="1" thickTop="1">
      <c r="A6048" s="1397"/>
      <c r="B6048" s="1457"/>
      <c r="C6048" s="1429"/>
      <c r="D6048" s="1430"/>
      <c r="E6048" s="1431"/>
      <c r="F6048" s="1431"/>
      <c r="G6048" s="1433"/>
      <c r="H6048" s="1433"/>
      <c r="I6048" s="1434"/>
      <c r="J6048" s="1435"/>
      <c r="K6048" s="1403"/>
      <c r="L6048" s="1403"/>
      <c r="M6048" s="1403"/>
    </row>
    <row r="6049" spans="1:13" ht="51" customHeight="1">
      <c r="A6049" s="1626">
        <v>4</v>
      </c>
      <c r="B6049" s="1421" t="s">
        <v>9791</v>
      </c>
      <c r="C6049" s="1421" t="s">
        <v>9647</v>
      </c>
      <c r="D6049" s="1444" t="s">
        <v>9792</v>
      </c>
      <c r="E6049" s="1626"/>
      <c r="F6049" s="1445"/>
      <c r="G6049" s="1551">
        <f>5300000</f>
        <v>5300000</v>
      </c>
      <c r="H6049" s="1551"/>
      <c r="I6049" s="1627"/>
      <c r="J6049" s="1628">
        <f>G6049</f>
        <v>5300000</v>
      </c>
      <c r="K6049" s="1629" t="s">
        <v>6569</v>
      </c>
      <c r="L6049" s="1630" t="s">
        <v>4224</v>
      </c>
      <c r="M6049" s="1629" t="s">
        <v>9793</v>
      </c>
    </row>
    <row r="6050" spans="1:13" ht="51" customHeight="1" thickBot="1">
      <c r="A6050" s="1397"/>
      <c r="B6050" s="1457"/>
      <c r="C6050" s="1429"/>
      <c r="D6050" s="1430"/>
      <c r="E6050" s="1431"/>
      <c r="F6050" s="1431"/>
      <c r="G6050" s="1432">
        <f>SUM(G6049)</f>
        <v>5300000</v>
      </c>
      <c r="H6050" s="1433"/>
      <c r="I6050" s="1434"/>
      <c r="J6050" s="1435"/>
      <c r="K6050" s="1403"/>
      <c r="L6050" s="1403"/>
      <c r="M6050" s="1403"/>
    </row>
    <row r="6051" spans="1:13" ht="51" customHeight="1" thickTop="1">
      <c r="A6051" s="1397"/>
      <c r="B6051" s="1457"/>
      <c r="C6051" s="1429"/>
      <c r="D6051" s="1430"/>
      <c r="E6051" s="1431"/>
      <c r="F6051" s="1431"/>
      <c r="G6051" s="1433"/>
      <c r="H6051" s="1433"/>
      <c r="I6051" s="1434"/>
      <c r="J6051" s="1435"/>
      <c r="K6051" s="1403"/>
      <c r="L6051" s="1403"/>
      <c r="M6051" s="1403"/>
    </row>
    <row r="6052" spans="1:13" ht="51" customHeight="1">
      <c r="A6052" s="1626">
        <v>5</v>
      </c>
      <c r="B6052" s="1421" t="s">
        <v>9794</v>
      </c>
      <c r="C6052" s="1690" t="s">
        <v>9653</v>
      </c>
      <c r="D6052" s="1631" t="s">
        <v>9795</v>
      </c>
      <c r="E6052" s="1626" t="s">
        <v>9796</v>
      </c>
      <c r="F6052" s="1445">
        <v>2502</v>
      </c>
      <c r="G6052" s="1632">
        <f>10000000+4219950</f>
        <v>14219950</v>
      </c>
      <c r="H6052" s="1446">
        <v>131390</v>
      </c>
      <c r="I6052" s="1503"/>
      <c r="J6052" s="1633"/>
      <c r="K6052" s="1691" t="s">
        <v>6569</v>
      </c>
      <c r="L6052" s="1691" t="s">
        <v>4224</v>
      </c>
      <c r="M6052" s="1691" t="s">
        <v>4224</v>
      </c>
    </row>
    <row r="6053" spans="1:13" ht="51" customHeight="1">
      <c r="A6053" s="1626">
        <v>6</v>
      </c>
      <c r="B6053" s="1421" t="s">
        <v>9797</v>
      </c>
      <c r="C6053" s="1690"/>
      <c r="D6053" s="1474" t="s">
        <v>9798</v>
      </c>
      <c r="E6053" s="1634" t="s">
        <v>9799</v>
      </c>
      <c r="F6053" s="1476">
        <v>2502</v>
      </c>
      <c r="G6053" s="1635">
        <v>8600000</v>
      </c>
      <c r="H6053" s="1551">
        <v>8483850</v>
      </c>
      <c r="I6053" s="1627"/>
      <c r="J6053" s="1628"/>
      <c r="K6053" s="1691"/>
      <c r="L6053" s="1691"/>
      <c r="M6053" s="1691"/>
    </row>
    <row r="6054" spans="1:13" ht="51" customHeight="1">
      <c r="A6054" s="1626">
        <v>7</v>
      </c>
      <c r="B6054" s="1421" t="s">
        <v>9800</v>
      </c>
      <c r="C6054" s="1690"/>
      <c r="D6054" s="1444" t="s">
        <v>9801</v>
      </c>
      <c r="E6054" s="1626" t="s">
        <v>9802</v>
      </c>
      <c r="F6054" s="1445">
        <v>2502</v>
      </c>
      <c r="G6054" s="1632">
        <f>7000000-4200000-600000</f>
        <v>2200000</v>
      </c>
      <c r="H6054" s="1446">
        <v>1949837.15</v>
      </c>
      <c r="I6054" s="1503"/>
      <c r="J6054" s="1633"/>
      <c r="K6054" s="1691"/>
      <c r="L6054" s="1691"/>
      <c r="M6054" s="1691"/>
    </row>
    <row r="6055" spans="1:13" ht="51" customHeight="1">
      <c r="A6055" s="1626">
        <v>8</v>
      </c>
      <c r="B6055" s="1421" t="s">
        <v>9803</v>
      </c>
      <c r="C6055" s="1690"/>
      <c r="D6055" s="1636" t="s">
        <v>9804</v>
      </c>
      <c r="E6055" s="1634" t="s">
        <v>9805</v>
      </c>
      <c r="F6055" s="1476">
        <v>2502</v>
      </c>
      <c r="G6055" s="1632">
        <v>1000000</v>
      </c>
      <c r="H6055" s="1446">
        <v>391533.88</v>
      </c>
      <c r="I6055" s="1503"/>
      <c r="J6055" s="1637"/>
      <c r="K6055" s="1691"/>
      <c r="L6055" s="1691"/>
      <c r="M6055" s="1691"/>
    </row>
    <row r="6056" spans="1:13" ht="51" customHeight="1">
      <c r="A6056" s="1626">
        <v>9</v>
      </c>
      <c r="B6056" s="1421" t="s">
        <v>9806</v>
      </c>
      <c r="C6056" s="1690"/>
      <c r="D6056" s="1474" t="s">
        <v>9807</v>
      </c>
      <c r="E6056" s="1634" t="s">
        <v>9808</v>
      </c>
      <c r="F6056" s="1476">
        <v>2502</v>
      </c>
      <c r="G6056" s="1632">
        <v>1000000</v>
      </c>
      <c r="H6056" s="1446">
        <v>489988.78</v>
      </c>
      <c r="I6056" s="1503"/>
      <c r="J6056" s="1637"/>
      <c r="K6056" s="1691"/>
      <c r="L6056" s="1691"/>
      <c r="M6056" s="1691"/>
    </row>
    <row r="6057" spans="1:13" ht="51" customHeight="1" thickBot="1">
      <c r="A6057" s="1397"/>
      <c r="B6057" s="1457"/>
      <c r="C6057" s="1429"/>
      <c r="D6057" s="1430"/>
      <c r="E6057" s="1431"/>
      <c r="F6057" s="1431"/>
      <c r="G6057" s="1432">
        <f>SUM(G6052:G6056)</f>
        <v>27019950</v>
      </c>
      <c r="H6057" s="1433"/>
      <c r="I6057" s="1434"/>
      <c r="J6057" s="1435"/>
      <c r="K6057" s="1403"/>
      <c r="L6057" s="1403"/>
      <c r="M6057" s="1403"/>
    </row>
    <row r="6058" spans="1:13" ht="51" customHeight="1" thickTop="1">
      <c r="A6058" s="1397"/>
      <c r="B6058" s="1457"/>
      <c r="C6058" s="1429"/>
      <c r="D6058" s="1430"/>
      <c r="E6058" s="1431"/>
      <c r="F6058" s="1431"/>
      <c r="G6058" s="1433"/>
      <c r="H6058" s="1433"/>
      <c r="I6058" s="1434"/>
      <c r="J6058" s="1435"/>
      <c r="K6058" s="1403"/>
      <c r="L6058" s="1403"/>
      <c r="M6058" s="1403"/>
    </row>
    <row r="6059" spans="1:13" ht="51" customHeight="1">
      <c r="A6059" s="1626">
        <v>10</v>
      </c>
      <c r="B6059" s="1421" t="s">
        <v>9809</v>
      </c>
      <c r="C6059" s="1692" t="s">
        <v>9676</v>
      </c>
      <c r="D6059" s="1631" t="s">
        <v>9810</v>
      </c>
      <c r="E6059" s="1577"/>
      <c r="F6059" s="1476"/>
      <c r="G6059" s="1579">
        <f>450000</f>
        <v>450000</v>
      </c>
      <c r="H6059" s="1579"/>
      <c r="I6059" s="1638"/>
      <c r="J6059" s="1639"/>
      <c r="K6059" s="1476" t="s">
        <v>9660</v>
      </c>
      <c r="L6059" s="1630" t="s">
        <v>4224</v>
      </c>
      <c r="M6059" s="1475" t="s">
        <v>9629</v>
      </c>
    </row>
    <row r="6060" spans="1:13" ht="51" customHeight="1">
      <c r="A6060" s="1626">
        <v>11</v>
      </c>
      <c r="B6060" s="1421" t="s">
        <v>9811</v>
      </c>
      <c r="C6060" s="1692"/>
      <c r="D6060" s="1631" t="s">
        <v>9812</v>
      </c>
      <c r="E6060" s="1577"/>
      <c r="F6060" s="1476"/>
      <c r="G6060" s="1579">
        <f>500000</f>
        <v>500000</v>
      </c>
      <c r="H6060" s="1579"/>
      <c r="I6060" s="1638"/>
      <c r="J6060" s="1639"/>
      <c r="K6060" s="1476" t="s">
        <v>9640</v>
      </c>
      <c r="L6060" s="1630" t="s">
        <v>4224</v>
      </c>
      <c r="M6060" s="1475" t="s">
        <v>9629</v>
      </c>
    </row>
    <row r="6061" spans="1:13" ht="51" customHeight="1">
      <c r="A6061" s="1626">
        <v>12</v>
      </c>
      <c r="B6061" s="1421" t="s">
        <v>9813</v>
      </c>
      <c r="C6061" s="1692"/>
      <c r="D6061" s="1640" t="s">
        <v>9814</v>
      </c>
      <c r="E6061" s="1626"/>
      <c r="F6061" s="1476"/>
      <c r="G6061" s="1641">
        <v>1080050</v>
      </c>
      <c r="H6061" s="1641">
        <v>1050050</v>
      </c>
      <c r="I6061" s="1642">
        <f>SUM(H6061)</f>
        <v>1050050</v>
      </c>
      <c r="J6061" s="1643">
        <f>SUM(G6059:G6061)</f>
        <v>2030050</v>
      </c>
      <c r="K6061" s="1476" t="s">
        <v>6966</v>
      </c>
      <c r="L6061" s="1630" t="s">
        <v>4224</v>
      </c>
      <c r="M6061" s="1475" t="s">
        <v>9629</v>
      </c>
    </row>
    <row r="6062" spans="1:13" ht="51" customHeight="1" thickBot="1">
      <c r="A6062" s="1397"/>
      <c r="B6062" s="1457"/>
      <c r="C6062" s="1429"/>
      <c r="D6062" s="1430"/>
      <c r="E6062" s="1431"/>
      <c r="F6062" s="1431"/>
      <c r="G6062" s="1451">
        <f>SUM(G6059:G6061)</f>
        <v>2030050</v>
      </c>
      <c r="H6062" s="1433"/>
      <c r="I6062" s="1434"/>
      <c r="J6062" s="1435"/>
      <c r="K6062" s="1403"/>
      <c r="L6062" s="1403"/>
      <c r="M6062" s="1403"/>
    </row>
    <row r="6063" spans="1:13" ht="51" customHeight="1" thickTop="1">
      <c r="A6063" s="1397"/>
      <c r="B6063" s="1457"/>
      <c r="C6063" s="1429"/>
      <c r="D6063" s="1430"/>
      <c r="E6063" s="1431"/>
      <c r="F6063" s="1431"/>
      <c r="G6063" s="1433"/>
      <c r="H6063" s="1433"/>
      <c r="I6063" s="1434"/>
      <c r="J6063" s="1435"/>
      <c r="K6063" s="1403"/>
      <c r="L6063" s="1403"/>
      <c r="M6063" s="1403"/>
    </row>
    <row r="6064" spans="1:13" ht="51" customHeight="1">
      <c r="A6064" s="1473">
        <v>13</v>
      </c>
      <c r="B6064" s="1421" t="s">
        <v>9815</v>
      </c>
      <c r="C6064" s="1693" t="s">
        <v>9773</v>
      </c>
      <c r="D6064" s="1423" t="s">
        <v>9816</v>
      </c>
      <c r="E6064" s="1456" t="s">
        <v>9817</v>
      </c>
      <c r="F6064" s="1438">
        <v>2502</v>
      </c>
      <c r="G6064" s="1605">
        <v>1000000</v>
      </c>
      <c r="H6064" s="1605">
        <v>0</v>
      </c>
      <c r="I6064" s="1615"/>
      <c r="J6064" s="1616"/>
      <c r="K6064" s="1617" t="s">
        <v>6569</v>
      </c>
      <c r="L6064" s="1427" t="s">
        <v>4224</v>
      </c>
      <c r="M6064" s="1427" t="s">
        <v>9776</v>
      </c>
    </row>
    <row r="6065" spans="1:13" ht="51" customHeight="1">
      <c r="A6065" s="1473">
        <v>14</v>
      </c>
      <c r="B6065" s="1421" t="s">
        <v>9818</v>
      </c>
      <c r="C6065" s="1693"/>
      <c r="D6065" s="1423" t="s">
        <v>9819</v>
      </c>
      <c r="E6065" s="1456" t="s">
        <v>9817</v>
      </c>
      <c r="F6065" s="1438">
        <v>2502</v>
      </c>
      <c r="G6065" s="1605">
        <v>2850000</v>
      </c>
      <c r="H6065" s="1605">
        <v>133460</v>
      </c>
      <c r="I6065" s="1615"/>
      <c r="J6065" s="1616"/>
      <c r="K6065" s="1617" t="s">
        <v>6569</v>
      </c>
      <c r="L6065" s="1427" t="s">
        <v>4224</v>
      </c>
      <c r="M6065" s="1427" t="s">
        <v>9776</v>
      </c>
    </row>
    <row r="6066" spans="1:13" ht="51" customHeight="1">
      <c r="A6066" s="1473">
        <v>15</v>
      </c>
      <c r="B6066" s="1421" t="s">
        <v>9820</v>
      </c>
      <c r="C6066" s="1693"/>
      <c r="D6066" s="1423" t="s">
        <v>9821</v>
      </c>
      <c r="E6066" s="1456" t="s">
        <v>9817</v>
      </c>
      <c r="F6066" s="1438">
        <v>2502</v>
      </c>
      <c r="G6066" s="1605">
        <v>2850000</v>
      </c>
      <c r="H6066" s="1605">
        <v>823366</v>
      </c>
      <c r="I6066" s="1615">
        <f>SUM(H6064:H6066)</f>
        <v>956826</v>
      </c>
      <c r="J6066" s="1616">
        <f>SUM(G6064:G6066)</f>
        <v>6700000</v>
      </c>
      <c r="K6066" s="1617" t="s">
        <v>6569</v>
      </c>
      <c r="L6066" s="1427" t="s">
        <v>4224</v>
      </c>
      <c r="M6066" s="1427" t="s">
        <v>9776</v>
      </c>
    </row>
    <row r="6067" spans="1:13" ht="51" customHeight="1" thickBot="1">
      <c r="A6067" s="1397"/>
      <c r="B6067" s="1457"/>
      <c r="C6067" s="1429"/>
      <c r="D6067" s="1430"/>
      <c r="E6067" s="1431"/>
      <c r="F6067" s="1431"/>
      <c r="G6067" s="1432">
        <f>SUM(G6064:G6066)</f>
        <v>6700000</v>
      </c>
      <c r="H6067" s="1433"/>
      <c r="I6067" s="1434"/>
      <c r="J6067" s="1435"/>
      <c r="K6067" s="1403"/>
      <c r="L6067" s="1403"/>
      <c r="M6067" s="1403"/>
    </row>
    <row r="6068" spans="1:13" ht="51" customHeight="1" thickTop="1"/>
    <row r="6069" spans="1:13" ht="51" customHeight="1">
      <c r="A6069" s="1650" t="s">
        <v>9822</v>
      </c>
      <c r="B6069" s="1650"/>
      <c r="C6069" s="1650"/>
      <c r="D6069" s="1650"/>
      <c r="E6069"/>
      <c r="F6069"/>
      <c r="G6069"/>
    </row>
    <row r="6070" spans="1:13" ht="51" customHeight="1">
      <c r="A6070" t="s">
        <v>9823</v>
      </c>
      <c r="B6070"/>
      <c r="C6070"/>
      <c r="D6070"/>
      <c r="E6070"/>
      <c r="F6070"/>
      <c r="G6070"/>
    </row>
    <row r="6071" spans="1:13" ht="51" customHeight="1">
      <c r="A6071" t="s">
        <v>9824</v>
      </c>
      <c r="B6071"/>
      <c r="C6071"/>
      <c r="D6071"/>
      <c r="E6071"/>
      <c r="F6071"/>
      <c r="G6071"/>
    </row>
    <row r="6072" spans="1:13" ht="51" customHeight="1">
      <c r="A6072" t="s">
        <v>9825</v>
      </c>
      <c r="B6072"/>
      <c r="C6072"/>
      <c r="D6072"/>
      <c r="E6072"/>
      <c r="F6072"/>
      <c r="G6072"/>
    </row>
    <row r="6073" spans="1:13" ht="51" customHeight="1">
      <c r="A6073" s="1651" t="s">
        <v>9826</v>
      </c>
      <c r="B6073" s="1651"/>
      <c r="C6073" s="1651"/>
      <c r="D6073" s="1651"/>
      <c r="E6073" s="1651"/>
      <c r="F6073" s="1651"/>
      <c r="G6073" s="1651"/>
    </row>
    <row r="6074" spans="1:13" ht="51" customHeight="1">
      <c r="A6074" s="1651"/>
      <c r="B6074" s="1651"/>
      <c r="C6074" s="1651"/>
      <c r="D6074" s="1651"/>
      <c r="E6074" s="1651"/>
      <c r="F6074" s="1651"/>
      <c r="G6074" s="1651" t="s">
        <v>4936</v>
      </c>
    </row>
    <row r="6075" spans="1:13" ht="51" customHeight="1">
      <c r="A6075" s="1694" t="s">
        <v>9827</v>
      </c>
      <c r="B6075" s="1694"/>
      <c r="C6075" s="1652" t="s">
        <v>9828</v>
      </c>
      <c r="D6075" s="1652" t="s">
        <v>9829</v>
      </c>
      <c r="E6075" s="1652" t="s">
        <v>9830</v>
      </c>
      <c r="F6075" s="1652" t="s">
        <v>9831</v>
      </c>
      <c r="G6075" s="1653" t="s">
        <v>9832</v>
      </c>
    </row>
    <row r="6076" spans="1:13" ht="51" customHeight="1">
      <c r="A6076" s="1695" t="s">
        <v>9676</v>
      </c>
      <c r="B6076" s="1654" t="s">
        <v>9833</v>
      </c>
      <c r="C6076" s="1655" t="s">
        <v>9834</v>
      </c>
      <c r="D6076" s="1656">
        <v>500000</v>
      </c>
      <c r="E6076" s="1656">
        <v>500000</v>
      </c>
      <c r="F6076" s="1657">
        <v>1</v>
      </c>
      <c r="G6076" s="1656" t="s">
        <v>6584</v>
      </c>
    </row>
    <row r="6077" spans="1:13" ht="51" customHeight="1">
      <c r="A6077" s="1696"/>
      <c r="B6077" s="1456" t="s">
        <v>9835</v>
      </c>
      <c r="C6077" s="1456" t="s">
        <v>9836</v>
      </c>
      <c r="D6077" s="1656">
        <v>6000000</v>
      </c>
      <c r="E6077" s="1656">
        <v>6000000</v>
      </c>
      <c r="F6077" s="1658">
        <v>1</v>
      </c>
      <c r="G6077" s="1656" t="s">
        <v>6584</v>
      </c>
    </row>
    <row r="6078" spans="1:13" ht="51" customHeight="1">
      <c r="A6078" s="1696"/>
      <c r="B6078" s="1659" t="s">
        <v>9837</v>
      </c>
      <c r="C6078" s="1659" t="s">
        <v>9838</v>
      </c>
      <c r="D6078" s="1660">
        <v>7200000</v>
      </c>
      <c r="E6078" s="1660">
        <v>7200000</v>
      </c>
      <c r="F6078" s="1661">
        <v>2</v>
      </c>
      <c r="G6078" s="1660" t="s">
        <v>6584</v>
      </c>
    </row>
    <row r="6079" spans="1:13" ht="51" customHeight="1">
      <c r="A6079" s="1696"/>
      <c r="B6079" s="1662" t="s">
        <v>9839</v>
      </c>
      <c r="C6079" s="1659" t="s">
        <v>9840</v>
      </c>
      <c r="D6079" s="1663">
        <v>3000000</v>
      </c>
      <c r="E6079" s="1663">
        <v>3000000</v>
      </c>
      <c r="F6079" s="1661">
        <v>2</v>
      </c>
      <c r="G6079" s="1660" t="s">
        <v>6584</v>
      </c>
    </row>
    <row r="6080" spans="1:13" ht="51" customHeight="1">
      <c r="A6080" s="1696"/>
      <c r="B6080" s="1664" t="s">
        <v>9841</v>
      </c>
      <c r="C6080" s="1456" t="s">
        <v>9842</v>
      </c>
      <c r="D6080" s="1665">
        <v>4300000</v>
      </c>
      <c r="E6080" s="1666">
        <v>4300000</v>
      </c>
      <c r="F6080" s="1657">
        <v>1</v>
      </c>
      <c r="G6080" s="1656" t="s">
        <v>6584</v>
      </c>
    </row>
    <row r="6081" spans="1:7" ht="51" customHeight="1">
      <c r="A6081" s="1667" t="s">
        <v>9631</v>
      </c>
      <c r="B6081" s="1668" t="s">
        <v>9843</v>
      </c>
      <c r="C6081" s="1456" t="s">
        <v>9844</v>
      </c>
      <c r="D6081" s="1656">
        <v>14000000</v>
      </c>
      <c r="E6081" s="1656">
        <v>14000000</v>
      </c>
      <c r="F6081" s="1657">
        <v>4</v>
      </c>
      <c r="G6081" s="1656" t="s">
        <v>6584</v>
      </c>
    </row>
    <row r="6082" spans="1:7" ht="51" customHeight="1">
      <c r="A6082" s="1697" t="s">
        <v>9726</v>
      </c>
      <c r="B6082" s="1669" t="s">
        <v>9845</v>
      </c>
      <c r="C6082" s="1659" t="s">
        <v>9834</v>
      </c>
      <c r="D6082" s="1670">
        <v>3137535</v>
      </c>
      <c r="E6082" s="1670">
        <v>3137535</v>
      </c>
      <c r="F6082" s="1661">
        <v>3</v>
      </c>
      <c r="G6082" s="1660" t="s">
        <v>6584</v>
      </c>
    </row>
    <row r="6083" spans="1:7" ht="51" customHeight="1">
      <c r="A6083" s="1698"/>
      <c r="B6083" s="1664" t="s">
        <v>9835</v>
      </c>
      <c r="C6083" s="1456" t="s">
        <v>9836</v>
      </c>
      <c r="D6083" s="1665">
        <v>1521511</v>
      </c>
      <c r="E6083" s="1665">
        <v>1521511</v>
      </c>
      <c r="F6083" s="1657">
        <v>1</v>
      </c>
      <c r="G6083" s="1671" t="s">
        <v>6584</v>
      </c>
    </row>
    <row r="6084" spans="1:7" ht="51" customHeight="1">
      <c r="A6084" s="1698"/>
      <c r="B6084" s="1669" t="s">
        <v>9846</v>
      </c>
      <c r="C6084" s="1659" t="s">
        <v>9847</v>
      </c>
      <c r="D6084" s="1670">
        <v>2340954</v>
      </c>
      <c r="E6084" s="1670">
        <v>2340954</v>
      </c>
      <c r="F6084" s="1661">
        <v>1</v>
      </c>
      <c r="G6084" s="1660" t="s">
        <v>6584</v>
      </c>
    </row>
    <row r="6085" spans="1:7" ht="51" customHeight="1">
      <c r="A6085" s="1699"/>
      <c r="B6085" s="1672" t="s">
        <v>9848</v>
      </c>
      <c r="C6085" s="1659" t="s">
        <v>9840</v>
      </c>
      <c r="D6085" s="1665">
        <v>3000000</v>
      </c>
      <c r="E6085" s="1665">
        <v>3000000</v>
      </c>
      <c r="F6085" s="1657">
        <v>1</v>
      </c>
      <c r="G6085" s="1656" t="s">
        <v>6584</v>
      </c>
    </row>
    <row r="6086" spans="1:7" ht="51" customHeight="1">
      <c r="A6086" s="1456" t="s">
        <v>9849</v>
      </c>
      <c r="B6086" s="1673"/>
      <c r="C6086" s="1673"/>
      <c r="D6086" s="1665">
        <f>SUM(D6076:D6085)</f>
        <v>45000000</v>
      </c>
      <c r="E6086" s="1665">
        <f>SUM(E6076:E6085)</f>
        <v>45000000</v>
      </c>
      <c r="F6086" s="1657">
        <f>SUM(F6076:F6085)</f>
        <v>17</v>
      </c>
      <c r="G6086" s="1656" t="s">
        <v>6584</v>
      </c>
    </row>
    <row r="6088" spans="1:7" ht="51" customHeight="1">
      <c r="A6088" s="1650" t="s">
        <v>9822</v>
      </c>
      <c r="B6088" s="1650"/>
      <c r="C6088" s="1650"/>
      <c r="D6088"/>
      <c r="E6088"/>
    </row>
    <row r="6089" spans="1:7" ht="17.25">
      <c r="A6089" t="s">
        <v>9850</v>
      </c>
      <c r="B6089"/>
      <c r="C6089"/>
      <c r="D6089"/>
      <c r="E6089"/>
    </row>
    <row r="6090" spans="1:7" ht="17.25">
      <c r="A6090" t="s">
        <v>9851</v>
      </c>
      <c r="B6090"/>
      <c r="C6090"/>
      <c r="D6090"/>
      <c r="E6090"/>
    </row>
    <row r="6091" spans="1:7" ht="17.25">
      <c r="A6091" t="s">
        <v>9825</v>
      </c>
      <c r="B6091"/>
      <c r="C6091"/>
      <c r="D6091"/>
      <c r="E6091"/>
    </row>
    <row r="6092" spans="1:7" ht="17.25">
      <c r="A6092" s="1674" t="s">
        <v>9852</v>
      </c>
      <c r="B6092" s="1674"/>
      <c r="C6092" s="1651"/>
      <c r="D6092" s="1651"/>
      <c r="E6092"/>
    </row>
    <row r="6093" spans="1:7" ht="17.25">
      <c r="A6093" s="1651" t="s">
        <v>9853</v>
      </c>
      <c r="B6093" s="1651"/>
      <c r="C6093" s="1651"/>
      <c r="D6093" s="1651"/>
      <c r="E6093"/>
    </row>
    <row r="6094" spans="1:7" ht="51" customHeight="1">
      <c r="A6094"/>
      <c r="B6094"/>
      <c r="C6094"/>
      <c r="D6094"/>
      <c r="E6094"/>
    </row>
    <row r="6095" spans="1:7" ht="51" customHeight="1">
      <c r="A6095" s="1652" t="s">
        <v>9827</v>
      </c>
      <c r="B6095" s="1652" t="s">
        <v>9828</v>
      </c>
      <c r="C6095" s="1652" t="s">
        <v>9829</v>
      </c>
      <c r="D6095" s="1652" t="s">
        <v>9830</v>
      </c>
      <c r="E6095" s="1652" t="s">
        <v>9832</v>
      </c>
    </row>
    <row r="6096" spans="1:7" ht="51" customHeight="1">
      <c r="A6096" s="1685" t="s">
        <v>9833</v>
      </c>
      <c r="B6096" s="1687" t="s">
        <v>9834</v>
      </c>
      <c r="C6096" s="1665">
        <v>34265500</v>
      </c>
      <c r="D6096" s="1665">
        <v>34265500</v>
      </c>
      <c r="E6096" s="1656">
        <f t="shared" ref="E6096:E6104" si="1">SUM(C6096-D6096)</f>
        <v>0</v>
      </c>
    </row>
    <row r="6097" spans="1:14" ht="51" customHeight="1">
      <c r="A6097" s="1686"/>
      <c r="B6097" s="1688"/>
      <c r="C6097" s="1660" t="s">
        <v>9854</v>
      </c>
      <c r="D6097" s="1665">
        <v>7000000</v>
      </c>
      <c r="E6097" s="1675" t="s">
        <v>6584</v>
      </c>
    </row>
    <row r="6098" spans="1:14" ht="51" customHeight="1">
      <c r="A6098" s="1685" t="s">
        <v>9843</v>
      </c>
      <c r="B6098" s="1687" t="s">
        <v>9844</v>
      </c>
      <c r="C6098" s="1665">
        <v>37120000</v>
      </c>
      <c r="D6098" s="1665">
        <v>37120000</v>
      </c>
      <c r="E6098" s="1665">
        <f t="shared" si="1"/>
        <v>0</v>
      </c>
    </row>
    <row r="6099" spans="1:14" ht="51" customHeight="1">
      <c r="A6099" s="1686"/>
      <c r="B6099" s="1688"/>
      <c r="C6099" s="1665" t="s">
        <v>9855</v>
      </c>
      <c r="D6099" s="1665">
        <v>40000000</v>
      </c>
      <c r="E6099" s="1665"/>
    </row>
    <row r="6100" spans="1:14" ht="51" customHeight="1">
      <c r="A6100" s="1676" t="s">
        <v>9835</v>
      </c>
      <c r="B6100" s="1652" t="s">
        <v>9836</v>
      </c>
      <c r="C6100" s="1665">
        <v>66114500</v>
      </c>
      <c r="D6100" s="1665">
        <v>66114500</v>
      </c>
      <c r="E6100" s="1665">
        <f t="shared" si="1"/>
        <v>0</v>
      </c>
    </row>
    <row r="6101" spans="1:14" ht="51" customHeight="1">
      <c r="A6101" s="1677" t="s">
        <v>9833</v>
      </c>
      <c r="B6101" s="1678" t="s">
        <v>9847</v>
      </c>
      <c r="C6101" s="1665">
        <v>26500000</v>
      </c>
      <c r="D6101" s="1665">
        <v>26500000</v>
      </c>
      <c r="E6101" s="1665">
        <f t="shared" si="1"/>
        <v>0</v>
      </c>
    </row>
    <row r="6102" spans="1:14" ht="51" customHeight="1">
      <c r="A6102" s="1679" t="s">
        <v>9837</v>
      </c>
      <c r="B6102" s="1680" t="s">
        <v>9838</v>
      </c>
      <c r="C6102" s="1665">
        <v>550000</v>
      </c>
      <c r="D6102" s="1665">
        <v>550000</v>
      </c>
      <c r="E6102" s="1665">
        <f t="shared" si="1"/>
        <v>0</v>
      </c>
    </row>
    <row r="6103" spans="1:14" ht="51" customHeight="1">
      <c r="A6103" s="1681" t="s">
        <v>9848</v>
      </c>
      <c r="B6103" s="1682" t="s">
        <v>9840</v>
      </c>
      <c r="C6103" s="1665">
        <v>37500000</v>
      </c>
      <c r="D6103" s="1665">
        <v>37500000</v>
      </c>
      <c r="E6103" s="1665">
        <f t="shared" si="1"/>
        <v>0</v>
      </c>
    </row>
    <row r="6104" spans="1:14" ht="51" customHeight="1">
      <c r="A6104" s="1685" t="s">
        <v>9841</v>
      </c>
      <c r="B6104" s="1687" t="s">
        <v>9842</v>
      </c>
      <c r="C6104" s="1665">
        <v>47950000</v>
      </c>
      <c r="D6104" s="1665">
        <v>47950000</v>
      </c>
      <c r="E6104" s="1665">
        <f t="shared" si="1"/>
        <v>0</v>
      </c>
    </row>
    <row r="6105" spans="1:14" ht="51" customHeight="1">
      <c r="A6105" s="1686"/>
      <c r="B6105" s="1688"/>
      <c r="C6105" s="1665" t="s">
        <v>9856</v>
      </c>
      <c r="D6105" s="1665">
        <v>3000000</v>
      </c>
      <c r="E6105" s="1675" t="s">
        <v>6584</v>
      </c>
    </row>
    <row r="6106" spans="1:14" ht="51" customHeight="1">
      <c r="A6106" s="1683" t="s">
        <v>9849</v>
      </c>
      <c r="B6106" s="1683"/>
      <c r="C6106" s="1684">
        <v>300000000</v>
      </c>
      <c r="D6106" s="1684">
        <f>SUM(D6096:D6105)</f>
        <v>300000000</v>
      </c>
      <c r="E6106" s="1684">
        <f>SUM(E6097:E6105)</f>
        <v>0</v>
      </c>
    </row>
    <row r="6108" spans="1:14" ht="51" customHeight="1">
      <c r="A6108" s="1689" t="s">
        <v>9857</v>
      </c>
      <c r="B6108" s="1689"/>
      <c r="C6108" s="1689"/>
      <c r="D6108" s="1689"/>
      <c r="E6108" s="1689"/>
    </row>
    <row r="6110" spans="1:14" ht="51" customHeight="1">
      <c r="A6110" s="1782" t="s">
        <v>9858</v>
      </c>
      <c r="B6110" s="1782"/>
      <c r="C6110" s="1782"/>
      <c r="D6110" s="1782"/>
      <c r="E6110" s="1782"/>
      <c r="F6110" s="1782"/>
      <c r="G6110" s="1782"/>
      <c r="H6110" s="1782"/>
      <c r="I6110" s="1782"/>
      <c r="J6110" s="1782"/>
      <c r="K6110" s="1782"/>
      <c r="L6110"/>
      <c r="M6110"/>
      <c r="N6110"/>
    </row>
    <row r="6111" spans="1:14" ht="51" customHeight="1">
      <c r="A6111" s="1783" t="s">
        <v>6693</v>
      </c>
      <c r="B6111"/>
      <c r="C6111"/>
      <c r="D6111"/>
      <c r="E6111"/>
      <c r="F6111"/>
      <c r="G6111"/>
      <c r="H6111"/>
      <c r="I6111"/>
      <c r="J6111"/>
      <c r="K6111"/>
      <c r="L6111"/>
      <c r="M6111"/>
      <c r="N6111"/>
    </row>
    <row r="6112" spans="1:14" ht="51" customHeight="1">
      <c r="A6112" s="1784" t="s">
        <v>0</v>
      </c>
      <c r="B6112" s="1785" t="s">
        <v>1</v>
      </c>
      <c r="C6112" s="1786" t="s">
        <v>2</v>
      </c>
      <c r="D6112" s="1787" t="s">
        <v>3</v>
      </c>
      <c r="E6112" s="1788" t="s">
        <v>4</v>
      </c>
      <c r="F6112" s="1789" t="s">
        <v>5</v>
      </c>
      <c r="G6112" s="1790" t="s">
        <v>9859</v>
      </c>
      <c r="H6112" s="1791" t="s">
        <v>6</v>
      </c>
      <c r="I6112" s="1792" t="s">
        <v>9860</v>
      </c>
      <c r="J6112" s="1793" t="s">
        <v>8</v>
      </c>
      <c r="K6112" s="1784" t="s">
        <v>10</v>
      </c>
      <c r="L6112"/>
      <c r="M6112"/>
      <c r="N6112"/>
    </row>
    <row r="6113" spans="1:14" ht="51" customHeight="1">
      <c r="A6113" s="1794" t="s">
        <v>4252</v>
      </c>
      <c r="B6113" s="1795" t="s">
        <v>9861</v>
      </c>
      <c r="C6113" s="1796" t="s">
        <v>9862</v>
      </c>
      <c r="D6113" s="1797"/>
      <c r="E6113" s="1798" t="s">
        <v>5267</v>
      </c>
      <c r="F6113" s="1798" t="s">
        <v>1066</v>
      </c>
      <c r="G6113" s="1795" t="s">
        <v>9863</v>
      </c>
      <c r="H6113" s="1799" t="s">
        <v>9864</v>
      </c>
      <c r="I6113" s="1800" t="s">
        <v>9865</v>
      </c>
      <c r="J6113" s="1801" t="s">
        <v>9866</v>
      </c>
      <c r="K6113" s="1794">
        <v>2103</v>
      </c>
      <c r="L6113"/>
      <c r="M6113"/>
      <c r="N6113"/>
    </row>
    <row r="6114" spans="1:14" ht="51" customHeight="1">
      <c r="A6114" s="1794" t="s">
        <v>3914</v>
      </c>
      <c r="B6114" s="1802" t="s">
        <v>9867</v>
      </c>
      <c r="C6114" s="1803" t="s">
        <v>9868</v>
      </c>
      <c r="D6114" s="1804">
        <v>13000</v>
      </c>
      <c r="E6114" s="1805" t="s">
        <v>6353</v>
      </c>
      <c r="F6114" s="1805" t="s">
        <v>1066</v>
      </c>
      <c r="G6114" s="1805" t="s">
        <v>9869</v>
      </c>
      <c r="H6114" s="1806"/>
      <c r="I6114" s="1800" t="s">
        <v>9865</v>
      </c>
      <c r="J6114" s="1801" t="s">
        <v>9866</v>
      </c>
      <c r="K6114" s="1794">
        <v>2103</v>
      </c>
      <c r="L6114"/>
      <c r="M6114"/>
      <c r="N6114"/>
    </row>
    <row r="6115" spans="1:14" ht="51" customHeight="1">
      <c r="A6115" s="1794" t="s">
        <v>3914</v>
      </c>
      <c r="B6115" s="1794" t="s">
        <v>9870</v>
      </c>
      <c r="C6115" s="1807" t="s">
        <v>9871</v>
      </c>
      <c r="D6115" s="1804">
        <v>135000</v>
      </c>
      <c r="E6115" s="1800" t="s">
        <v>5267</v>
      </c>
      <c r="F6115" s="1800" t="s">
        <v>1066</v>
      </c>
      <c r="G6115" s="1805" t="s">
        <v>9872</v>
      </c>
      <c r="H6115" s="1806"/>
      <c r="I6115" s="1800" t="s">
        <v>9865</v>
      </c>
      <c r="J6115" s="1801" t="s">
        <v>9866</v>
      </c>
      <c r="K6115" s="1794">
        <v>2401</v>
      </c>
      <c r="L6115"/>
      <c r="M6115"/>
      <c r="N6115"/>
    </row>
    <row r="6116" spans="1:14" ht="51" customHeight="1">
      <c r="A6116" s="1794" t="s">
        <v>3914</v>
      </c>
      <c r="B6116" s="1808" t="s">
        <v>9873</v>
      </c>
      <c r="C6116" s="1809" t="s">
        <v>9874</v>
      </c>
      <c r="D6116" s="1810">
        <v>35000</v>
      </c>
      <c r="E6116" s="1811" t="s">
        <v>5267</v>
      </c>
      <c r="F6116" s="1811" t="s">
        <v>1066</v>
      </c>
      <c r="G6116" s="1812" t="s">
        <v>9872</v>
      </c>
      <c r="H6116" s="1813"/>
      <c r="I6116" s="1800" t="s">
        <v>9865</v>
      </c>
      <c r="J6116" s="1801" t="s">
        <v>9866</v>
      </c>
      <c r="K6116" s="1794">
        <v>2102</v>
      </c>
      <c r="L6116"/>
      <c r="M6116"/>
      <c r="N6116"/>
    </row>
    <row r="6117" spans="1:14" ht="51" customHeight="1">
      <c r="A6117" s="1794" t="s">
        <v>3914</v>
      </c>
      <c r="B6117" s="1814" t="s">
        <v>9875</v>
      </c>
      <c r="C6117" s="1815" t="s">
        <v>9876</v>
      </c>
      <c r="D6117" s="1804">
        <v>573500</v>
      </c>
      <c r="E6117" s="1812" t="s">
        <v>5267</v>
      </c>
      <c r="F6117" s="1812" t="s">
        <v>1066</v>
      </c>
      <c r="G6117" s="1805" t="s">
        <v>9877</v>
      </c>
      <c r="H6117" s="1813"/>
      <c r="I6117" s="1800" t="s">
        <v>9865</v>
      </c>
      <c r="J6117" s="1801" t="s">
        <v>9866</v>
      </c>
      <c r="K6117" s="1794">
        <v>2102</v>
      </c>
      <c r="L6117"/>
      <c r="M6117"/>
      <c r="N6117"/>
    </row>
    <row r="6118" spans="1:14" ht="51" customHeight="1">
      <c r="A6118" s="1794" t="s">
        <v>3666</v>
      </c>
      <c r="B6118" s="1816" t="s">
        <v>9878</v>
      </c>
      <c r="C6118" s="1817" t="s">
        <v>9879</v>
      </c>
      <c r="D6118" s="1818">
        <v>150000</v>
      </c>
      <c r="E6118" s="1816" t="s">
        <v>5267</v>
      </c>
      <c r="F6118" s="1816" t="s">
        <v>1066</v>
      </c>
      <c r="G6118" s="1819" t="s">
        <v>9880</v>
      </c>
      <c r="H6118" s="1820" t="s">
        <v>2419</v>
      </c>
      <c r="I6118" s="1800" t="s">
        <v>9865</v>
      </c>
      <c r="J6118" s="1801" t="s">
        <v>9866</v>
      </c>
      <c r="K6118" s="1794">
        <v>2102</v>
      </c>
      <c r="L6118"/>
      <c r="M6118"/>
      <c r="N6118"/>
    </row>
    <row r="6119" spans="1:14" ht="51" customHeight="1">
      <c r="A6119" s="1794" t="s">
        <v>3666</v>
      </c>
      <c r="B6119" s="1816" t="s">
        <v>9881</v>
      </c>
      <c r="C6119" s="1821" t="s">
        <v>9882</v>
      </c>
      <c r="D6119" s="1822">
        <v>200000</v>
      </c>
      <c r="E6119" s="1816" t="s">
        <v>5267</v>
      </c>
      <c r="F6119" s="1816" t="s">
        <v>1066</v>
      </c>
      <c r="G6119" s="1823" t="s">
        <v>9883</v>
      </c>
      <c r="H6119" s="1824" t="s">
        <v>9884</v>
      </c>
      <c r="I6119" s="1800" t="s">
        <v>9865</v>
      </c>
      <c r="J6119" s="1801" t="s">
        <v>9866</v>
      </c>
      <c r="K6119" s="1794">
        <v>2401</v>
      </c>
      <c r="L6119"/>
      <c r="M6119"/>
      <c r="N6119"/>
    </row>
    <row r="6120" spans="1:14" ht="51" customHeight="1">
      <c r="A6120" s="1794" t="s">
        <v>3914</v>
      </c>
      <c r="B6120" s="1825" t="s">
        <v>9885</v>
      </c>
      <c r="C6120" s="1826" t="s">
        <v>9886</v>
      </c>
      <c r="D6120" s="1827">
        <v>66000</v>
      </c>
      <c r="E6120" s="1825" t="s">
        <v>6353</v>
      </c>
      <c r="F6120" s="1825" t="s">
        <v>1066</v>
      </c>
      <c r="G6120" s="1811" t="s">
        <v>9869</v>
      </c>
      <c r="H6120" s="1813"/>
      <c r="I6120" s="1800" t="s">
        <v>9865</v>
      </c>
      <c r="J6120" s="1801" t="s">
        <v>9866</v>
      </c>
      <c r="K6120" s="1794">
        <v>2103</v>
      </c>
      <c r="L6120"/>
      <c r="M6120"/>
      <c r="N6120"/>
    </row>
    <row r="6121" spans="1:14" ht="51" customHeight="1">
      <c r="A6121" s="1794" t="s">
        <v>3914</v>
      </c>
      <c r="B6121" s="1828" t="s">
        <v>9887</v>
      </c>
      <c r="C6121" s="1829" t="s">
        <v>9888</v>
      </c>
      <c r="D6121" s="1830">
        <v>35000</v>
      </c>
      <c r="E6121" s="1831" t="s">
        <v>5267</v>
      </c>
      <c r="F6121" s="1831" t="s">
        <v>1066</v>
      </c>
      <c r="G6121" s="1832" t="s">
        <v>9889</v>
      </c>
      <c r="H6121" s="1833" t="s">
        <v>9890</v>
      </c>
      <c r="I6121" s="1800" t="s">
        <v>9865</v>
      </c>
      <c r="J6121" s="1801" t="s">
        <v>9866</v>
      </c>
      <c r="K6121" s="1794">
        <v>2401</v>
      </c>
      <c r="L6121"/>
      <c r="M6121"/>
      <c r="N6121"/>
    </row>
    <row r="6122" spans="1:14" ht="51" customHeight="1">
      <c r="A6122"/>
      <c r="B6122"/>
      <c r="C6122"/>
      <c r="D6122"/>
      <c r="E6122"/>
      <c r="F6122"/>
      <c r="G6122"/>
      <c r="H6122"/>
      <c r="I6122"/>
      <c r="J6122"/>
      <c r="K6122"/>
      <c r="L6122"/>
      <c r="M6122"/>
      <c r="N6122"/>
    </row>
    <row r="6123" spans="1:14" ht="51" customHeight="1">
      <c r="A6123"/>
      <c r="B6123"/>
      <c r="C6123"/>
      <c r="D6123"/>
      <c r="E6123"/>
      <c r="F6123"/>
      <c r="G6123"/>
      <c r="H6123"/>
      <c r="I6123"/>
      <c r="J6123"/>
      <c r="K6123"/>
      <c r="L6123"/>
      <c r="M6123"/>
      <c r="N6123"/>
    </row>
    <row r="6124" spans="1:14" ht="51" customHeight="1">
      <c r="A6124"/>
      <c r="B6124"/>
      <c r="C6124"/>
      <c r="D6124"/>
      <c r="E6124"/>
      <c r="F6124"/>
      <c r="G6124"/>
      <c r="H6124"/>
      <c r="I6124"/>
      <c r="J6124"/>
      <c r="K6124"/>
      <c r="L6124"/>
      <c r="M6124"/>
      <c r="N6124"/>
    </row>
    <row r="6125" spans="1:14" ht="51" customHeight="1">
      <c r="A6125"/>
      <c r="B6125"/>
      <c r="C6125"/>
      <c r="D6125"/>
      <c r="E6125"/>
      <c r="F6125"/>
      <c r="G6125"/>
      <c r="H6125"/>
      <c r="I6125"/>
      <c r="J6125"/>
      <c r="K6125"/>
      <c r="L6125"/>
      <c r="M6125"/>
      <c r="N6125"/>
    </row>
    <row r="6126" spans="1:14" ht="51" customHeight="1">
      <c r="A6126" s="1834" t="s">
        <v>9891</v>
      </c>
      <c r="B6126" s="1834"/>
      <c r="C6126" s="1834"/>
      <c r="D6126" s="1834"/>
      <c r="E6126" s="1834"/>
      <c r="F6126" s="1834"/>
      <c r="G6126" s="1834"/>
      <c r="H6126" s="1834" t="s">
        <v>9891</v>
      </c>
      <c r="I6126" s="1834"/>
      <c r="J6126" s="1834"/>
      <c r="K6126" s="1834"/>
      <c r="L6126" s="1834"/>
      <c r="M6126" s="1834"/>
      <c r="N6126" s="1834"/>
    </row>
    <row r="6127" spans="1:14" ht="51" customHeight="1">
      <c r="A6127" s="1835" t="s">
        <v>6385</v>
      </c>
      <c r="B6127" s="1835"/>
      <c r="C6127" s="1835"/>
      <c r="D6127" s="1835"/>
      <c r="E6127" s="1835"/>
      <c r="F6127" s="1835"/>
      <c r="G6127" s="1835"/>
      <c r="H6127" s="1835" t="s">
        <v>6385</v>
      </c>
      <c r="I6127" s="1835"/>
      <c r="J6127" s="1835"/>
      <c r="K6127" s="1835"/>
      <c r="L6127" s="1835"/>
      <c r="M6127" s="1835"/>
      <c r="N6127" s="1835"/>
    </row>
    <row r="6128" spans="1:14" ht="51" customHeight="1">
      <c r="A6128" s="1835"/>
      <c r="B6128" s="1835"/>
      <c r="C6128" s="1835"/>
      <c r="D6128" s="1835"/>
      <c r="E6128" s="1835"/>
      <c r="F6128" s="1835"/>
      <c r="G6128" s="1835"/>
      <c r="H6128" s="1835"/>
      <c r="I6128" s="1835"/>
      <c r="J6128" s="1835"/>
      <c r="K6128" s="1835"/>
      <c r="L6128" s="1835"/>
      <c r="M6128" s="1835"/>
      <c r="N6128" s="1835"/>
    </row>
    <row r="6129" spans="1:14" ht="51" customHeight="1">
      <c r="A6129" s="1836"/>
      <c r="B6129" s="1836"/>
      <c r="C6129" s="1836"/>
      <c r="D6129" s="1836"/>
      <c r="E6129" s="1836"/>
      <c r="F6129" s="1836"/>
      <c r="G6129" s="1836"/>
      <c r="H6129" s="1836"/>
      <c r="I6129" s="1836"/>
      <c r="J6129" s="1836"/>
      <c r="K6129" s="1836"/>
      <c r="L6129" s="1836"/>
      <c r="M6129" s="1836"/>
      <c r="N6129" s="1836"/>
    </row>
    <row r="6130" spans="1:14" ht="51" customHeight="1">
      <c r="A6130" s="1837" t="s">
        <v>9892</v>
      </c>
      <c r="B6130" s="1838"/>
      <c r="C6130" s="1839"/>
      <c r="D6130" s="1839"/>
      <c r="E6130" s="1837" t="s">
        <v>9893</v>
      </c>
      <c r="F6130" s="1838"/>
      <c r="G6130" s="1838"/>
      <c r="H6130" s="1837" t="s">
        <v>9894</v>
      </c>
      <c r="I6130" s="1838"/>
      <c r="J6130" s="1839"/>
      <c r="K6130" s="1839"/>
      <c r="L6130" s="1837" t="s">
        <v>9893</v>
      </c>
      <c r="M6130" s="1838"/>
      <c r="N6130" s="1838"/>
    </row>
    <row r="6131" spans="1:14" ht="51" customHeight="1">
      <c r="A6131" s="1840"/>
      <c r="B6131" s="1840"/>
      <c r="C6131" s="1840"/>
      <c r="D6131" s="1840"/>
      <c r="E6131" s="1840"/>
      <c r="F6131" s="1841"/>
      <c r="G6131" s="1841"/>
      <c r="H6131" s="1842"/>
      <c r="I6131" s="1843"/>
      <c r="J6131" s="1840"/>
      <c r="K6131" s="1840"/>
      <c r="L6131" s="1840"/>
      <c r="M6131" s="1840"/>
      <c r="N6131" s="1840"/>
    </row>
    <row r="6132" spans="1:14" ht="51" customHeight="1">
      <c r="A6132" s="1844" t="s">
        <v>9895</v>
      </c>
      <c r="B6132" s="1844" t="s">
        <v>2</v>
      </c>
      <c r="C6132" s="1844" t="s">
        <v>9896</v>
      </c>
      <c r="D6132" s="1844" t="s">
        <v>9897</v>
      </c>
      <c r="E6132" s="1844" t="s">
        <v>9898</v>
      </c>
      <c r="F6132" s="1844" t="s">
        <v>9899</v>
      </c>
      <c r="G6132" s="1844" t="s">
        <v>9900</v>
      </c>
      <c r="H6132" s="1844" t="s">
        <v>9895</v>
      </c>
      <c r="I6132" s="1844" t="s">
        <v>2</v>
      </c>
      <c r="J6132" s="1844" t="s">
        <v>9896</v>
      </c>
      <c r="K6132" s="1844" t="s">
        <v>9897</v>
      </c>
      <c r="L6132" s="1844" t="s">
        <v>9898</v>
      </c>
      <c r="M6132" s="1844" t="s">
        <v>9899</v>
      </c>
      <c r="N6132" s="1844" t="s">
        <v>9900</v>
      </c>
    </row>
    <row r="6133" spans="1:14" ht="51" customHeight="1">
      <c r="A6133" s="1845" t="s">
        <v>9901</v>
      </c>
      <c r="B6133" s="1846" t="s">
        <v>9902</v>
      </c>
      <c r="C6133" s="1847">
        <v>40000</v>
      </c>
      <c r="D6133" s="1848" t="s">
        <v>9903</v>
      </c>
      <c r="E6133" s="1848" t="s">
        <v>9904</v>
      </c>
      <c r="F6133" s="1849" t="s">
        <v>9905</v>
      </c>
      <c r="G6133" s="1850" t="s">
        <v>9906</v>
      </c>
      <c r="H6133" s="1845" t="s">
        <v>9907</v>
      </c>
      <c r="I6133" s="1851" t="s">
        <v>9908</v>
      </c>
      <c r="J6133" s="1847">
        <v>75000</v>
      </c>
      <c r="K6133" s="1849" t="s">
        <v>9909</v>
      </c>
      <c r="L6133" s="1849" t="s">
        <v>4227</v>
      </c>
      <c r="M6133" s="1849" t="s">
        <v>9910</v>
      </c>
      <c r="N6133" s="1852" t="s">
        <v>9911</v>
      </c>
    </row>
    <row r="6134" spans="1:14" ht="51" customHeight="1">
      <c r="A6134" s="1845" t="s">
        <v>9912</v>
      </c>
      <c r="B6134" s="1846" t="s">
        <v>9913</v>
      </c>
      <c r="C6134" s="1847">
        <v>150000</v>
      </c>
      <c r="D6134" s="1853" t="s">
        <v>9914</v>
      </c>
      <c r="E6134" s="1853" t="s">
        <v>9915</v>
      </c>
      <c r="F6134" s="1848" t="s">
        <v>9910</v>
      </c>
      <c r="G6134" s="1852" t="s">
        <v>9911</v>
      </c>
      <c r="H6134" s="1845" t="s">
        <v>9916</v>
      </c>
      <c r="I6134" s="1846" t="s">
        <v>9917</v>
      </c>
      <c r="J6134" s="1847">
        <v>70000</v>
      </c>
      <c r="K6134" s="1849" t="s">
        <v>9909</v>
      </c>
      <c r="L6134" s="1849" t="s">
        <v>4227</v>
      </c>
      <c r="M6134" s="1849" t="s">
        <v>9910</v>
      </c>
      <c r="N6134" s="1852" t="s">
        <v>9918</v>
      </c>
    </row>
    <row r="6135" spans="1:14" ht="51" customHeight="1">
      <c r="A6135" s="1845" t="s">
        <v>9919</v>
      </c>
      <c r="B6135" s="1846" t="s">
        <v>9920</v>
      </c>
      <c r="C6135" s="1847">
        <v>125000</v>
      </c>
      <c r="D6135" s="1853" t="s">
        <v>9914</v>
      </c>
      <c r="E6135" s="1853" t="s">
        <v>9915</v>
      </c>
      <c r="F6135" s="1848" t="s">
        <v>9910</v>
      </c>
      <c r="G6135" s="1852" t="s">
        <v>9911</v>
      </c>
      <c r="H6135" s="1845" t="s">
        <v>9921</v>
      </c>
      <c r="I6135" s="1854" t="s">
        <v>9922</v>
      </c>
      <c r="J6135" s="1847">
        <v>44000</v>
      </c>
      <c r="K6135" s="1848" t="s">
        <v>9909</v>
      </c>
      <c r="L6135" s="1848" t="s">
        <v>4016</v>
      </c>
      <c r="M6135" s="1848" t="s">
        <v>9923</v>
      </c>
      <c r="N6135" s="1852" t="s">
        <v>9924</v>
      </c>
    </row>
    <row r="6136" spans="1:14" ht="51" customHeight="1">
      <c r="A6136" s="1845" t="s">
        <v>9925</v>
      </c>
      <c r="B6136" s="1846" t="s">
        <v>9926</v>
      </c>
      <c r="C6136" s="1847">
        <v>75000</v>
      </c>
      <c r="D6136" s="1853" t="s">
        <v>9914</v>
      </c>
      <c r="E6136" s="1853" t="s">
        <v>9915</v>
      </c>
      <c r="F6136" s="1848" t="s">
        <v>9910</v>
      </c>
      <c r="G6136" s="1852" t="s">
        <v>9911</v>
      </c>
      <c r="H6136" s="1845" t="s">
        <v>9927</v>
      </c>
      <c r="I6136" s="1854" t="s">
        <v>9928</v>
      </c>
      <c r="J6136" s="1847">
        <v>35000</v>
      </c>
      <c r="K6136" s="1848" t="s">
        <v>9909</v>
      </c>
      <c r="L6136" s="1848" t="s">
        <v>4016</v>
      </c>
      <c r="M6136" s="1848" t="s">
        <v>9923</v>
      </c>
      <c r="N6136" s="1852" t="s">
        <v>9924</v>
      </c>
    </row>
    <row r="6137" spans="1:14" ht="51" customHeight="1">
      <c r="A6137" s="1845" t="s">
        <v>9929</v>
      </c>
      <c r="B6137" s="1846" t="s">
        <v>9930</v>
      </c>
      <c r="C6137" s="1847">
        <v>225000</v>
      </c>
      <c r="D6137" s="1853" t="s">
        <v>9914</v>
      </c>
      <c r="E6137" s="1853" t="s">
        <v>9915</v>
      </c>
      <c r="F6137" s="1848" t="s">
        <v>9910</v>
      </c>
      <c r="G6137" s="1852" t="s">
        <v>9911</v>
      </c>
      <c r="H6137" s="1845" t="s">
        <v>9931</v>
      </c>
      <c r="I6137" s="1854" t="s">
        <v>9932</v>
      </c>
      <c r="J6137" s="1847">
        <v>22000</v>
      </c>
      <c r="K6137" s="1848" t="s">
        <v>9909</v>
      </c>
      <c r="L6137" s="1848" t="s">
        <v>4016</v>
      </c>
      <c r="M6137" s="1848" t="s">
        <v>9923</v>
      </c>
      <c r="N6137" s="1852" t="s">
        <v>9933</v>
      </c>
    </row>
    <row r="6138" spans="1:14" ht="51" customHeight="1">
      <c r="A6138" s="1845" t="s">
        <v>9934</v>
      </c>
      <c r="B6138" s="1846" t="s">
        <v>9935</v>
      </c>
      <c r="C6138" s="1847">
        <v>75000</v>
      </c>
      <c r="D6138" s="1853" t="s">
        <v>9914</v>
      </c>
      <c r="E6138" s="1853" t="s">
        <v>9915</v>
      </c>
      <c r="F6138" s="1848" t="s">
        <v>9910</v>
      </c>
      <c r="G6138" s="1852" t="s">
        <v>9911</v>
      </c>
      <c r="H6138" s="1845"/>
      <c r="I6138" s="1854"/>
      <c r="J6138" s="1847"/>
      <c r="K6138" s="1855"/>
      <c r="L6138" s="1855"/>
      <c r="M6138" s="1855"/>
      <c r="N6138" s="1856"/>
    </row>
    <row r="6139" spans="1:14" ht="51" customHeight="1">
      <c r="A6139" s="1845" t="s">
        <v>9936</v>
      </c>
      <c r="B6139" s="1846" t="s">
        <v>9937</v>
      </c>
      <c r="C6139" s="1847">
        <v>100000</v>
      </c>
      <c r="D6139" s="1853" t="s">
        <v>9914</v>
      </c>
      <c r="E6139" s="1853" t="s">
        <v>9915</v>
      </c>
      <c r="F6139" s="1848" t="s">
        <v>9910</v>
      </c>
      <c r="G6139" s="1852" t="s">
        <v>9918</v>
      </c>
      <c r="H6139" s="1845"/>
      <c r="I6139" s="1854"/>
      <c r="J6139" s="1847"/>
      <c r="K6139" s="1855"/>
      <c r="L6139" s="1855"/>
      <c r="M6139" s="1855"/>
      <c r="N6139" s="1857"/>
    </row>
    <row r="6140" spans="1:14" ht="51" customHeight="1">
      <c r="A6140" s="1845" t="s">
        <v>9938</v>
      </c>
      <c r="B6140" s="1858" t="s">
        <v>9939</v>
      </c>
      <c r="C6140" s="1847">
        <v>26000</v>
      </c>
      <c r="D6140" s="1848" t="s">
        <v>9903</v>
      </c>
      <c r="E6140" s="1848" t="s">
        <v>9940</v>
      </c>
      <c r="F6140" s="1848" t="s">
        <v>9923</v>
      </c>
      <c r="G6140" s="1852" t="s">
        <v>9924</v>
      </c>
      <c r="H6140" s="1859"/>
      <c r="I6140" s="1858"/>
      <c r="J6140" s="1860"/>
      <c r="K6140" s="1861"/>
      <c r="L6140" s="1861"/>
      <c r="M6140" s="1861"/>
      <c r="N6140" s="1862"/>
    </row>
    <row r="6141" spans="1:14" ht="51" customHeight="1">
      <c r="A6141" s="1845" t="s">
        <v>9941</v>
      </c>
      <c r="B6141" s="1858" t="s">
        <v>9942</v>
      </c>
      <c r="C6141" s="1847">
        <v>50000</v>
      </c>
      <c r="D6141" s="1853" t="s">
        <v>9914</v>
      </c>
      <c r="E6141" s="1853" t="s">
        <v>9915</v>
      </c>
      <c r="F6141" s="1848" t="s">
        <v>9923</v>
      </c>
      <c r="G6141" s="1852" t="s">
        <v>9924</v>
      </c>
      <c r="H6141" s="1859"/>
      <c r="I6141" s="1863"/>
      <c r="J6141" s="1860"/>
      <c r="K6141" s="1861"/>
      <c r="L6141" s="1861"/>
      <c r="M6141" s="1861"/>
      <c r="N6141" s="1864"/>
    </row>
    <row r="6142" spans="1:14" ht="51" customHeight="1">
      <c r="A6142" s="1845" t="s">
        <v>9943</v>
      </c>
      <c r="B6142" s="1858" t="s">
        <v>9944</v>
      </c>
      <c r="C6142" s="1847">
        <v>100000</v>
      </c>
      <c r="D6142" s="1853" t="s">
        <v>9914</v>
      </c>
      <c r="E6142" s="1853" t="s">
        <v>9915</v>
      </c>
      <c r="F6142" s="1848" t="s">
        <v>9923</v>
      </c>
      <c r="G6142" s="1852" t="s">
        <v>9924</v>
      </c>
      <c r="H6142" s="1859"/>
      <c r="I6142" s="1858"/>
      <c r="J6142" s="1860"/>
      <c r="K6142" s="1865"/>
      <c r="L6142" s="1866"/>
      <c r="M6142" s="1866"/>
      <c r="N6142" s="1867"/>
    </row>
    <row r="6143" spans="1:14" ht="51" customHeight="1">
      <c r="A6143" s="1845" t="s">
        <v>9945</v>
      </c>
      <c r="B6143" s="1846" t="s">
        <v>9946</v>
      </c>
      <c r="C6143" s="1847">
        <v>50000</v>
      </c>
      <c r="D6143" s="1866" t="s">
        <v>4016</v>
      </c>
      <c r="E6143" s="1866" t="s">
        <v>4016</v>
      </c>
      <c r="F6143" s="1849" t="s">
        <v>9905</v>
      </c>
      <c r="G6143" s="1850" t="s">
        <v>9918</v>
      </c>
      <c r="H6143" s="1859"/>
      <c r="I6143" s="1858"/>
      <c r="J6143" s="1860"/>
      <c r="K6143" s="1865"/>
      <c r="L6143" s="1866"/>
      <c r="M6143" s="1866"/>
      <c r="N6143" s="1867"/>
    </row>
    <row r="6144" spans="1:14" ht="51" customHeight="1">
      <c r="A6144" s="1845" t="s">
        <v>9947</v>
      </c>
      <c r="B6144" s="1846" t="s">
        <v>9948</v>
      </c>
      <c r="C6144" s="1847">
        <v>50000</v>
      </c>
      <c r="D6144" s="1866" t="s">
        <v>4016</v>
      </c>
      <c r="E6144" s="1866" t="s">
        <v>4016</v>
      </c>
      <c r="F6144" s="1849" t="s">
        <v>9905</v>
      </c>
      <c r="G6144" s="1850" t="s">
        <v>9918</v>
      </c>
      <c r="H6144" s="1859"/>
      <c r="I6144" s="1868"/>
      <c r="J6144" s="1860"/>
      <c r="K6144" s="1862"/>
      <c r="L6144" s="1862"/>
      <c r="M6144" s="1862"/>
      <c r="N6144" s="1862"/>
    </row>
    <row r="6145" spans="1:14" ht="51" customHeight="1">
      <c r="A6145" s="1859" t="s">
        <v>9949</v>
      </c>
      <c r="B6145" s="1846" t="s">
        <v>9950</v>
      </c>
      <c r="C6145" s="1847">
        <v>30000</v>
      </c>
      <c r="D6145" s="1866" t="s">
        <v>4016</v>
      </c>
      <c r="E6145" s="1866" t="s">
        <v>4016</v>
      </c>
      <c r="F6145" s="1849" t="s">
        <v>9905</v>
      </c>
      <c r="G6145" s="1850" t="s">
        <v>9918</v>
      </c>
      <c r="H6145" s="1859"/>
      <c r="I6145" s="1858"/>
      <c r="J6145" s="1860"/>
      <c r="K6145" s="1862"/>
      <c r="L6145" s="1862"/>
      <c r="M6145" s="1862"/>
      <c r="N6145" s="1862"/>
    </row>
    <row r="6146" spans="1:14" ht="51" customHeight="1">
      <c r="A6146" s="1869" t="s">
        <v>9951</v>
      </c>
      <c r="B6146" s="1870" t="s">
        <v>9952</v>
      </c>
      <c r="C6146" s="1871">
        <v>70000</v>
      </c>
      <c r="D6146" s="1872" t="s">
        <v>9903</v>
      </c>
      <c r="E6146" s="1872" t="s">
        <v>9904</v>
      </c>
      <c r="F6146" s="1873" t="s">
        <v>9905</v>
      </c>
      <c r="G6146" s="1874" t="s">
        <v>9953</v>
      </c>
      <c r="H6146" s="1859"/>
      <c r="I6146" s="1858"/>
      <c r="J6146" s="1860"/>
      <c r="K6146" s="1862"/>
      <c r="L6146" s="1862"/>
      <c r="M6146" s="1862"/>
      <c r="N6146" s="1864"/>
    </row>
    <row r="6147" spans="1:14" ht="51" customHeight="1">
      <c r="A6147" s="1859" t="s">
        <v>9954</v>
      </c>
      <c r="B6147" s="1846" t="s">
        <v>9955</v>
      </c>
      <c r="C6147" s="1847">
        <v>440000</v>
      </c>
      <c r="D6147" s="1848" t="s">
        <v>9903</v>
      </c>
      <c r="E6147" s="1848" t="s">
        <v>9904</v>
      </c>
      <c r="F6147" s="1849" t="s">
        <v>9905</v>
      </c>
      <c r="G6147" s="1850" t="s">
        <v>9918</v>
      </c>
      <c r="H6147" s="1859"/>
      <c r="I6147" s="1858"/>
      <c r="J6147" s="1860"/>
      <c r="K6147" s="1862"/>
      <c r="L6147" s="1862"/>
      <c r="M6147" s="1862"/>
      <c r="N6147" s="1864"/>
    </row>
    <row r="6148" spans="1:14" ht="51" customHeight="1">
      <c r="A6148" s="1875"/>
      <c r="B6148" s="1876"/>
      <c r="C6148" s="1877"/>
      <c r="D6148" s="1878"/>
      <c r="E6148" s="1878"/>
      <c r="F6148" s="1878"/>
      <c r="G6148" s="1879"/>
      <c r="H6148" s="1859"/>
      <c r="I6148" s="1858"/>
      <c r="J6148" s="1860"/>
      <c r="K6148" s="1862"/>
      <c r="L6148" s="1862"/>
      <c r="M6148" s="1862"/>
      <c r="N6148" s="1864"/>
    </row>
    <row r="6149" spans="1:14" ht="51" customHeight="1">
      <c r="A6149" s="1859" t="s">
        <v>9956</v>
      </c>
      <c r="B6149" s="1858" t="s">
        <v>9957</v>
      </c>
      <c r="C6149" s="1860">
        <v>65000</v>
      </c>
      <c r="D6149" s="1853" t="s">
        <v>9914</v>
      </c>
      <c r="E6149" s="1853" t="s">
        <v>9915</v>
      </c>
      <c r="F6149" s="1865" t="s">
        <v>9958</v>
      </c>
      <c r="G6149" s="1880" t="s">
        <v>9959</v>
      </c>
      <c r="H6149" s="1859"/>
      <c r="I6149" s="1868"/>
      <c r="J6149" s="1860"/>
      <c r="K6149" s="1862"/>
      <c r="L6149" s="1862"/>
      <c r="M6149" s="1862"/>
      <c r="N6149" s="1864"/>
    </row>
    <row r="6150" spans="1:14" ht="51" customHeight="1">
      <c r="A6150" s="1859"/>
      <c r="B6150" s="1868"/>
      <c r="C6150" s="1860"/>
      <c r="D6150" s="1862"/>
      <c r="E6150" s="1862"/>
      <c r="F6150" s="1862"/>
      <c r="G6150" s="1862"/>
      <c r="H6150" s="1859"/>
      <c r="I6150" s="1868"/>
      <c r="J6150" s="1860"/>
      <c r="K6150" s="1862"/>
      <c r="L6150" s="1862"/>
      <c r="M6150" s="1862"/>
      <c r="N6150" s="1864"/>
    </row>
    <row r="6151" spans="1:14" ht="51" customHeight="1">
      <c r="A6151" s="1859"/>
      <c r="B6151" s="1868"/>
      <c r="C6151" s="1860"/>
      <c r="D6151" s="1862"/>
      <c r="E6151" s="1862"/>
      <c r="F6151" s="1862"/>
      <c r="G6151" s="1881"/>
      <c r="H6151" s="1859"/>
      <c r="I6151" s="1868"/>
      <c r="J6151" s="1860"/>
      <c r="K6151" s="1862"/>
      <c r="L6151" s="1862"/>
      <c r="M6151" s="1862"/>
      <c r="N6151" s="1864"/>
    </row>
    <row r="6152" spans="1:14" ht="51" customHeight="1">
      <c r="A6152" s="1859"/>
      <c r="B6152" s="1868"/>
      <c r="C6152" s="1860"/>
      <c r="D6152" s="1862"/>
      <c r="E6152" s="1862"/>
      <c r="F6152" s="1862"/>
      <c r="G6152" s="1862"/>
      <c r="H6152" s="1859"/>
      <c r="I6152" s="1868"/>
      <c r="J6152" s="1860"/>
      <c r="K6152" s="1862"/>
      <c r="L6152" s="1862"/>
      <c r="M6152" s="1862"/>
      <c r="N6152" s="1864"/>
    </row>
    <row r="6153" spans="1:14" ht="51" customHeight="1">
      <c r="A6153" s="1859"/>
      <c r="B6153" s="1882"/>
      <c r="C6153" s="1883"/>
      <c r="D6153" s="1862"/>
      <c r="E6153" s="1862"/>
      <c r="F6153" s="1862"/>
      <c r="G6153" s="1865"/>
      <c r="H6153" s="1859"/>
      <c r="I6153" s="1868"/>
      <c r="J6153" s="1860"/>
      <c r="K6153" s="1862"/>
      <c r="L6153" s="1862"/>
      <c r="M6153" s="1862"/>
      <c r="N6153" s="1864"/>
    </row>
    <row r="6154" spans="1:14" ht="51" customHeight="1">
      <c r="A6154" s="1859"/>
      <c r="B6154" s="1882"/>
      <c r="C6154" s="1860"/>
      <c r="D6154" s="1862"/>
      <c r="E6154" s="1862"/>
      <c r="F6154" s="1862"/>
      <c r="G6154" s="1881"/>
      <c r="H6154" s="1859"/>
      <c r="I6154" s="1868"/>
      <c r="J6154" s="1860"/>
      <c r="K6154" s="1862"/>
      <c r="L6154" s="1862"/>
      <c r="M6154" s="1862"/>
      <c r="N6154" s="1864"/>
    </row>
    <row r="6155" spans="1:14" ht="51" customHeight="1">
      <c r="A6155" s="1859"/>
      <c r="B6155" s="1882"/>
      <c r="C6155" s="1860"/>
      <c r="D6155" s="1862"/>
      <c r="E6155" s="1862"/>
      <c r="F6155" s="1862"/>
      <c r="G6155" s="1865"/>
      <c r="H6155" s="1859"/>
      <c r="I6155" s="1868"/>
      <c r="J6155" s="1883"/>
      <c r="K6155" s="1862"/>
      <c r="L6155" s="1862"/>
      <c r="M6155" s="1884"/>
      <c r="N6155" s="1864"/>
    </row>
    <row r="6156" spans="1:14" ht="51" customHeight="1">
      <c r="A6156" s="1859"/>
      <c r="B6156" s="1882"/>
      <c r="C6156" s="1860"/>
      <c r="D6156" s="1862"/>
      <c r="E6156" s="1862"/>
      <c r="F6156" s="1862"/>
      <c r="G6156" s="1862"/>
      <c r="H6156" s="1859"/>
      <c r="I6156" s="1868"/>
      <c r="J6156" s="1883"/>
      <c r="K6156" s="1862"/>
      <c r="L6156" s="1862"/>
      <c r="M6156" s="1862"/>
      <c r="N6156" s="1864"/>
    </row>
    <row r="6157" spans="1:14" ht="51" customHeight="1">
      <c r="A6157" s="1859"/>
      <c r="B6157" s="1882"/>
      <c r="C6157" s="1860"/>
      <c r="D6157" s="1862"/>
      <c r="E6157" s="1862"/>
      <c r="F6157" s="1862"/>
      <c r="G6157" s="1861"/>
      <c r="H6157" s="1845"/>
      <c r="I6157" s="1851"/>
      <c r="J6157" s="1885"/>
      <c r="K6157" s="1857"/>
      <c r="L6157" s="1857"/>
      <c r="M6157" s="1857"/>
      <c r="N6157" s="1856"/>
    </row>
    <row r="6158" spans="1:14" ht="51" customHeight="1">
      <c r="A6158" s="1859"/>
      <c r="B6158" s="1882"/>
      <c r="C6158" s="1860"/>
      <c r="D6158" s="1862"/>
      <c r="E6158" s="1862"/>
      <c r="F6158" s="1862"/>
      <c r="G6158" s="1862"/>
      <c r="H6158" s="1845"/>
      <c r="I6158" s="1851"/>
      <c r="J6158" s="1847"/>
      <c r="K6158" s="1857"/>
      <c r="L6158" s="1857"/>
      <c r="M6158" s="1857"/>
      <c r="N6158" s="1886"/>
    </row>
    <row r="6159" spans="1:14" ht="51" customHeight="1">
      <c r="A6159" s="1859"/>
      <c r="B6159" s="1882"/>
      <c r="C6159" s="1860"/>
      <c r="D6159" s="1862"/>
      <c r="E6159" s="1862"/>
      <c r="F6159" s="1862"/>
      <c r="G6159" s="1862"/>
      <c r="H6159" s="1845"/>
      <c r="I6159" s="1851"/>
      <c r="J6159" s="1847"/>
      <c r="K6159" s="1857"/>
      <c r="L6159" s="1857"/>
      <c r="M6159" s="1857"/>
      <c r="N6159" s="1886"/>
    </row>
    <row r="6160" spans="1:14" ht="51" customHeight="1">
      <c r="A6160" s="1859"/>
      <c r="B6160" s="1882"/>
      <c r="C6160" s="1860"/>
      <c r="D6160" s="1862"/>
      <c r="E6160" s="1862"/>
      <c r="F6160" s="1862"/>
      <c r="G6160" s="1864"/>
      <c r="H6160" s="1845"/>
      <c r="I6160" s="1851"/>
      <c r="J6160" s="1847"/>
      <c r="K6160" s="1857"/>
      <c r="L6160" s="1857"/>
      <c r="M6160" s="1857"/>
      <c r="N6160" s="1886"/>
    </row>
    <row r="6161" spans="1:14" ht="51" customHeight="1">
      <c r="A6161" s="1859"/>
      <c r="B6161" s="1882"/>
      <c r="C6161" s="1860"/>
      <c r="D6161" s="1862"/>
      <c r="E6161" s="1862"/>
      <c r="F6161" s="1862"/>
      <c r="G6161" s="1862"/>
      <c r="H6161" s="1845"/>
      <c r="I6161" s="1851"/>
      <c r="J6161" s="1847"/>
      <c r="K6161" s="1857"/>
      <c r="L6161" s="1857"/>
      <c r="M6161" s="1857"/>
      <c r="N6161" s="1856"/>
    </row>
    <row r="6162" spans="1:14" ht="51" customHeight="1">
      <c r="A6162" s="1869" t="s">
        <v>9960</v>
      </c>
      <c r="B6162" s="1887" t="s">
        <v>9961</v>
      </c>
      <c r="C6162" s="1871">
        <v>50000</v>
      </c>
      <c r="D6162" s="1888" t="s">
        <v>9914</v>
      </c>
      <c r="E6162" s="1888" t="s">
        <v>9962</v>
      </c>
      <c r="F6162" s="1888" t="s">
        <v>9905</v>
      </c>
      <c r="G6162" s="1888" t="s">
        <v>9953</v>
      </c>
      <c r="H6162" s="1845"/>
      <c r="I6162" s="1851"/>
      <c r="J6162" s="1847"/>
      <c r="K6162" s="1857"/>
      <c r="L6162" s="1857"/>
      <c r="M6162" s="1857"/>
      <c r="N6162" s="1886"/>
    </row>
    <row r="6163" spans="1:14" ht="51" customHeight="1">
      <c r="A6163" s="1845" t="s">
        <v>9963</v>
      </c>
      <c r="B6163" s="1851" t="s">
        <v>9964</v>
      </c>
      <c r="C6163" s="1847">
        <v>150000</v>
      </c>
      <c r="D6163" s="1857" t="s">
        <v>9914</v>
      </c>
      <c r="E6163" s="1857" t="s">
        <v>9962</v>
      </c>
      <c r="F6163" s="1857" t="s">
        <v>9905</v>
      </c>
      <c r="G6163" s="1857"/>
      <c r="H6163" s="1845"/>
      <c r="I6163" s="1851"/>
      <c r="J6163" s="1847"/>
      <c r="K6163" s="1857"/>
      <c r="L6163" s="1857"/>
      <c r="M6163" s="1857"/>
      <c r="N6163" s="1886"/>
    </row>
    <row r="6164" spans="1:14" ht="51" customHeight="1">
      <c r="A6164" s="1845" t="s">
        <v>9965</v>
      </c>
      <c r="B6164" s="1851" t="s">
        <v>9966</v>
      </c>
      <c r="C6164" s="1885">
        <v>70000</v>
      </c>
      <c r="D6164" s="1857" t="s">
        <v>4227</v>
      </c>
      <c r="E6164" s="1857" t="s">
        <v>4227</v>
      </c>
      <c r="F6164" s="1889" t="s">
        <v>9967</v>
      </c>
      <c r="G6164" s="1890"/>
      <c r="H6164" s="1845"/>
      <c r="I6164" s="1851"/>
      <c r="J6164" s="1847"/>
      <c r="K6164" s="1857"/>
      <c r="L6164" s="1857"/>
      <c r="M6164" s="1857"/>
      <c r="N6164" s="1886"/>
    </row>
    <row r="6165" spans="1:14" ht="51" customHeight="1">
      <c r="A6165" s="1845" t="s">
        <v>9968</v>
      </c>
      <c r="B6165" s="1851" t="s">
        <v>9969</v>
      </c>
      <c r="C6165" s="1847">
        <v>35000</v>
      </c>
      <c r="D6165" s="1857" t="s">
        <v>9970</v>
      </c>
      <c r="E6165" s="1857" t="s">
        <v>9940</v>
      </c>
      <c r="F6165" s="1857" t="s">
        <v>9910</v>
      </c>
      <c r="G6165" s="1856"/>
      <c r="H6165" s="1845"/>
      <c r="I6165" s="1851"/>
      <c r="J6165" s="1847"/>
      <c r="K6165" s="1857"/>
      <c r="L6165" s="1857"/>
      <c r="M6165" s="1857"/>
      <c r="N6165" s="1886"/>
    </row>
    <row r="6166" spans="1:14" ht="51" customHeight="1">
      <c r="A6166" s="1845" t="s">
        <v>9971</v>
      </c>
      <c r="B6166" s="1851" t="s">
        <v>9972</v>
      </c>
      <c r="C6166" s="1847">
        <v>100000</v>
      </c>
      <c r="D6166" s="1857" t="s">
        <v>9914</v>
      </c>
      <c r="E6166" s="1857" t="s">
        <v>9962</v>
      </c>
      <c r="F6166" s="1857" t="s">
        <v>9905</v>
      </c>
      <c r="G6166" s="1856"/>
      <c r="H6166" s="1845"/>
      <c r="I6166" s="1846"/>
      <c r="J6166" s="1847"/>
      <c r="K6166" s="1857"/>
      <c r="L6166" s="1857"/>
      <c r="M6166" s="1857"/>
      <c r="N6166" s="1886"/>
    </row>
    <row r="6167" spans="1:14" ht="51" customHeight="1">
      <c r="A6167" s="1845" t="s">
        <v>9973</v>
      </c>
      <c r="B6167" s="1851" t="s">
        <v>9974</v>
      </c>
      <c r="C6167" s="1847">
        <v>50000</v>
      </c>
      <c r="D6167" s="1857" t="s">
        <v>4227</v>
      </c>
      <c r="E6167" s="1857" t="s">
        <v>4227</v>
      </c>
      <c r="F6167" s="1857" t="s">
        <v>9910</v>
      </c>
      <c r="G6167" s="1856"/>
      <c r="H6167" s="1845"/>
      <c r="I6167" s="1846"/>
      <c r="J6167" s="1847"/>
      <c r="K6167" s="1857"/>
      <c r="L6167" s="1857"/>
      <c r="M6167" s="1857"/>
      <c r="N6167" s="1857"/>
    </row>
    <row r="6168" spans="1:14" ht="51" customHeight="1">
      <c r="A6168" s="1845" t="s">
        <v>9975</v>
      </c>
      <c r="B6168" s="1851" t="s">
        <v>9976</v>
      </c>
      <c r="C6168" s="1847">
        <v>100000</v>
      </c>
      <c r="D6168" s="1857" t="s">
        <v>4227</v>
      </c>
      <c r="E6168" s="1857" t="s">
        <v>4227</v>
      </c>
      <c r="F6168" s="1857" t="s">
        <v>9910</v>
      </c>
      <c r="G6168" s="1856"/>
      <c r="H6168" s="1845"/>
      <c r="I6168" s="1851"/>
      <c r="J6168" s="1847"/>
      <c r="K6168" s="1857"/>
      <c r="L6168" s="1857"/>
      <c r="M6168" s="1857"/>
      <c r="N6168" s="1886"/>
    </row>
    <row r="6169" spans="1:14" ht="51" customHeight="1">
      <c r="A6169" s="1869" t="s">
        <v>9977</v>
      </c>
      <c r="B6169" s="1887" t="s">
        <v>9978</v>
      </c>
      <c r="C6169" s="1871">
        <v>50000</v>
      </c>
      <c r="D6169" s="1888" t="s">
        <v>4227</v>
      </c>
      <c r="E6169" s="1888" t="s">
        <v>4227</v>
      </c>
      <c r="F6169" s="1888" t="s">
        <v>9910</v>
      </c>
      <c r="G6169" s="1888" t="s">
        <v>9953</v>
      </c>
      <c r="H6169" s="1845"/>
      <c r="I6169" s="1851"/>
      <c r="J6169" s="1847"/>
      <c r="K6169" s="1857"/>
      <c r="L6169" s="1857"/>
      <c r="M6169" s="1857"/>
      <c r="N6169" s="1886"/>
    </row>
    <row r="6170" spans="1:14" ht="51" customHeight="1">
      <c r="A6170" s="1845" t="s">
        <v>9979</v>
      </c>
      <c r="B6170" s="1851" t="s">
        <v>9980</v>
      </c>
      <c r="C6170" s="1847">
        <v>50000</v>
      </c>
      <c r="D6170" s="1857" t="s">
        <v>4227</v>
      </c>
      <c r="E6170" s="1857" t="s">
        <v>4227</v>
      </c>
      <c r="F6170" s="1857" t="s">
        <v>9910</v>
      </c>
      <c r="G6170" s="1856"/>
      <c r="H6170" s="1845"/>
      <c r="I6170" s="1851"/>
      <c r="J6170" s="1847"/>
      <c r="K6170" s="1857"/>
      <c r="L6170" s="1857"/>
      <c r="M6170" s="1857"/>
      <c r="N6170" s="1886"/>
    </row>
    <row r="6171" spans="1:14" ht="51" customHeight="1">
      <c r="A6171" s="1845" t="s">
        <v>9981</v>
      </c>
      <c r="B6171" s="1851" t="s">
        <v>9982</v>
      </c>
      <c r="C6171" s="1847">
        <v>100000</v>
      </c>
      <c r="D6171" s="1862" t="s">
        <v>9903</v>
      </c>
      <c r="E6171" s="1862" t="s">
        <v>9940</v>
      </c>
      <c r="F6171" s="1862" t="s">
        <v>9905</v>
      </c>
      <c r="G6171" s="1856"/>
      <c r="H6171" s="1845"/>
      <c r="I6171" s="1891"/>
      <c r="J6171" s="1847"/>
      <c r="K6171" s="1857"/>
      <c r="L6171" s="1857"/>
      <c r="M6171" s="1857"/>
      <c r="N6171" s="1886"/>
    </row>
    <row r="6172" spans="1:14" ht="51" customHeight="1">
      <c r="A6172" s="1845" t="s">
        <v>9983</v>
      </c>
      <c r="B6172" s="1851" t="s">
        <v>9984</v>
      </c>
      <c r="C6172" s="1847">
        <v>50000</v>
      </c>
      <c r="D6172" s="1857" t="s">
        <v>9914</v>
      </c>
      <c r="E6172" s="1857" t="s">
        <v>9915</v>
      </c>
      <c r="F6172" s="1889" t="s">
        <v>9985</v>
      </c>
      <c r="G6172" s="1856"/>
      <c r="H6172" s="1886"/>
      <c r="I6172" s="1886"/>
      <c r="J6172" s="1886"/>
      <c r="K6172" s="1886"/>
      <c r="L6172" s="1886"/>
      <c r="M6172" s="1886"/>
      <c r="N6172" s="1886"/>
    </row>
    <row r="6173" spans="1:14" ht="51" customHeight="1">
      <c r="A6173" s="1845" t="s">
        <v>9986</v>
      </c>
      <c r="B6173" s="1851" t="s">
        <v>9987</v>
      </c>
      <c r="C6173" s="1847">
        <v>100000</v>
      </c>
      <c r="D6173" s="1857" t="s">
        <v>9914</v>
      </c>
      <c r="E6173" s="1857" t="s">
        <v>9915</v>
      </c>
      <c r="F6173" s="1857" t="s">
        <v>9988</v>
      </c>
      <c r="G6173" s="1856"/>
      <c r="H6173" s="1845"/>
      <c r="I6173" s="1846"/>
      <c r="J6173" s="1847">
        <v>246000</v>
      </c>
      <c r="K6173" s="1886"/>
      <c r="L6173" s="1886"/>
      <c r="M6173" s="1886"/>
      <c r="N6173" s="1886"/>
    </row>
    <row r="6174" spans="1:14" ht="51" customHeight="1">
      <c r="A6174" s="1845" t="s">
        <v>9989</v>
      </c>
      <c r="B6174" s="1851" t="s">
        <v>9990</v>
      </c>
      <c r="C6174" s="1847">
        <v>110000</v>
      </c>
      <c r="D6174" s="1857" t="s">
        <v>9970</v>
      </c>
      <c r="E6174" s="1857" t="s">
        <v>9940</v>
      </c>
      <c r="F6174" s="1857" t="s">
        <v>9910</v>
      </c>
      <c r="G6174" s="1856"/>
      <c r="H6174" s="1845"/>
      <c r="I6174" s="1892"/>
      <c r="J6174" s="1847">
        <v>0</v>
      </c>
      <c r="K6174" s="1886"/>
      <c r="L6174" s="1886"/>
      <c r="M6174" s="1886"/>
      <c r="N6174" s="1886"/>
    </row>
    <row r="6175" spans="1:14" ht="51" customHeight="1">
      <c r="A6175" s="1845" t="s">
        <v>9991</v>
      </c>
      <c r="B6175" s="1851" t="s">
        <v>9992</v>
      </c>
      <c r="C6175" s="1847">
        <v>40000</v>
      </c>
      <c r="D6175" s="1857" t="s">
        <v>9970</v>
      </c>
      <c r="E6175" s="1857" t="s">
        <v>9940</v>
      </c>
      <c r="F6175" s="1857" t="s">
        <v>9910</v>
      </c>
      <c r="G6175" s="1856"/>
      <c r="H6175" s="1886"/>
      <c r="I6175" s="1886"/>
      <c r="J6175" s="1886"/>
      <c r="K6175" s="1886"/>
      <c r="L6175" s="1886"/>
      <c r="M6175" s="1886"/>
      <c r="N6175" s="1886"/>
    </row>
    <row r="6176" spans="1:14" ht="51" customHeight="1">
      <c r="A6176" s="1845"/>
      <c r="B6176" s="1851"/>
      <c r="C6176" s="1847"/>
      <c r="D6176" s="1855"/>
      <c r="E6176" s="1855"/>
      <c r="F6176" s="1857"/>
      <c r="G6176" s="1856"/>
      <c r="H6176" s="1886"/>
      <c r="I6176" s="1886"/>
      <c r="J6176" s="1886"/>
      <c r="K6176" s="1886"/>
      <c r="L6176" s="1886"/>
      <c r="M6176" s="1886"/>
      <c r="N6176" s="1886"/>
    </row>
    <row r="6177" spans="1:14" ht="51" customHeight="1">
      <c r="A6177" s="1845"/>
      <c r="B6177" s="1851"/>
      <c r="C6177" s="1847"/>
      <c r="D6177" s="1855"/>
      <c r="E6177" s="1855"/>
      <c r="F6177" s="1857"/>
      <c r="G6177" s="1856"/>
      <c r="H6177" s="1886"/>
      <c r="I6177" s="1886"/>
      <c r="J6177" s="1886"/>
      <c r="K6177" s="1886"/>
      <c r="L6177" s="1886"/>
      <c r="M6177" s="1886"/>
      <c r="N6177" s="1886"/>
    </row>
    <row r="6178" spans="1:14" ht="51" customHeight="1">
      <c r="A6178"/>
      <c r="B6178"/>
      <c r="C6178"/>
      <c r="D6178"/>
      <c r="E6178"/>
      <c r="F6178"/>
      <c r="G6178"/>
      <c r="H6178"/>
      <c r="I6178"/>
      <c r="J6178"/>
      <c r="K6178"/>
      <c r="L6178"/>
      <c r="M6178"/>
      <c r="N6178"/>
    </row>
    <row r="6179" spans="1:14" ht="51" customHeight="1">
      <c r="A6179"/>
      <c r="B6179"/>
      <c r="C6179"/>
      <c r="D6179"/>
      <c r="E6179"/>
      <c r="F6179"/>
      <c r="G6179"/>
      <c r="H6179"/>
      <c r="I6179"/>
      <c r="J6179"/>
      <c r="K6179"/>
      <c r="L6179"/>
      <c r="M6179"/>
      <c r="N6179"/>
    </row>
    <row r="6180" spans="1:14" ht="51" customHeight="1">
      <c r="A6180"/>
      <c r="B6180"/>
      <c r="C6180"/>
      <c r="D6180"/>
      <c r="E6180"/>
      <c r="F6180"/>
      <c r="G6180"/>
      <c r="H6180"/>
      <c r="I6180"/>
      <c r="J6180"/>
      <c r="K6180"/>
      <c r="L6180"/>
      <c r="M6180"/>
      <c r="N6180"/>
    </row>
    <row r="6181" spans="1:14" ht="51" customHeight="1">
      <c r="A6181"/>
      <c r="B6181"/>
      <c r="C6181"/>
      <c r="D6181"/>
      <c r="E6181"/>
      <c r="F6181"/>
      <c r="G6181"/>
      <c r="H6181"/>
      <c r="I6181"/>
      <c r="J6181"/>
      <c r="K6181"/>
      <c r="L6181"/>
      <c r="M6181"/>
      <c r="N6181"/>
    </row>
    <row r="6182" spans="1:14" ht="51" customHeight="1">
      <c r="A6182" s="1893" t="s">
        <v>9891</v>
      </c>
      <c r="B6182" s="1893"/>
      <c r="C6182" s="1893"/>
      <c r="D6182" s="1893"/>
      <c r="E6182" s="1893"/>
      <c r="F6182" s="1893"/>
      <c r="G6182" s="1893"/>
      <c r="H6182" s="1893" t="s">
        <v>9891</v>
      </c>
      <c r="I6182" s="1893"/>
      <c r="J6182" s="1893"/>
      <c r="K6182" s="1893"/>
      <c r="L6182" s="1893"/>
      <c r="M6182" s="1893"/>
      <c r="N6182" s="1893"/>
    </row>
    <row r="6183" spans="1:14" ht="51" customHeight="1">
      <c r="A6183" s="1894" t="s">
        <v>6385</v>
      </c>
      <c r="B6183" s="1894"/>
      <c r="C6183" s="1894"/>
      <c r="D6183" s="1894"/>
      <c r="E6183" s="1894"/>
      <c r="F6183" s="1894"/>
      <c r="G6183" s="1894"/>
      <c r="H6183" s="1894" t="s">
        <v>6385</v>
      </c>
      <c r="I6183" s="1894"/>
      <c r="J6183" s="1894"/>
      <c r="K6183" s="1894"/>
      <c r="L6183" s="1894"/>
      <c r="M6183" s="1894"/>
      <c r="N6183" s="1894"/>
    </row>
    <row r="6184" spans="1:14" ht="51" customHeight="1">
      <c r="A6184" s="1894"/>
      <c r="B6184" s="1894"/>
      <c r="C6184" s="1894"/>
      <c r="D6184" s="1894"/>
      <c r="E6184" s="1894"/>
      <c r="F6184" s="1894"/>
      <c r="G6184" s="1894"/>
      <c r="H6184" s="1894"/>
      <c r="I6184" s="1894"/>
      <c r="J6184" s="1894"/>
      <c r="K6184" s="1894"/>
      <c r="L6184" s="1894"/>
      <c r="M6184" s="1894"/>
      <c r="N6184" s="1894"/>
    </row>
    <row r="6185" spans="1:14" ht="51" customHeight="1">
      <c r="A6185" s="1895"/>
      <c r="B6185" s="1895"/>
      <c r="C6185" s="1895"/>
      <c r="D6185" s="1895"/>
      <c r="E6185" s="1895"/>
      <c r="F6185" s="1895"/>
      <c r="G6185" s="1895"/>
      <c r="H6185" s="1896"/>
      <c r="I6185" s="1896"/>
      <c r="J6185" s="1896"/>
      <c r="K6185" s="1896"/>
      <c r="L6185" s="1896"/>
      <c r="M6185" s="1896"/>
      <c r="N6185" s="1896"/>
    </row>
    <row r="6186" spans="1:14" ht="51" customHeight="1">
      <c r="A6186" s="1897" t="s">
        <v>9892</v>
      </c>
      <c r="B6186" s="1898"/>
      <c r="C6186" s="1899"/>
      <c r="D6186" s="1899"/>
      <c r="E6186" s="1897" t="s">
        <v>9993</v>
      </c>
      <c r="F6186" s="1898"/>
      <c r="G6186" s="1898"/>
      <c r="H6186" s="1897" t="s">
        <v>9894</v>
      </c>
      <c r="I6186" s="1898"/>
      <c r="J6186" s="1899"/>
      <c r="K6186" s="1899"/>
      <c r="L6186" s="1897" t="s">
        <v>9993</v>
      </c>
      <c r="M6186" s="1898"/>
      <c r="N6186" s="1898"/>
    </row>
    <row r="6187" spans="1:14" ht="51" customHeight="1">
      <c r="A6187" s="1900"/>
      <c r="B6187" s="1900"/>
      <c r="C6187" s="1900"/>
      <c r="D6187" s="1900"/>
      <c r="E6187" s="1900"/>
      <c r="F6187" s="1900"/>
      <c r="G6187" s="1900"/>
      <c r="H6187" s="1900"/>
      <c r="I6187" s="1900"/>
      <c r="J6187" s="1900"/>
      <c r="K6187" s="1900"/>
      <c r="L6187" s="1900"/>
      <c r="M6187" s="1900"/>
      <c r="N6187" s="1900"/>
    </row>
    <row r="6188" spans="1:14" ht="51" customHeight="1">
      <c r="A6188" s="1901" t="s">
        <v>9895</v>
      </c>
      <c r="B6188" s="1901" t="s">
        <v>2</v>
      </c>
      <c r="C6188" s="1901" t="s">
        <v>9896</v>
      </c>
      <c r="D6188" s="1901" t="s">
        <v>9897</v>
      </c>
      <c r="E6188" s="1901" t="s">
        <v>9898</v>
      </c>
      <c r="F6188" s="1901" t="s">
        <v>9899</v>
      </c>
      <c r="G6188" s="1901" t="s">
        <v>9900</v>
      </c>
      <c r="H6188" s="1901" t="s">
        <v>9895</v>
      </c>
      <c r="I6188" s="1901" t="s">
        <v>2</v>
      </c>
      <c r="J6188" s="1901" t="s">
        <v>9896</v>
      </c>
      <c r="K6188" s="1901" t="s">
        <v>9897</v>
      </c>
      <c r="L6188" s="1901" t="s">
        <v>9898</v>
      </c>
      <c r="M6188" s="1901" t="s">
        <v>9899</v>
      </c>
      <c r="N6188" s="1901" t="s">
        <v>9900</v>
      </c>
    </row>
    <row r="6189" spans="1:14" ht="51" customHeight="1">
      <c r="A6189" s="1902" t="s">
        <v>9994</v>
      </c>
      <c r="B6189" s="1903" t="s">
        <v>9995</v>
      </c>
      <c r="C6189" s="1904">
        <v>16650</v>
      </c>
      <c r="D6189" s="1905" t="s">
        <v>4227</v>
      </c>
      <c r="E6189" s="1906" t="s">
        <v>9996</v>
      </c>
      <c r="F6189" s="1906" t="s">
        <v>9997</v>
      </c>
      <c r="G6189" s="1907" t="s">
        <v>9998</v>
      </c>
      <c r="H6189" s="1902" t="s">
        <v>9999</v>
      </c>
      <c r="I6189" s="1903" t="s">
        <v>10000</v>
      </c>
      <c r="J6189" s="1904">
        <v>35000</v>
      </c>
      <c r="K6189" s="1906" t="s">
        <v>9909</v>
      </c>
      <c r="L6189" s="1906" t="s">
        <v>4227</v>
      </c>
      <c r="M6189" s="1906" t="s">
        <v>9997</v>
      </c>
      <c r="N6189" s="1907" t="s">
        <v>10001</v>
      </c>
    </row>
    <row r="6190" spans="1:14" ht="51" customHeight="1">
      <c r="A6190" s="1902" t="s">
        <v>10002</v>
      </c>
      <c r="B6190" s="1903" t="s">
        <v>10003</v>
      </c>
      <c r="C6190" s="1904">
        <v>20000</v>
      </c>
      <c r="D6190" s="1905" t="s">
        <v>4227</v>
      </c>
      <c r="E6190" s="1905" t="s">
        <v>4227</v>
      </c>
      <c r="F6190" s="1906" t="s">
        <v>9997</v>
      </c>
      <c r="G6190" s="1907" t="s">
        <v>9998</v>
      </c>
      <c r="H6190" s="1902" t="s">
        <v>10004</v>
      </c>
      <c r="I6190" s="1903" t="s">
        <v>10005</v>
      </c>
      <c r="J6190" s="1904">
        <v>15000</v>
      </c>
      <c r="K6190" s="1906" t="s">
        <v>9909</v>
      </c>
      <c r="L6190" s="1906" t="s">
        <v>4227</v>
      </c>
      <c r="M6190" s="1906" t="s">
        <v>9997</v>
      </c>
      <c r="N6190" s="1907" t="s">
        <v>10001</v>
      </c>
    </row>
    <row r="6191" spans="1:14" ht="51" customHeight="1">
      <c r="A6191" s="1902" t="s">
        <v>10006</v>
      </c>
      <c r="B6191" s="1903" t="s">
        <v>10007</v>
      </c>
      <c r="C6191" s="1904">
        <v>200000</v>
      </c>
      <c r="D6191" s="1848" t="s">
        <v>9914</v>
      </c>
      <c r="E6191" s="1848" t="s">
        <v>9915</v>
      </c>
      <c r="F6191" s="1848" t="s">
        <v>10008</v>
      </c>
      <c r="G6191" s="1852" t="s">
        <v>10009</v>
      </c>
      <c r="H6191" s="1902" t="s">
        <v>10010</v>
      </c>
      <c r="I6191" s="1903" t="s">
        <v>10011</v>
      </c>
      <c r="J6191" s="1904">
        <v>8000</v>
      </c>
      <c r="K6191" s="1906" t="s">
        <v>9909</v>
      </c>
      <c r="L6191" s="1906" t="s">
        <v>4227</v>
      </c>
      <c r="M6191" s="1906" t="s">
        <v>9997</v>
      </c>
      <c r="N6191" s="1907" t="s">
        <v>10001</v>
      </c>
    </row>
    <row r="6192" spans="1:14" ht="51" customHeight="1">
      <c r="A6192" s="1908" t="s">
        <v>10012</v>
      </c>
      <c r="B6192" s="1909" t="s">
        <v>10013</v>
      </c>
      <c r="C6192" s="1910">
        <v>100000</v>
      </c>
      <c r="D6192" s="1872" t="s">
        <v>9914</v>
      </c>
      <c r="E6192" s="1872" t="s">
        <v>9915</v>
      </c>
      <c r="F6192" s="1872" t="s">
        <v>10014</v>
      </c>
      <c r="G6192" s="1872" t="s">
        <v>10015</v>
      </c>
      <c r="H6192" s="1902" t="s">
        <v>10016</v>
      </c>
      <c r="I6192" s="1903" t="s">
        <v>10017</v>
      </c>
      <c r="J6192" s="1904">
        <v>22000</v>
      </c>
      <c r="K6192" s="1906" t="s">
        <v>9909</v>
      </c>
      <c r="L6192" s="1906" t="s">
        <v>4227</v>
      </c>
      <c r="M6192" s="1906" t="s">
        <v>9997</v>
      </c>
      <c r="N6192" s="1907" t="s">
        <v>10001</v>
      </c>
    </row>
    <row r="6193" spans="1:14" ht="51" customHeight="1">
      <c r="A6193" s="1902" t="s">
        <v>10018</v>
      </c>
      <c r="B6193" s="1903" t="s">
        <v>10019</v>
      </c>
      <c r="C6193" s="1904">
        <v>100000</v>
      </c>
      <c r="D6193" s="1848" t="s">
        <v>9914</v>
      </c>
      <c r="E6193" s="1848" t="s">
        <v>9915</v>
      </c>
      <c r="F6193" s="1848" t="s">
        <v>10014</v>
      </c>
      <c r="G6193" s="1852" t="s">
        <v>9911</v>
      </c>
      <c r="H6193" s="1902" t="s">
        <v>10020</v>
      </c>
      <c r="I6193" s="1903" t="s">
        <v>10021</v>
      </c>
      <c r="J6193" s="1904">
        <v>35000</v>
      </c>
      <c r="K6193" s="1906" t="s">
        <v>9909</v>
      </c>
      <c r="L6193" s="1906" t="s">
        <v>4227</v>
      </c>
      <c r="M6193" s="1906" t="s">
        <v>9997</v>
      </c>
      <c r="N6193" s="1907" t="s">
        <v>10001</v>
      </c>
    </row>
    <row r="6194" spans="1:14" ht="51" customHeight="1">
      <c r="A6194" s="1908" t="s">
        <v>10022</v>
      </c>
      <c r="B6194" s="1909" t="s">
        <v>10023</v>
      </c>
      <c r="C6194" s="1910">
        <v>70000</v>
      </c>
      <c r="D6194" s="1911" t="s">
        <v>4227</v>
      </c>
      <c r="E6194" s="1912" t="s">
        <v>10024</v>
      </c>
      <c r="F6194" s="1872" t="s">
        <v>10014</v>
      </c>
      <c r="G6194" s="1872" t="s">
        <v>10015</v>
      </c>
      <c r="H6194" s="1902" t="s">
        <v>10025</v>
      </c>
      <c r="I6194" s="1903" t="s">
        <v>10026</v>
      </c>
      <c r="J6194" s="1904">
        <v>40000</v>
      </c>
      <c r="K6194" s="1906" t="s">
        <v>9909</v>
      </c>
      <c r="L6194" s="1906" t="s">
        <v>4227</v>
      </c>
      <c r="M6194" s="1906" t="s">
        <v>9997</v>
      </c>
      <c r="N6194" s="1907" t="s">
        <v>10001</v>
      </c>
    </row>
    <row r="6195" spans="1:14" ht="51" customHeight="1">
      <c r="A6195" s="1908" t="s">
        <v>10027</v>
      </c>
      <c r="B6195" s="1909" t="s">
        <v>10028</v>
      </c>
      <c r="C6195" s="1910">
        <v>50000</v>
      </c>
      <c r="D6195" s="1912" t="s">
        <v>9914</v>
      </c>
      <c r="E6195" s="1912" t="s">
        <v>9915</v>
      </c>
      <c r="F6195" s="1913" t="s">
        <v>9997</v>
      </c>
      <c r="G6195" s="1872" t="s">
        <v>10015</v>
      </c>
      <c r="H6195" s="1902" t="s">
        <v>10029</v>
      </c>
      <c r="I6195" s="1903" t="s">
        <v>10030</v>
      </c>
      <c r="J6195" s="1904">
        <v>25000</v>
      </c>
      <c r="K6195" s="1848" t="s">
        <v>9909</v>
      </c>
      <c r="L6195" s="1848" t="s">
        <v>4227</v>
      </c>
      <c r="M6195" s="1848" t="s">
        <v>9997</v>
      </c>
      <c r="N6195" s="1852" t="s">
        <v>10031</v>
      </c>
    </row>
    <row r="6196" spans="1:14" ht="51" customHeight="1">
      <c r="A6196" s="1902" t="s">
        <v>10032</v>
      </c>
      <c r="B6196" s="1903" t="s">
        <v>10033</v>
      </c>
      <c r="C6196" s="1904">
        <v>10000</v>
      </c>
      <c r="D6196" s="1906" t="s">
        <v>9909</v>
      </c>
      <c r="E6196" s="1906" t="s">
        <v>9909</v>
      </c>
      <c r="F6196" s="1906" t="s">
        <v>9997</v>
      </c>
      <c r="G6196" s="1907" t="s">
        <v>10001</v>
      </c>
      <c r="H6196" s="1902" t="s">
        <v>10034</v>
      </c>
      <c r="I6196" s="1903" t="s">
        <v>10035</v>
      </c>
      <c r="J6196" s="1904">
        <v>50000</v>
      </c>
      <c r="K6196" s="1848" t="s">
        <v>9909</v>
      </c>
      <c r="L6196" s="1848" t="s">
        <v>4227</v>
      </c>
      <c r="M6196" s="1848" t="s">
        <v>9997</v>
      </c>
      <c r="N6196" s="1852" t="s">
        <v>10036</v>
      </c>
    </row>
    <row r="6197" spans="1:14" ht="51" customHeight="1">
      <c r="A6197" s="1902" t="s">
        <v>10037</v>
      </c>
      <c r="B6197" s="1903" t="s">
        <v>10038</v>
      </c>
      <c r="C6197" s="1904">
        <v>16000</v>
      </c>
      <c r="D6197" s="1905" t="s">
        <v>4227</v>
      </c>
      <c r="E6197" s="1906" t="s">
        <v>9996</v>
      </c>
      <c r="F6197" s="1906" t="s">
        <v>9997</v>
      </c>
      <c r="G6197" s="1907" t="s">
        <v>10001</v>
      </c>
      <c r="H6197" s="1902" t="s">
        <v>10039</v>
      </c>
      <c r="I6197" s="1914" t="s">
        <v>10040</v>
      </c>
      <c r="J6197" s="1915">
        <v>35000</v>
      </c>
      <c r="K6197" s="1906" t="s">
        <v>9909</v>
      </c>
      <c r="L6197" s="1906" t="s">
        <v>4016</v>
      </c>
      <c r="M6197" s="1906" t="s">
        <v>10014</v>
      </c>
      <c r="N6197" s="1907" t="s">
        <v>9911</v>
      </c>
    </row>
    <row r="6198" spans="1:14" ht="51" customHeight="1">
      <c r="A6198" s="1902" t="s">
        <v>10041</v>
      </c>
      <c r="B6198" s="1903" t="s">
        <v>10042</v>
      </c>
      <c r="C6198" s="1904">
        <v>100000</v>
      </c>
      <c r="D6198" s="1916" t="s">
        <v>9903</v>
      </c>
      <c r="E6198" s="1916" t="s">
        <v>10043</v>
      </c>
      <c r="F6198" s="1906" t="s">
        <v>9997</v>
      </c>
      <c r="G6198" s="1907" t="s">
        <v>10001</v>
      </c>
      <c r="H6198" s="1902" t="s">
        <v>10044</v>
      </c>
      <c r="I6198" s="1914" t="s">
        <v>10045</v>
      </c>
      <c r="J6198" s="1915">
        <v>30000</v>
      </c>
      <c r="K6198" s="1906" t="s">
        <v>9909</v>
      </c>
      <c r="L6198" s="1906" t="s">
        <v>4016</v>
      </c>
      <c r="M6198" s="1906" t="s">
        <v>10014</v>
      </c>
      <c r="N6198" s="1907" t="s">
        <v>9911</v>
      </c>
    </row>
    <row r="6199" spans="1:14" ht="51" customHeight="1">
      <c r="A6199" s="1902" t="s">
        <v>10046</v>
      </c>
      <c r="B6199" s="1903" t="s">
        <v>10047</v>
      </c>
      <c r="C6199" s="1915">
        <v>30000</v>
      </c>
      <c r="D6199" s="1916" t="s">
        <v>9903</v>
      </c>
      <c r="E6199" s="1916" t="s">
        <v>10043</v>
      </c>
      <c r="F6199" s="1906" t="s">
        <v>9997</v>
      </c>
      <c r="G6199" s="1907" t="s">
        <v>10048</v>
      </c>
      <c r="H6199" s="1908" t="s">
        <v>10049</v>
      </c>
      <c r="I6199" s="1909" t="s">
        <v>10050</v>
      </c>
      <c r="J6199" s="1910">
        <v>30000</v>
      </c>
      <c r="K6199" s="1913" t="s">
        <v>9909</v>
      </c>
      <c r="L6199" s="1913" t="s">
        <v>4227</v>
      </c>
      <c r="M6199" s="1913" t="s">
        <v>9997</v>
      </c>
      <c r="N6199" s="1917" t="s">
        <v>9953</v>
      </c>
    </row>
    <row r="6200" spans="1:14" ht="51" customHeight="1">
      <c r="A6200" s="1918" t="s">
        <v>10051</v>
      </c>
      <c r="B6200" s="1914" t="s">
        <v>10052</v>
      </c>
      <c r="C6200" s="1915">
        <v>100000</v>
      </c>
      <c r="D6200" s="1866" t="s">
        <v>9914</v>
      </c>
      <c r="E6200" s="1866" t="s">
        <v>9915</v>
      </c>
      <c r="F6200" s="1866" t="s">
        <v>9988</v>
      </c>
      <c r="G6200" s="1919" t="s">
        <v>10031</v>
      </c>
      <c r="H6200" s="1902" t="s">
        <v>10053</v>
      </c>
      <c r="I6200" s="1903" t="s">
        <v>10054</v>
      </c>
      <c r="J6200" s="1904">
        <v>20000</v>
      </c>
      <c r="K6200" s="1906" t="s">
        <v>9909</v>
      </c>
      <c r="L6200" s="1906" t="s">
        <v>4227</v>
      </c>
      <c r="M6200" s="1906" t="s">
        <v>9997</v>
      </c>
      <c r="N6200" s="1907" t="s">
        <v>10055</v>
      </c>
    </row>
    <row r="6201" spans="1:14" ht="51" customHeight="1">
      <c r="A6201" s="1918" t="s">
        <v>10056</v>
      </c>
      <c r="B6201" s="1914" t="s">
        <v>10057</v>
      </c>
      <c r="C6201" s="1915">
        <v>15000</v>
      </c>
      <c r="D6201" s="1916" t="s">
        <v>4227</v>
      </c>
      <c r="E6201" s="1916" t="s">
        <v>9996</v>
      </c>
      <c r="F6201" s="1866" t="s">
        <v>9988</v>
      </c>
      <c r="G6201" s="1919" t="s">
        <v>10031</v>
      </c>
      <c r="H6201" s="1902" t="s">
        <v>10058</v>
      </c>
      <c r="I6201" s="1903" t="s">
        <v>10059</v>
      </c>
      <c r="J6201" s="1904">
        <v>15000</v>
      </c>
      <c r="K6201" s="1906" t="s">
        <v>9909</v>
      </c>
      <c r="L6201" s="1906" t="s">
        <v>4227</v>
      </c>
      <c r="M6201" s="1906" t="s">
        <v>9997</v>
      </c>
      <c r="N6201" s="1907" t="s">
        <v>10055</v>
      </c>
    </row>
    <row r="6202" spans="1:14" ht="51" customHeight="1">
      <c r="A6202" s="1908" t="s">
        <v>10060</v>
      </c>
      <c r="B6202" s="1909" t="s">
        <v>10061</v>
      </c>
      <c r="C6202" s="1910">
        <v>10000</v>
      </c>
      <c r="D6202" s="1913" t="s">
        <v>4227</v>
      </c>
      <c r="E6202" s="1913" t="s">
        <v>9996</v>
      </c>
      <c r="F6202" s="1913" t="s">
        <v>9997</v>
      </c>
      <c r="G6202" s="1920" t="s">
        <v>10015</v>
      </c>
      <c r="H6202" s="1902" t="s">
        <v>10062</v>
      </c>
      <c r="I6202" s="1914" t="s">
        <v>10063</v>
      </c>
      <c r="J6202" s="1915">
        <v>20000</v>
      </c>
      <c r="K6202" s="1906" t="s">
        <v>9909</v>
      </c>
      <c r="L6202" s="1906" t="s">
        <v>4016</v>
      </c>
      <c r="M6202" s="1906" t="s">
        <v>10014</v>
      </c>
      <c r="N6202" s="1907" t="s">
        <v>10064</v>
      </c>
    </row>
    <row r="6203" spans="1:14" ht="51" customHeight="1">
      <c r="A6203" s="1918" t="s">
        <v>10065</v>
      </c>
      <c r="B6203" s="1914" t="s">
        <v>10066</v>
      </c>
      <c r="C6203" s="1915">
        <v>95067</v>
      </c>
      <c r="D6203" s="1866" t="s">
        <v>9914</v>
      </c>
      <c r="E6203" s="1866" t="s">
        <v>9915</v>
      </c>
      <c r="F6203" s="1866" t="s">
        <v>9988</v>
      </c>
      <c r="G6203" s="1919" t="s">
        <v>10067</v>
      </c>
      <c r="H6203" s="1902" t="s">
        <v>10068</v>
      </c>
      <c r="I6203" s="1914" t="s">
        <v>10069</v>
      </c>
      <c r="J6203" s="1915">
        <v>30000</v>
      </c>
      <c r="K6203" s="1906" t="s">
        <v>9909</v>
      </c>
      <c r="L6203" s="1906" t="s">
        <v>4016</v>
      </c>
      <c r="M6203" s="1906" t="s">
        <v>10014</v>
      </c>
      <c r="N6203" s="1907" t="s">
        <v>10064</v>
      </c>
    </row>
    <row r="6204" spans="1:14" ht="51" customHeight="1">
      <c r="A6204" s="1908" t="s">
        <v>10070</v>
      </c>
      <c r="B6204" s="1909" t="s">
        <v>10071</v>
      </c>
      <c r="C6204" s="1910">
        <v>15000</v>
      </c>
      <c r="D6204" s="1912" t="s">
        <v>4227</v>
      </c>
      <c r="E6204" s="1912" t="s">
        <v>9996</v>
      </c>
      <c r="F6204" s="1872" t="s">
        <v>9988</v>
      </c>
      <c r="G6204" s="1872" t="s">
        <v>10015</v>
      </c>
      <c r="H6204" s="1902" t="s">
        <v>10072</v>
      </c>
      <c r="I6204" s="1903" t="s">
        <v>10073</v>
      </c>
      <c r="J6204" s="1904">
        <v>15000</v>
      </c>
      <c r="K6204" s="1848" t="s">
        <v>9909</v>
      </c>
      <c r="L6204" s="1848" t="s">
        <v>4227</v>
      </c>
      <c r="M6204" s="1849" t="s">
        <v>9988</v>
      </c>
      <c r="N6204" s="1919" t="s">
        <v>10074</v>
      </c>
    </row>
    <row r="6205" spans="1:14" ht="51" customHeight="1">
      <c r="A6205" s="1902" t="s">
        <v>10075</v>
      </c>
      <c r="B6205" s="1903" t="s">
        <v>10076</v>
      </c>
      <c r="C6205" s="1915">
        <v>13000</v>
      </c>
      <c r="D6205" s="1916" t="s">
        <v>9903</v>
      </c>
      <c r="E6205" s="1916" t="s">
        <v>10043</v>
      </c>
      <c r="F6205" s="1906" t="s">
        <v>9997</v>
      </c>
      <c r="G6205" s="1907" t="s">
        <v>10077</v>
      </c>
      <c r="H6205" s="1918"/>
      <c r="I6205" s="1914"/>
      <c r="J6205" s="1915"/>
      <c r="K6205" s="1921"/>
      <c r="L6205" s="1921"/>
      <c r="M6205" s="1921"/>
      <c r="N6205" s="1922"/>
    </row>
    <row r="6206" spans="1:14" ht="51" customHeight="1">
      <c r="A6206" s="1918"/>
      <c r="B6206" s="1914"/>
      <c r="C6206" s="1915"/>
      <c r="D6206" s="1921"/>
      <c r="E6206" s="1921"/>
      <c r="F6206" s="1921"/>
      <c r="G6206" s="1923"/>
      <c r="H6206" s="1902"/>
      <c r="I6206" s="1903"/>
      <c r="J6206" s="1904"/>
      <c r="K6206" s="1906"/>
      <c r="L6206" s="1906"/>
      <c r="M6206" s="1906"/>
      <c r="N6206" s="1907"/>
    </row>
    <row r="6207" spans="1:14" ht="51" customHeight="1">
      <c r="A6207" s="1918"/>
      <c r="B6207" s="1914"/>
      <c r="C6207" s="1915"/>
      <c r="D6207" s="1921"/>
      <c r="E6207" s="1921"/>
      <c r="F6207" s="1921"/>
      <c r="G6207" s="1923"/>
      <c r="H6207" s="1918"/>
      <c r="I6207" s="1914"/>
      <c r="J6207" s="1915"/>
      <c r="K6207" s="1924"/>
      <c r="L6207" s="1924"/>
      <c r="M6207" s="1924"/>
      <c r="N6207" s="1922"/>
    </row>
    <row r="6208" spans="1:14" ht="51" customHeight="1">
      <c r="A6208" s="1918"/>
      <c r="B6208" s="1925"/>
      <c r="C6208" s="1915"/>
      <c r="D6208" s="1921"/>
      <c r="E6208" s="1921"/>
      <c r="F6208" s="1926"/>
      <c r="G6208" s="1927"/>
      <c r="H6208" s="1918"/>
      <c r="I6208" s="1914"/>
      <c r="J6208" s="1915"/>
      <c r="K6208" s="1924"/>
      <c r="L6208" s="1924"/>
      <c r="M6208" s="1924"/>
      <c r="N6208" s="1922"/>
    </row>
    <row r="6209" spans="1:14" ht="51" customHeight="1">
      <c r="A6209" s="1902"/>
      <c r="B6209" s="1903"/>
      <c r="C6209" s="1904"/>
      <c r="D6209" s="1905"/>
      <c r="E6209" s="1905"/>
      <c r="F6209" s="1905"/>
      <c r="G6209" s="1924"/>
      <c r="H6209" s="1918"/>
      <c r="I6209" s="1914"/>
      <c r="J6209" s="1915"/>
      <c r="K6209" s="1924"/>
      <c r="L6209" s="1924"/>
      <c r="M6209" s="1924"/>
      <c r="N6209" s="1922"/>
    </row>
    <row r="6210" spans="1:14" ht="51" customHeight="1">
      <c r="A6210"/>
      <c r="B6210"/>
      <c r="C6210"/>
      <c r="D6210"/>
      <c r="E6210"/>
      <c r="F6210"/>
      <c r="G6210"/>
      <c r="H6210"/>
      <c r="I6210"/>
      <c r="J6210"/>
      <c r="K6210"/>
      <c r="L6210"/>
      <c r="M6210"/>
      <c r="N6210"/>
    </row>
    <row r="6211" spans="1:14" ht="51" customHeight="1">
      <c r="A6211"/>
      <c r="B6211"/>
      <c r="C6211"/>
      <c r="D6211"/>
      <c r="E6211"/>
      <c r="F6211"/>
      <c r="G6211"/>
      <c r="H6211"/>
      <c r="I6211"/>
      <c r="J6211"/>
      <c r="K6211"/>
      <c r="L6211"/>
      <c r="M6211"/>
      <c r="N6211"/>
    </row>
    <row r="6212" spans="1:14" ht="51" customHeight="1">
      <c r="A6212"/>
      <c r="B6212"/>
      <c r="C6212"/>
      <c r="D6212"/>
      <c r="E6212"/>
      <c r="F6212"/>
      <c r="G6212"/>
      <c r="H6212"/>
      <c r="I6212"/>
      <c r="J6212"/>
      <c r="K6212"/>
      <c r="L6212"/>
      <c r="M6212"/>
      <c r="N6212"/>
    </row>
    <row r="6213" spans="1:14" ht="51" customHeight="1">
      <c r="A6213" s="1928" t="s">
        <v>9891</v>
      </c>
      <c r="B6213" s="1928"/>
      <c r="C6213" s="1928"/>
      <c r="D6213" s="1928"/>
      <c r="E6213" s="1928"/>
      <c r="F6213" s="1928"/>
      <c r="G6213" s="1928"/>
      <c r="H6213" s="1928" t="s">
        <v>9891</v>
      </c>
      <c r="I6213" s="1928"/>
      <c r="J6213" s="1928"/>
      <c r="K6213" s="1928"/>
      <c r="L6213" s="1928"/>
      <c r="M6213" s="1928"/>
      <c r="N6213" s="1928"/>
    </row>
    <row r="6214" spans="1:14" ht="51" customHeight="1">
      <c r="A6214" s="1929" t="s">
        <v>6385</v>
      </c>
      <c r="B6214" s="1929"/>
      <c r="C6214" s="1929"/>
      <c r="D6214" s="1929"/>
      <c r="E6214" s="1929"/>
      <c r="F6214" s="1929"/>
      <c r="G6214" s="1929"/>
      <c r="H6214" s="1929" t="s">
        <v>6385</v>
      </c>
      <c r="I6214" s="1929"/>
      <c r="J6214" s="1929"/>
      <c r="K6214" s="1929"/>
      <c r="L6214" s="1929"/>
      <c r="M6214" s="1929"/>
      <c r="N6214" s="1929"/>
    </row>
    <row r="6215" spans="1:14" ht="51" customHeight="1">
      <c r="A6215" s="1929"/>
      <c r="B6215" s="1929"/>
      <c r="C6215" s="1929"/>
      <c r="D6215" s="1929"/>
      <c r="E6215" s="1929"/>
      <c r="F6215" s="1929"/>
      <c r="G6215" s="1929"/>
      <c r="H6215" s="1929"/>
      <c r="I6215" s="1929"/>
      <c r="J6215" s="1929"/>
      <c r="K6215" s="1929"/>
      <c r="L6215" s="1929"/>
      <c r="M6215" s="1929"/>
      <c r="N6215" s="1929"/>
    </row>
    <row r="6216" spans="1:14" ht="51" customHeight="1">
      <c r="A6216" s="1930"/>
      <c r="B6216" s="1930"/>
      <c r="C6216" s="1930"/>
      <c r="D6216" s="1930"/>
      <c r="E6216" s="1930"/>
      <c r="F6216" s="1930"/>
      <c r="G6216" s="1930"/>
      <c r="H6216" s="1930"/>
      <c r="I6216" s="1930"/>
      <c r="J6216" s="1930"/>
      <c r="K6216" s="1930"/>
      <c r="L6216" s="1930"/>
      <c r="M6216" s="1930"/>
      <c r="N6216" s="1930"/>
    </row>
    <row r="6217" spans="1:14" ht="51" customHeight="1">
      <c r="A6217" s="1931" t="s">
        <v>9892</v>
      </c>
      <c r="B6217" s="1932"/>
      <c r="C6217" s="1933"/>
      <c r="D6217" s="1933"/>
      <c r="E6217" s="1934" t="s">
        <v>10078</v>
      </c>
      <c r="F6217" s="1935"/>
      <c r="G6217" s="1936"/>
      <c r="H6217" s="1931" t="s">
        <v>9894</v>
      </c>
      <c r="I6217" s="1932"/>
      <c r="J6217" s="1933"/>
      <c r="K6217" s="1933"/>
      <c r="L6217" s="1934" t="s">
        <v>10078</v>
      </c>
      <c r="M6217" s="1935"/>
      <c r="N6217" s="1936"/>
    </row>
    <row r="6218" spans="1:14" ht="51" customHeight="1">
      <c r="A6218" s="1937"/>
      <c r="B6218" s="1937"/>
      <c r="C6218" s="1937"/>
      <c r="D6218" s="1937"/>
      <c r="E6218" s="1937"/>
      <c r="F6218" s="1937"/>
      <c r="G6218" s="1937"/>
      <c r="H6218" s="1937"/>
      <c r="I6218" s="1937"/>
      <c r="J6218" s="1937"/>
      <c r="K6218" s="1937"/>
      <c r="L6218" s="1937"/>
      <c r="M6218" s="1937"/>
      <c r="N6218" s="1937"/>
    </row>
    <row r="6219" spans="1:14" ht="51" customHeight="1">
      <c r="A6219" s="1938" t="s">
        <v>9895</v>
      </c>
      <c r="B6219" s="1938" t="s">
        <v>2</v>
      </c>
      <c r="C6219" s="1938" t="s">
        <v>9896</v>
      </c>
      <c r="D6219" s="1938" t="s">
        <v>9897</v>
      </c>
      <c r="E6219" s="1938" t="s">
        <v>9898</v>
      </c>
      <c r="F6219" s="1938" t="s">
        <v>9899</v>
      </c>
      <c r="G6219" s="1938" t="s">
        <v>9900</v>
      </c>
      <c r="H6219" s="1938" t="s">
        <v>9895</v>
      </c>
      <c r="I6219" s="1938" t="s">
        <v>2</v>
      </c>
      <c r="J6219" s="1938" t="s">
        <v>9896</v>
      </c>
      <c r="K6219" s="1938" t="s">
        <v>9897</v>
      </c>
      <c r="L6219" s="1938" t="s">
        <v>9898</v>
      </c>
      <c r="M6219" s="1938" t="s">
        <v>9899</v>
      </c>
      <c r="N6219" s="1938" t="s">
        <v>9900</v>
      </c>
    </row>
    <row r="6220" spans="1:14" ht="51" customHeight="1">
      <c r="A6220" s="1939" t="s">
        <v>10079</v>
      </c>
      <c r="B6220" s="1940" t="s">
        <v>10080</v>
      </c>
      <c r="C6220" s="1941">
        <v>100000</v>
      </c>
      <c r="D6220" s="1942" t="s">
        <v>4227</v>
      </c>
      <c r="E6220" s="1942" t="s">
        <v>9996</v>
      </c>
      <c r="F6220" s="1848" t="s">
        <v>10014</v>
      </c>
      <c r="G6220" s="1852" t="s">
        <v>9911</v>
      </c>
      <c r="H6220" s="1939" t="s">
        <v>10081</v>
      </c>
      <c r="I6220" s="1940" t="s">
        <v>10082</v>
      </c>
      <c r="J6220" s="1941">
        <v>30000</v>
      </c>
      <c r="K6220" s="1848" t="s">
        <v>9909</v>
      </c>
      <c r="L6220" s="1848" t="s">
        <v>4016</v>
      </c>
      <c r="M6220" s="1848" t="s">
        <v>10014</v>
      </c>
      <c r="N6220" s="1852" t="s">
        <v>9911</v>
      </c>
    </row>
    <row r="6221" spans="1:14" ht="51" customHeight="1">
      <c r="A6221" s="1939" t="s">
        <v>10083</v>
      </c>
      <c r="B6221" s="1940" t="s">
        <v>10084</v>
      </c>
      <c r="C6221" s="1941">
        <v>100000</v>
      </c>
      <c r="D6221" s="1942" t="s">
        <v>4227</v>
      </c>
      <c r="E6221" s="1942" t="s">
        <v>9996</v>
      </c>
      <c r="F6221" s="1848" t="s">
        <v>10014</v>
      </c>
      <c r="G6221" s="1852" t="s">
        <v>9911</v>
      </c>
      <c r="H6221" s="1939" t="s">
        <v>10085</v>
      </c>
      <c r="I6221" s="1940" t="s">
        <v>10086</v>
      </c>
      <c r="J6221" s="1941">
        <v>70000</v>
      </c>
      <c r="K6221" s="1848" t="s">
        <v>9909</v>
      </c>
      <c r="L6221" s="1848" t="s">
        <v>4016</v>
      </c>
      <c r="M6221" s="1848" t="s">
        <v>10014</v>
      </c>
      <c r="N6221" s="1852" t="s">
        <v>9911</v>
      </c>
    </row>
    <row r="6222" spans="1:14" ht="51" customHeight="1">
      <c r="A6222" s="1943" t="s">
        <v>10087</v>
      </c>
      <c r="B6222" s="1944" t="s">
        <v>10088</v>
      </c>
      <c r="C6222" s="1945">
        <v>5000</v>
      </c>
      <c r="D6222" s="1946" t="s">
        <v>4227</v>
      </c>
      <c r="E6222" s="1946" t="s">
        <v>9996</v>
      </c>
      <c r="F6222" s="1946" t="s">
        <v>9997</v>
      </c>
      <c r="G6222" s="1920" t="s">
        <v>10015</v>
      </c>
      <c r="H6222" s="1939" t="s">
        <v>10089</v>
      </c>
      <c r="I6222" s="1940" t="s">
        <v>10090</v>
      </c>
      <c r="J6222" s="1941">
        <v>30000</v>
      </c>
      <c r="K6222" s="1848" t="s">
        <v>9909</v>
      </c>
      <c r="L6222" s="1848" t="s">
        <v>4016</v>
      </c>
      <c r="M6222" s="1848" t="s">
        <v>10014</v>
      </c>
      <c r="N6222" s="1852" t="s">
        <v>9911</v>
      </c>
    </row>
    <row r="6223" spans="1:14" ht="51" customHeight="1">
      <c r="A6223" s="1943" t="s">
        <v>10091</v>
      </c>
      <c r="B6223" s="1947" t="s">
        <v>10092</v>
      </c>
      <c r="C6223" s="1945">
        <v>100000</v>
      </c>
      <c r="D6223" s="1948" t="s">
        <v>9914</v>
      </c>
      <c r="E6223" s="1948" t="s">
        <v>10093</v>
      </c>
      <c r="F6223" s="1872" t="s">
        <v>9988</v>
      </c>
      <c r="G6223" s="1920" t="s">
        <v>10015</v>
      </c>
      <c r="H6223" s="1939" t="s">
        <v>10094</v>
      </c>
      <c r="I6223" s="1940" t="s">
        <v>10095</v>
      </c>
      <c r="J6223" s="1941">
        <v>35000</v>
      </c>
      <c r="K6223" s="1949" t="s">
        <v>9909</v>
      </c>
      <c r="L6223" s="1949" t="s">
        <v>4016</v>
      </c>
      <c r="M6223" s="1949" t="s">
        <v>10014</v>
      </c>
      <c r="N6223" s="1950" t="s">
        <v>10096</v>
      </c>
    </row>
    <row r="6224" spans="1:14" ht="51" customHeight="1">
      <c r="A6224" s="1943" t="s">
        <v>10097</v>
      </c>
      <c r="B6224" s="1947" t="s">
        <v>10098</v>
      </c>
      <c r="C6224" s="1945">
        <v>100000</v>
      </c>
      <c r="D6224" s="1948" t="s">
        <v>9914</v>
      </c>
      <c r="E6224" s="1948" t="s">
        <v>10093</v>
      </c>
      <c r="F6224" s="1872" t="s">
        <v>9988</v>
      </c>
      <c r="G6224" s="1920" t="s">
        <v>10015</v>
      </c>
      <c r="H6224" s="1939" t="s">
        <v>10099</v>
      </c>
      <c r="I6224" s="1940" t="s">
        <v>10100</v>
      </c>
      <c r="J6224" s="1941">
        <v>20000</v>
      </c>
      <c r="K6224" s="1949" t="s">
        <v>9909</v>
      </c>
      <c r="L6224" s="1949" t="s">
        <v>4016</v>
      </c>
      <c r="M6224" s="1949" t="s">
        <v>10014</v>
      </c>
      <c r="N6224" s="1950" t="s">
        <v>10064</v>
      </c>
    </row>
    <row r="6225" spans="1:14" ht="51" customHeight="1">
      <c r="A6225" s="1943" t="s">
        <v>10101</v>
      </c>
      <c r="B6225" s="1947" t="s">
        <v>10102</v>
      </c>
      <c r="C6225" s="1945">
        <v>100000</v>
      </c>
      <c r="D6225" s="1948" t="s">
        <v>9914</v>
      </c>
      <c r="E6225" s="1948" t="s">
        <v>10093</v>
      </c>
      <c r="F6225" s="1872" t="s">
        <v>9988</v>
      </c>
      <c r="G6225" s="1920" t="s">
        <v>10015</v>
      </c>
      <c r="H6225" s="1951" t="s">
        <v>10103</v>
      </c>
      <c r="I6225" s="1940" t="s">
        <v>10104</v>
      </c>
      <c r="J6225" s="1941">
        <v>60000</v>
      </c>
      <c r="K6225" s="1848" t="s">
        <v>9909</v>
      </c>
      <c r="L6225" s="1848" t="s">
        <v>4227</v>
      </c>
      <c r="M6225" s="1849" t="s">
        <v>9988</v>
      </c>
      <c r="N6225" s="1919" t="s">
        <v>10067</v>
      </c>
    </row>
    <row r="6226" spans="1:14" ht="51" customHeight="1">
      <c r="A6226" s="1943" t="s">
        <v>10105</v>
      </c>
      <c r="B6226" s="1947" t="s">
        <v>10106</v>
      </c>
      <c r="C6226" s="1945">
        <v>100000</v>
      </c>
      <c r="D6226" s="1872" t="s">
        <v>4227</v>
      </c>
      <c r="E6226" s="1872" t="s">
        <v>4227</v>
      </c>
      <c r="F6226" s="1872" t="s">
        <v>9988</v>
      </c>
      <c r="G6226" s="1872" t="s">
        <v>10015</v>
      </c>
      <c r="H6226" s="1952"/>
      <c r="I6226" s="1952"/>
      <c r="J6226" s="1953">
        <v>245000</v>
      </c>
      <c r="K6226" s="1952"/>
      <c r="L6226" s="1952"/>
      <c r="M6226" s="1952"/>
      <c r="N6226" s="1952"/>
    </row>
    <row r="6227" spans="1:14" ht="51" customHeight="1">
      <c r="A6227" s="1951"/>
      <c r="B6227" s="1954"/>
      <c r="C6227" s="1955">
        <v>405000</v>
      </c>
      <c r="D6227" s="1956"/>
      <c r="E6227" s="1956"/>
      <c r="F6227" s="1956"/>
      <c r="G6227" s="1957"/>
      <c r="H6227" s="1951"/>
      <c r="I6227" s="1954"/>
      <c r="J6227" s="1955"/>
      <c r="K6227" s="1956"/>
      <c r="L6227" s="1956"/>
      <c r="M6227" s="1956"/>
      <c r="N6227" s="1956"/>
    </row>
    <row r="6228" spans="1:14" ht="51" customHeight="1">
      <c r="A6228" s="1951"/>
      <c r="B6228" s="1954"/>
      <c r="C6228" s="1955"/>
      <c r="D6228" s="1956"/>
      <c r="E6228" s="1956"/>
      <c r="F6228" s="1956"/>
      <c r="G6228" s="1956"/>
      <c r="H6228" s="1951"/>
      <c r="I6228" s="1954"/>
      <c r="J6228" s="1955"/>
      <c r="K6228" s="1956"/>
      <c r="L6228" s="1956"/>
      <c r="M6228" s="1956"/>
      <c r="N6228" s="1952"/>
    </row>
    <row r="6229" spans="1:14" ht="51" customHeight="1">
      <c r="A6229" s="1951"/>
      <c r="B6229" s="1954"/>
      <c r="C6229" s="1955"/>
      <c r="D6229" s="1956"/>
      <c r="E6229" s="1956"/>
      <c r="F6229" s="1956"/>
      <c r="G6229" s="1958"/>
      <c r="H6229" s="1951"/>
      <c r="I6229" s="1954"/>
      <c r="J6229" s="1955"/>
      <c r="K6229" s="1956"/>
      <c r="L6229" s="1956"/>
      <c r="M6229" s="1956"/>
      <c r="N6229" s="1952"/>
    </row>
    <row r="6230" spans="1:14" ht="51" customHeight="1">
      <c r="A6230" s="1951"/>
      <c r="B6230" s="1954"/>
      <c r="C6230" s="1955"/>
      <c r="D6230" s="1956"/>
      <c r="E6230" s="1956"/>
      <c r="F6230" s="1956"/>
      <c r="G6230" s="1959" t="s">
        <v>9953</v>
      </c>
      <c r="H6230" s="1939"/>
      <c r="I6230" s="1960"/>
      <c r="J6230" s="1941"/>
      <c r="K6230" s="1961"/>
      <c r="L6230" s="1961"/>
      <c r="M6230" s="1961"/>
      <c r="N6230" s="1962"/>
    </row>
    <row r="6231" spans="1:14" ht="51" customHeight="1">
      <c r="A6231" s="1951"/>
      <c r="B6231" s="1954"/>
      <c r="C6231" s="1955"/>
      <c r="D6231" s="1956"/>
      <c r="E6231" s="1956"/>
      <c r="F6231" s="1956"/>
      <c r="G6231" s="1963"/>
      <c r="H6231" s="1939"/>
      <c r="I6231" s="1960"/>
      <c r="J6231" s="1941"/>
      <c r="K6231" s="1961"/>
      <c r="L6231" s="1961"/>
      <c r="M6231" s="1961"/>
      <c r="N6231" s="1962"/>
    </row>
    <row r="6232" spans="1:14" ht="51" customHeight="1">
      <c r="A6232" s="1939"/>
      <c r="B6232" s="1960"/>
      <c r="C6232" s="1941"/>
      <c r="D6232" s="1961"/>
      <c r="E6232" s="1961"/>
      <c r="F6232" s="1961"/>
      <c r="G6232" s="1964"/>
      <c r="H6232" s="1939"/>
      <c r="I6232" s="1960"/>
      <c r="J6232" s="1941"/>
      <c r="K6232" s="1961"/>
      <c r="L6232" s="1961"/>
      <c r="M6232" s="1961"/>
      <c r="N6232" s="1962"/>
    </row>
    <row r="6233" spans="1:14" ht="51" customHeight="1">
      <c r="A6233" s="1939"/>
      <c r="B6233" s="1960"/>
      <c r="C6233" s="1941"/>
      <c r="D6233" s="1961"/>
      <c r="E6233" s="1961"/>
      <c r="F6233" s="1961"/>
      <c r="G6233" s="1964"/>
      <c r="H6233" s="1939"/>
      <c r="I6233" s="1960"/>
      <c r="J6233" s="1941"/>
      <c r="K6233" s="1961"/>
      <c r="L6233" s="1961"/>
      <c r="M6233" s="1961"/>
      <c r="N6233" s="1964"/>
    </row>
    <row r="6234" spans="1:14" ht="51" customHeight="1">
      <c r="A6234" s="1939"/>
      <c r="B6234" s="1960"/>
      <c r="C6234" s="1941"/>
      <c r="D6234" s="1961"/>
      <c r="E6234" s="1961"/>
      <c r="F6234" s="1961"/>
      <c r="G6234" s="1964"/>
      <c r="H6234" s="1939"/>
      <c r="I6234" s="1960"/>
      <c r="J6234" s="1941"/>
      <c r="K6234" s="1961"/>
      <c r="L6234" s="1961"/>
      <c r="M6234" s="1961"/>
      <c r="N6234" s="1962"/>
    </row>
    <row r="6235" spans="1:14" ht="51" customHeight="1">
      <c r="A6235" s="1939"/>
      <c r="B6235" s="1960"/>
      <c r="C6235" s="1941"/>
      <c r="D6235" s="1961"/>
      <c r="E6235" s="1961"/>
      <c r="F6235" s="1961"/>
      <c r="G6235" s="1964"/>
      <c r="H6235" s="1939"/>
      <c r="I6235" s="1965"/>
      <c r="J6235" s="1941"/>
      <c r="K6235" s="1961"/>
      <c r="L6235" s="1961"/>
      <c r="M6235" s="1961"/>
      <c r="N6235" s="1962"/>
    </row>
    <row r="6236" spans="1:14" ht="51" customHeight="1">
      <c r="A6236" s="1939"/>
      <c r="B6236" s="1960"/>
      <c r="C6236" s="1941"/>
      <c r="D6236" s="1961"/>
      <c r="E6236" s="1961"/>
      <c r="F6236" s="1961"/>
      <c r="G6236" s="1961"/>
      <c r="H6236" s="1939"/>
      <c r="I6236" s="1965"/>
      <c r="J6236" s="1941"/>
      <c r="K6236" s="1961"/>
      <c r="L6236" s="1961"/>
      <c r="M6236" s="1961"/>
      <c r="N6236" s="1962"/>
    </row>
    <row r="6237" spans="1:14" ht="51" customHeight="1">
      <c r="A6237" s="1939"/>
      <c r="B6237" s="1960"/>
      <c r="C6237" s="1941"/>
      <c r="D6237" s="1961"/>
      <c r="E6237" s="1961"/>
      <c r="F6237" s="1961"/>
      <c r="G6237" s="1964"/>
      <c r="H6237" s="1939"/>
      <c r="I6237" s="1965"/>
      <c r="J6237" s="1941"/>
      <c r="K6237" s="1961"/>
      <c r="L6237" s="1961"/>
      <c r="M6237" s="1961"/>
      <c r="N6237" s="1961"/>
    </row>
    <row r="6238" spans="1:14" ht="51" customHeight="1">
      <c r="A6238"/>
      <c r="B6238"/>
      <c r="C6238"/>
      <c r="D6238"/>
      <c r="E6238"/>
      <c r="F6238"/>
      <c r="G6238"/>
      <c r="H6238"/>
      <c r="I6238"/>
      <c r="J6238"/>
      <c r="K6238"/>
      <c r="L6238"/>
      <c r="M6238"/>
      <c r="N6238"/>
    </row>
    <row r="6239" spans="1:14" ht="51" customHeight="1">
      <c r="A6239"/>
      <c r="B6239"/>
      <c r="C6239"/>
      <c r="D6239"/>
      <c r="E6239"/>
      <c r="F6239"/>
      <c r="G6239"/>
      <c r="H6239"/>
      <c r="I6239"/>
      <c r="J6239"/>
      <c r="K6239"/>
      <c r="L6239"/>
      <c r="M6239"/>
      <c r="N6239"/>
    </row>
    <row r="6240" spans="1:14" ht="51" customHeight="1">
      <c r="A6240"/>
      <c r="B6240"/>
      <c r="C6240"/>
      <c r="D6240"/>
      <c r="E6240"/>
      <c r="F6240"/>
      <c r="G6240"/>
      <c r="H6240"/>
      <c r="I6240"/>
      <c r="J6240"/>
      <c r="K6240"/>
      <c r="L6240"/>
      <c r="M6240"/>
      <c r="N6240"/>
    </row>
    <row r="6241" spans="1:14" ht="51" customHeight="1">
      <c r="A6241" s="1966" t="s">
        <v>9891</v>
      </c>
      <c r="B6241" s="1966"/>
      <c r="C6241" s="1966"/>
      <c r="D6241" s="1966"/>
      <c r="E6241" s="1966"/>
      <c r="F6241" s="1966"/>
      <c r="G6241" s="1966"/>
      <c r="H6241" s="1966" t="s">
        <v>9891</v>
      </c>
      <c r="I6241" s="1966"/>
      <c r="J6241" s="1966"/>
      <c r="K6241" s="1966"/>
      <c r="L6241" s="1966"/>
      <c r="M6241" s="1966"/>
      <c r="N6241" s="1966"/>
    </row>
    <row r="6242" spans="1:14" ht="51" customHeight="1">
      <c r="A6242" s="1967" t="s">
        <v>6385</v>
      </c>
      <c r="B6242" s="1967"/>
      <c r="C6242" s="1967"/>
      <c r="D6242" s="1967"/>
      <c r="E6242" s="1967"/>
      <c r="F6242" s="1967"/>
      <c r="G6242" s="1967"/>
      <c r="H6242" s="1967" t="s">
        <v>6385</v>
      </c>
      <c r="I6242" s="1967"/>
      <c r="J6242" s="1967"/>
      <c r="K6242" s="1967"/>
      <c r="L6242" s="1967"/>
      <c r="M6242" s="1967"/>
      <c r="N6242" s="1967"/>
    </row>
    <row r="6243" spans="1:14" ht="51" customHeight="1">
      <c r="A6243" s="1967"/>
      <c r="B6243" s="1967"/>
      <c r="C6243" s="1967"/>
      <c r="D6243" s="1967"/>
      <c r="E6243" s="1967"/>
      <c r="F6243" s="1967"/>
      <c r="G6243" s="1967"/>
      <c r="H6243" s="1967"/>
      <c r="I6243" s="1967"/>
      <c r="J6243" s="1967"/>
      <c r="K6243" s="1967"/>
      <c r="L6243" s="1967"/>
      <c r="M6243" s="1967"/>
      <c r="N6243" s="1967"/>
    </row>
    <row r="6244" spans="1:14" ht="51" customHeight="1">
      <c r="A6244" s="1968"/>
      <c r="B6244" s="1968"/>
      <c r="C6244" s="1968"/>
      <c r="D6244" s="1968"/>
      <c r="E6244" s="1968"/>
      <c r="F6244" s="1968"/>
      <c r="G6244" s="1968"/>
      <c r="H6244" s="1969"/>
      <c r="I6244" s="1969"/>
      <c r="J6244" s="1969"/>
      <c r="K6244" s="1969"/>
      <c r="L6244" s="1969"/>
      <c r="M6244" s="1969"/>
      <c r="N6244" s="1969"/>
    </row>
    <row r="6245" spans="1:14" ht="51" customHeight="1">
      <c r="A6245" s="1970" t="s">
        <v>9892</v>
      </c>
      <c r="B6245" s="1971"/>
      <c r="C6245" s="1972"/>
      <c r="D6245" s="1972"/>
      <c r="E6245" s="1973" t="s">
        <v>10107</v>
      </c>
      <c r="F6245" s="1974"/>
      <c r="G6245" s="1975"/>
      <c r="H6245" s="1970" t="s">
        <v>9894</v>
      </c>
      <c r="I6245" s="1971"/>
      <c r="J6245" s="1972"/>
      <c r="K6245" s="1972"/>
      <c r="L6245" s="1973" t="s">
        <v>10107</v>
      </c>
      <c r="M6245" s="1974"/>
      <c r="N6245" s="1975"/>
    </row>
    <row r="6246" spans="1:14" ht="51" customHeight="1">
      <c r="A6246" s="1976"/>
      <c r="B6246" s="1976"/>
      <c r="C6246" s="1976"/>
      <c r="D6246" s="1976"/>
      <c r="E6246" s="1976"/>
      <c r="F6246" s="1976"/>
      <c r="G6246" s="1976"/>
      <c r="H6246" s="1976"/>
      <c r="I6246" s="1976"/>
      <c r="J6246" s="1976"/>
      <c r="K6246" s="1976"/>
      <c r="L6246" s="1976"/>
      <c r="M6246" s="1976"/>
      <c r="N6246" s="1976"/>
    </row>
    <row r="6247" spans="1:14" ht="51" customHeight="1">
      <c r="A6247" s="1977" t="s">
        <v>9895</v>
      </c>
      <c r="B6247" s="1977" t="s">
        <v>2</v>
      </c>
      <c r="C6247" s="1977" t="s">
        <v>9896</v>
      </c>
      <c r="D6247" s="1977" t="s">
        <v>9897</v>
      </c>
      <c r="E6247" s="1977" t="s">
        <v>9898</v>
      </c>
      <c r="F6247" s="1977" t="s">
        <v>9899</v>
      </c>
      <c r="G6247" s="1977" t="s">
        <v>9900</v>
      </c>
      <c r="H6247" s="1977" t="s">
        <v>9895</v>
      </c>
      <c r="I6247" s="1977" t="s">
        <v>2</v>
      </c>
      <c r="J6247" s="1977" t="s">
        <v>9896</v>
      </c>
      <c r="K6247" s="1977" t="s">
        <v>9897</v>
      </c>
      <c r="L6247" s="1977" t="s">
        <v>9898</v>
      </c>
      <c r="M6247" s="1977" t="s">
        <v>9899</v>
      </c>
      <c r="N6247" s="1977" t="s">
        <v>9900</v>
      </c>
    </row>
    <row r="6248" spans="1:14" ht="51" customHeight="1">
      <c r="A6248" s="1978" t="s">
        <v>10108</v>
      </c>
      <c r="B6248" s="1979" t="s">
        <v>10109</v>
      </c>
      <c r="C6248" s="1980">
        <v>500000</v>
      </c>
      <c r="D6248" s="1848" t="s">
        <v>4016</v>
      </c>
      <c r="E6248" s="1848" t="s">
        <v>4016</v>
      </c>
      <c r="F6248" s="1848" t="s">
        <v>10110</v>
      </c>
      <c r="G6248" s="1852" t="s">
        <v>10111</v>
      </c>
      <c r="H6248" s="1978" t="s">
        <v>10112</v>
      </c>
      <c r="I6248" s="1979" t="s">
        <v>10113</v>
      </c>
      <c r="J6248" s="1980">
        <v>20000</v>
      </c>
      <c r="K6248" s="1981" t="s">
        <v>9909</v>
      </c>
      <c r="L6248" s="1981" t="s">
        <v>4227</v>
      </c>
      <c r="M6248" s="1981" t="s">
        <v>9997</v>
      </c>
      <c r="N6248" s="1982" t="s">
        <v>9998</v>
      </c>
    </row>
    <row r="6249" spans="1:14" ht="51" customHeight="1">
      <c r="A6249" s="1983" t="s">
        <v>10114</v>
      </c>
      <c r="B6249" s="1984" t="s">
        <v>10115</v>
      </c>
      <c r="C6249" s="1985">
        <v>65000</v>
      </c>
      <c r="D6249" s="1872" t="s">
        <v>4227</v>
      </c>
      <c r="E6249" s="1872" t="s">
        <v>4227</v>
      </c>
      <c r="F6249" s="1986" t="s">
        <v>9958</v>
      </c>
      <c r="G6249" s="1987" t="s">
        <v>10015</v>
      </c>
      <c r="H6249" s="1978" t="s">
        <v>10116</v>
      </c>
      <c r="I6249" s="1988" t="s">
        <v>10117</v>
      </c>
      <c r="J6249" s="1980">
        <v>22000</v>
      </c>
      <c r="K6249" s="1848" t="s">
        <v>9909</v>
      </c>
      <c r="L6249" s="1848" t="s">
        <v>4016</v>
      </c>
      <c r="M6249" s="1848" t="s">
        <v>9923</v>
      </c>
      <c r="N6249" s="1852" t="s">
        <v>9924</v>
      </c>
    </row>
    <row r="6250" spans="1:14" ht="51" customHeight="1">
      <c r="A6250" s="1978" t="s">
        <v>10118</v>
      </c>
      <c r="B6250" s="1979" t="s">
        <v>10119</v>
      </c>
      <c r="C6250" s="1980">
        <v>75000</v>
      </c>
      <c r="D6250" s="1848" t="s">
        <v>4016</v>
      </c>
      <c r="E6250" s="1848" t="s">
        <v>4016</v>
      </c>
      <c r="F6250" s="1848" t="s">
        <v>10110</v>
      </c>
      <c r="G6250" s="1852" t="s">
        <v>10120</v>
      </c>
      <c r="H6250" s="1978" t="s">
        <v>10121</v>
      </c>
      <c r="I6250" s="1988" t="s">
        <v>10122</v>
      </c>
      <c r="J6250" s="1980">
        <v>22000</v>
      </c>
      <c r="K6250" s="1981" t="s">
        <v>9909</v>
      </c>
      <c r="L6250" s="1981" t="s">
        <v>4016</v>
      </c>
      <c r="M6250" s="1981" t="s">
        <v>9923</v>
      </c>
      <c r="N6250" s="1982" t="s">
        <v>9933</v>
      </c>
    </row>
    <row r="6251" spans="1:14" ht="51" customHeight="1">
      <c r="A6251" s="1989" t="s">
        <v>10123</v>
      </c>
      <c r="B6251" s="1979" t="s">
        <v>10124</v>
      </c>
      <c r="C6251" s="1980">
        <v>75000</v>
      </c>
      <c r="D6251" s="1990" t="s">
        <v>10125</v>
      </c>
      <c r="E6251" s="1990" t="s">
        <v>10126</v>
      </c>
      <c r="F6251" s="1848" t="s">
        <v>10014</v>
      </c>
      <c r="G6251" s="1852" t="s">
        <v>9911</v>
      </c>
      <c r="H6251" s="1978"/>
      <c r="I6251" s="1991"/>
      <c r="J6251" s="1980"/>
      <c r="K6251" s="1992"/>
      <c r="L6251" s="1992"/>
      <c r="M6251" s="1992"/>
      <c r="N6251" s="1993"/>
    </row>
    <row r="6252" spans="1:14" ht="51" customHeight="1">
      <c r="A6252" s="1978" t="s">
        <v>10127</v>
      </c>
      <c r="B6252" s="1994" t="s">
        <v>10128</v>
      </c>
      <c r="C6252" s="1980">
        <v>60000</v>
      </c>
      <c r="D6252" s="1990" t="s">
        <v>9914</v>
      </c>
      <c r="E6252" s="1990" t="s">
        <v>9915</v>
      </c>
      <c r="F6252" s="1848" t="s">
        <v>9923</v>
      </c>
      <c r="G6252" s="1852" t="s">
        <v>9924</v>
      </c>
      <c r="H6252" s="1978"/>
      <c r="I6252" s="1995"/>
      <c r="J6252" s="1980"/>
      <c r="K6252" s="1992"/>
      <c r="L6252" s="1992"/>
      <c r="M6252" s="1992"/>
      <c r="N6252" s="1996"/>
    </row>
    <row r="6253" spans="1:14" ht="51" customHeight="1">
      <c r="A6253" s="1978" t="s">
        <v>10129</v>
      </c>
      <c r="B6253" s="1994" t="s">
        <v>10130</v>
      </c>
      <c r="C6253" s="1980">
        <v>10000</v>
      </c>
      <c r="D6253" s="1990" t="s">
        <v>9914</v>
      </c>
      <c r="E6253" s="1990" t="s">
        <v>9915</v>
      </c>
      <c r="F6253" s="1848" t="s">
        <v>9923</v>
      </c>
      <c r="G6253" s="1852" t="s">
        <v>9924</v>
      </c>
      <c r="H6253" s="1978"/>
      <c r="I6253" s="1995"/>
      <c r="J6253" s="1980"/>
      <c r="K6253" s="1992"/>
      <c r="L6253" s="1992"/>
      <c r="M6253" s="1992"/>
      <c r="N6253" s="1981"/>
    </row>
    <row r="6254" spans="1:14" ht="51" customHeight="1">
      <c r="A6254" s="1978" t="s">
        <v>10131</v>
      </c>
      <c r="B6254" s="1994" t="s">
        <v>10132</v>
      </c>
      <c r="C6254" s="1980">
        <v>100000</v>
      </c>
      <c r="D6254" s="1981" t="s">
        <v>9903</v>
      </c>
      <c r="E6254" s="1981" t="s">
        <v>9940</v>
      </c>
      <c r="F6254" s="1996" t="s">
        <v>9985</v>
      </c>
      <c r="G6254" s="1852" t="s">
        <v>10133</v>
      </c>
      <c r="H6254" s="1978"/>
      <c r="I6254" s="1995"/>
      <c r="J6254" s="1980"/>
      <c r="K6254" s="1992"/>
      <c r="L6254" s="1992"/>
      <c r="M6254" s="1992"/>
      <c r="N6254" s="1996"/>
    </row>
    <row r="6255" spans="1:14" ht="51" customHeight="1">
      <c r="A6255" s="1978"/>
      <c r="B6255" s="1994"/>
      <c r="C6255" s="1980"/>
      <c r="D6255" s="1981"/>
      <c r="E6255" s="1981"/>
      <c r="F6255" s="1996"/>
      <c r="G6255" s="1852"/>
      <c r="H6255" s="1978"/>
      <c r="I6255" s="1995"/>
      <c r="J6255" s="1980"/>
      <c r="K6255" s="1992"/>
      <c r="L6255" s="1992"/>
      <c r="M6255" s="1992"/>
      <c r="N6255" s="1996"/>
    </row>
    <row r="6256" spans="1:14" ht="51" customHeight="1">
      <c r="A6256" s="1978"/>
      <c r="B6256" s="1994"/>
      <c r="C6256" s="1980"/>
      <c r="D6256" s="1981"/>
      <c r="E6256" s="1981"/>
      <c r="F6256" s="1996"/>
      <c r="G6256" s="1852"/>
      <c r="H6256" s="1978"/>
      <c r="I6256" s="1995"/>
      <c r="J6256" s="1980"/>
      <c r="K6256" s="1992"/>
      <c r="L6256" s="1992"/>
      <c r="M6256" s="1992"/>
      <c r="N6256" s="1996"/>
    </row>
    <row r="6257" spans="1:14" ht="51" customHeight="1">
      <c r="A6257" s="1978"/>
      <c r="B6257" s="1979"/>
      <c r="C6257" s="1980"/>
      <c r="D6257" s="1981"/>
      <c r="E6257" s="1981"/>
      <c r="F6257" s="1996"/>
      <c r="G6257" s="1996"/>
      <c r="H6257" s="1978"/>
      <c r="I6257" s="1991"/>
      <c r="J6257" s="1980"/>
      <c r="K6257" s="1992"/>
      <c r="L6257" s="1992"/>
      <c r="M6257" s="1992"/>
      <c r="N6257" s="1993"/>
    </row>
    <row r="6258" spans="1:14" ht="51" customHeight="1">
      <c r="A6258" s="1989"/>
      <c r="B6258" s="1994"/>
      <c r="C6258" s="1997"/>
      <c r="D6258" s="1998"/>
      <c r="E6258" s="1998"/>
      <c r="F6258" s="1999"/>
      <c r="G6258" s="2000"/>
      <c r="H6258" s="1978"/>
      <c r="I6258" s="1991"/>
      <c r="J6258" s="1980"/>
      <c r="K6258" s="1992"/>
      <c r="L6258" s="1992"/>
      <c r="M6258" s="1992"/>
      <c r="N6258" s="1996"/>
    </row>
    <row r="6259" spans="1:14" ht="51" customHeight="1">
      <c r="A6259" s="1978"/>
      <c r="B6259" s="1991"/>
      <c r="C6259" s="1980"/>
      <c r="D6259" s="1992"/>
      <c r="E6259" s="1992"/>
      <c r="F6259" s="1992"/>
      <c r="G6259" s="1993"/>
      <c r="H6259" s="1978"/>
      <c r="I6259" s="1991"/>
      <c r="J6259" s="1980"/>
      <c r="K6259" s="1992"/>
      <c r="L6259" s="1992"/>
      <c r="M6259" s="1992"/>
      <c r="N6259" s="1993"/>
    </row>
    <row r="6260" spans="1:14" ht="51" customHeight="1">
      <c r="A6260" s="1983" t="s">
        <v>10134</v>
      </c>
      <c r="B6260" s="2001" t="s">
        <v>10135</v>
      </c>
      <c r="C6260" s="1985">
        <v>500000</v>
      </c>
      <c r="D6260" s="2002" t="s">
        <v>4016</v>
      </c>
      <c r="E6260" s="2002" t="s">
        <v>4016</v>
      </c>
      <c r="F6260" s="2002" t="s">
        <v>10110</v>
      </c>
      <c r="G6260" s="2002" t="s">
        <v>9953</v>
      </c>
      <c r="H6260" s="1978"/>
      <c r="I6260" s="1991"/>
      <c r="J6260" s="1980"/>
      <c r="K6260" s="1992"/>
      <c r="L6260" s="1992"/>
      <c r="M6260" s="1992"/>
      <c r="N6260" s="1996"/>
    </row>
    <row r="6261" spans="1:14" ht="51" customHeight="1">
      <c r="A6261" s="1978" t="s">
        <v>10136</v>
      </c>
      <c r="B6261" s="1979" t="s">
        <v>10137</v>
      </c>
      <c r="C6261" s="1980">
        <v>100000</v>
      </c>
      <c r="D6261" s="1849" t="s">
        <v>4227</v>
      </c>
      <c r="E6261" s="1849" t="s">
        <v>4227</v>
      </c>
      <c r="F6261" s="1849" t="s">
        <v>10138</v>
      </c>
      <c r="G6261" s="1993"/>
      <c r="H6261" s="1978"/>
      <c r="I6261" s="1995"/>
      <c r="J6261" s="1980"/>
      <c r="K6261" s="1992"/>
      <c r="L6261" s="1992"/>
      <c r="M6261" s="1992"/>
      <c r="N6261" s="2003"/>
    </row>
    <row r="6262" spans="1:14" ht="51" customHeight="1">
      <c r="A6262" s="1989"/>
      <c r="B6262" s="2004"/>
      <c r="C6262" s="1997"/>
      <c r="D6262" s="2000"/>
      <c r="E6262" s="2000"/>
      <c r="F6262" s="2005"/>
      <c r="G6262" s="1993"/>
      <c r="H6262" s="1993"/>
      <c r="I6262" s="1993"/>
      <c r="J6262" s="1993"/>
      <c r="K6262" s="1993"/>
      <c r="L6262" s="1993"/>
      <c r="M6262" s="1993"/>
      <c r="N6262" s="1996"/>
    </row>
    <row r="6263" spans="1:14" ht="51" customHeight="1">
      <c r="A6263" s="1989"/>
      <c r="B6263" s="2004"/>
      <c r="C6263" s="1997"/>
      <c r="D6263" s="2000"/>
      <c r="E6263" s="2000"/>
      <c r="F6263" s="2000"/>
      <c r="G6263" s="1981"/>
      <c r="H6263" s="1978"/>
      <c r="I6263" s="1979"/>
      <c r="J6263" s="1980"/>
      <c r="K6263" s="1996"/>
      <c r="L6263" s="1993"/>
      <c r="M6263" s="1993"/>
      <c r="N6263" s="2003"/>
    </row>
    <row r="6264" spans="1:14" ht="51" customHeight="1">
      <c r="A6264" s="1989"/>
      <c r="B6264" s="2004"/>
      <c r="C6264" s="1997"/>
      <c r="D6264" s="2000"/>
      <c r="E6264" s="2000"/>
      <c r="F6264" s="2000"/>
      <c r="G6264" s="1981"/>
      <c r="H6264" s="1978"/>
      <c r="I6264" s="1979"/>
      <c r="J6264" s="1980"/>
      <c r="K6264" s="1996"/>
      <c r="L6264" s="1981"/>
      <c r="M6264" s="1996"/>
      <c r="N6264" s="2003"/>
    </row>
    <row r="6265" spans="1:14" ht="51" customHeight="1">
      <c r="A6265" s="1989"/>
      <c r="B6265" s="2004"/>
      <c r="C6265" s="1997"/>
      <c r="D6265" s="2000"/>
      <c r="E6265" s="2000"/>
      <c r="F6265" s="2000"/>
      <c r="G6265" s="1993"/>
      <c r="H6265" s="1993"/>
      <c r="I6265" s="1993"/>
      <c r="J6265" s="1993"/>
      <c r="K6265" s="1993"/>
      <c r="L6265" s="1993"/>
      <c r="M6265" s="1993"/>
      <c r="N6265" s="2003"/>
    </row>
    <row r="6266" spans="1:14" ht="51" customHeight="1">
      <c r="A6266" s="1989"/>
      <c r="B6266" s="2004"/>
      <c r="C6266" s="1997"/>
      <c r="D6266" s="2000"/>
      <c r="E6266" s="2000"/>
      <c r="F6266" s="2000"/>
      <c r="G6266" s="2006" t="s">
        <v>9953</v>
      </c>
      <c r="H6266" s="2007"/>
      <c r="I6266" s="2008"/>
      <c r="J6266" s="2009"/>
      <c r="K6266" s="1996"/>
      <c r="L6266" s="1981"/>
      <c r="M6266" s="1996"/>
      <c r="N6266" s="2003"/>
    </row>
    <row r="6267" spans="1:14" ht="51" customHeight="1">
      <c r="A6267" s="1989"/>
      <c r="B6267" s="2004"/>
      <c r="C6267" s="1997"/>
      <c r="D6267" s="2000"/>
      <c r="E6267" s="2000"/>
      <c r="F6267" s="2000"/>
      <c r="G6267" s="2006" t="s">
        <v>9953</v>
      </c>
      <c r="H6267" s="2007"/>
      <c r="I6267" s="2008"/>
      <c r="J6267" s="2009"/>
      <c r="K6267" s="1996"/>
      <c r="L6267" s="1981"/>
      <c r="M6267" s="1996"/>
      <c r="N6267" s="2003"/>
    </row>
    <row r="6268" spans="1:14" ht="51" customHeight="1">
      <c r="A6268" s="1978"/>
      <c r="B6268" s="1991"/>
      <c r="C6268" s="1980"/>
      <c r="D6268" s="1992"/>
      <c r="E6268" s="1992"/>
      <c r="F6268" s="1993"/>
      <c r="G6268" s="1996"/>
      <c r="H6268" s="2007"/>
      <c r="I6268" s="2008"/>
      <c r="J6268" s="2009"/>
      <c r="K6268" s="1996"/>
      <c r="L6268" s="1981"/>
      <c r="M6268" s="1996"/>
      <c r="N6268" s="2003"/>
    </row>
    <row r="6269" spans="1:14" ht="51" customHeight="1">
      <c r="A6269" s="1978"/>
      <c r="B6269" s="1991"/>
      <c r="C6269" s="1980"/>
      <c r="D6269" s="1992"/>
      <c r="E6269" s="1992"/>
      <c r="F6269" s="1992"/>
      <c r="G6269" s="1981"/>
      <c r="H6269" s="2007"/>
      <c r="I6269" s="2008"/>
      <c r="J6269" s="2009"/>
      <c r="K6269" s="1996"/>
      <c r="L6269" s="1981"/>
      <c r="M6269" s="1996"/>
      <c r="N6269" s="2003"/>
    </row>
    <row r="6270" spans="1:14" ht="51" customHeight="1">
      <c r="A6270" s="1978"/>
      <c r="B6270" s="1991"/>
      <c r="C6270" s="1980"/>
      <c r="D6270" s="1992"/>
      <c r="E6270" s="1992"/>
      <c r="F6270" s="1992"/>
      <c r="G6270" s="1981"/>
      <c r="H6270" s="2007"/>
      <c r="I6270" s="2008"/>
      <c r="J6270" s="2009"/>
      <c r="K6270" s="1996"/>
      <c r="L6270" s="1981"/>
      <c r="M6270" s="1996"/>
      <c r="N6270" s="2003"/>
    </row>
    <row r="6271" spans="1:14" ht="51" customHeight="1">
      <c r="A6271" s="1978"/>
      <c r="B6271" s="1991"/>
      <c r="C6271" s="1980"/>
      <c r="D6271" s="1992"/>
      <c r="E6271" s="1992"/>
      <c r="F6271" s="1992"/>
      <c r="G6271" s="1981"/>
      <c r="H6271" s="2007"/>
      <c r="I6271" s="2008"/>
      <c r="J6271" s="2009"/>
      <c r="K6271" s="1996"/>
      <c r="L6271" s="1981"/>
      <c r="M6271" s="1996"/>
      <c r="N6271" s="2003"/>
    </row>
    <row r="6272" spans="1:14" ht="51" customHeight="1">
      <c r="A6272" s="1978"/>
      <c r="B6272" s="1995"/>
      <c r="C6272" s="1980"/>
      <c r="D6272" s="1992"/>
      <c r="E6272" s="1992"/>
      <c r="F6272" s="1992"/>
      <c r="G6272" s="1996"/>
      <c r="H6272" s="2007"/>
      <c r="I6272" s="2008"/>
      <c r="J6272" s="2009"/>
      <c r="K6272" s="1996"/>
      <c r="L6272" s="1981"/>
      <c r="M6272" s="1996"/>
      <c r="N6272" s="2003"/>
    </row>
    <row r="6273" spans="1:14" ht="51" customHeight="1">
      <c r="A6273" s="1978"/>
      <c r="B6273" s="1995"/>
      <c r="C6273" s="1980"/>
      <c r="D6273" s="1992"/>
      <c r="E6273" s="1992"/>
      <c r="F6273" s="1992"/>
      <c r="G6273" s="1996"/>
      <c r="H6273" s="2007"/>
      <c r="I6273" s="2008"/>
      <c r="J6273" s="2009"/>
      <c r="K6273" s="1996"/>
      <c r="L6273" s="1981"/>
      <c r="M6273" s="1996"/>
      <c r="N6273" s="2003"/>
    </row>
    <row r="6274" spans="1:14" ht="51" customHeight="1">
      <c r="A6274" s="1978"/>
      <c r="B6274" s="1995"/>
      <c r="C6274" s="1980"/>
      <c r="D6274" s="1992"/>
      <c r="E6274" s="1992"/>
      <c r="F6274" s="1992"/>
      <c r="G6274" s="1981"/>
      <c r="H6274" s="2007"/>
      <c r="I6274" s="2008"/>
      <c r="J6274" s="2009"/>
      <c r="K6274" s="1996"/>
      <c r="L6274" s="1981"/>
      <c r="M6274" s="1996"/>
      <c r="N6274" s="2003"/>
    </row>
    <row r="6275" spans="1:14" ht="51" customHeight="1">
      <c r="A6275" s="1978"/>
      <c r="B6275" s="1991"/>
      <c r="C6275" s="1980"/>
      <c r="D6275" s="1992"/>
      <c r="E6275" s="1992"/>
      <c r="F6275" s="2010"/>
      <c r="G6275" s="1981"/>
      <c r="H6275" s="2007"/>
      <c r="I6275" s="2008"/>
      <c r="J6275" s="2009"/>
      <c r="K6275" s="1996"/>
      <c r="L6275" s="1981"/>
      <c r="M6275" s="1996"/>
      <c r="N6275" s="2003"/>
    </row>
    <row r="6276" spans="1:14" ht="51" customHeight="1">
      <c r="A6276" s="1978"/>
      <c r="B6276" s="1991"/>
      <c r="C6276" s="1980"/>
      <c r="D6276" s="1992"/>
      <c r="E6276" s="1992"/>
      <c r="F6276" s="2010"/>
      <c r="G6276" s="1981"/>
      <c r="H6276" s="2007"/>
      <c r="I6276" s="2008"/>
      <c r="J6276" s="2009"/>
      <c r="K6276" s="1996"/>
      <c r="L6276" s="1981"/>
      <c r="M6276" s="1996"/>
      <c r="N6276" s="2003"/>
    </row>
    <row r="6277" spans="1:14" ht="51" customHeight="1">
      <c r="A6277" s="1978"/>
      <c r="B6277" s="1995"/>
      <c r="C6277" s="1980"/>
      <c r="D6277" s="1992"/>
      <c r="E6277" s="1992"/>
      <c r="F6277" s="1992"/>
      <c r="G6277" s="1981"/>
      <c r="H6277" s="2007"/>
      <c r="I6277" s="2008"/>
      <c r="J6277" s="2009"/>
      <c r="K6277" s="1996"/>
      <c r="L6277" s="1981"/>
      <c r="M6277" s="1996"/>
      <c r="N6277" s="2003"/>
    </row>
    <row r="6278" spans="1:14" ht="51" customHeight="1">
      <c r="A6278"/>
      <c r="B6278"/>
      <c r="C6278"/>
      <c r="D6278"/>
      <c r="E6278"/>
      <c r="F6278"/>
      <c r="G6278"/>
      <c r="H6278"/>
      <c r="I6278"/>
      <c r="J6278"/>
      <c r="K6278"/>
      <c r="L6278"/>
      <c r="M6278"/>
      <c r="N6278"/>
    </row>
    <row r="6279" spans="1:14" ht="51" customHeight="1">
      <c r="A6279"/>
      <c r="B6279"/>
      <c r="C6279"/>
      <c r="D6279"/>
      <c r="E6279"/>
      <c r="F6279"/>
      <c r="G6279"/>
      <c r="H6279"/>
      <c r="I6279"/>
      <c r="J6279"/>
      <c r="K6279"/>
      <c r="L6279"/>
      <c r="M6279"/>
      <c r="N6279"/>
    </row>
    <row r="6280" spans="1:14" ht="51" customHeight="1">
      <c r="A6280"/>
      <c r="B6280"/>
      <c r="C6280"/>
      <c r="D6280"/>
      <c r="E6280"/>
      <c r="F6280"/>
      <c r="G6280"/>
      <c r="H6280"/>
      <c r="I6280"/>
      <c r="J6280"/>
      <c r="K6280"/>
      <c r="L6280"/>
      <c r="M6280"/>
      <c r="N6280"/>
    </row>
    <row r="6281" spans="1:14" ht="51" customHeight="1">
      <c r="A6281" s="2011" t="s">
        <v>9891</v>
      </c>
      <c r="B6281" s="2011"/>
      <c r="C6281" s="2011"/>
      <c r="D6281" s="2011"/>
      <c r="E6281" s="2011"/>
      <c r="F6281" s="2011"/>
      <c r="G6281" s="2011"/>
      <c r="H6281" s="2011" t="s">
        <v>9891</v>
      </c>
      <c r="I6281" s="2011"/>
      <c r="J6281" s="2011"/>
      <c r="K6281" s="2011"/>
      <c r="L6281" s="2011"/>
      <c r="M6281" s="2011"/>
      <c r="N6281" s="2011"/>
    </row>
    <row r="6282" spans="1:14" ht="51" customHeight="1">
      <c r="A6282" s="2012" t="s">
        <v>6385</v>
      </c>
      <c r="B6282" s="2012"/>
      <c r="C6282" s="2012"/>
      <c r="D6282" s="2012"/>
      <c r="E6282" s="2012"/>
      <c r="F6282" s="2012"/>
      <c r="G6282" s="2012"/>
      <c r="H6282" s="2012" t="s">
        <v>6385</v>
      </c>
      <c r="I6282" s="2012"/>
      <c r="J6282" s="2012"/>
      <c r="K6282" s="2012"/>
      <c r="L6282" s="2012"/>
      <c r="M6282" s="2012"/>
      <c r="N6282" s="2012"/>
    </row>
    <row r="6283" spans="1:14" ht="51" customHeight="1">
      <c r="A6283" s="2012"/>
      <c r="B6283" s="2012"/>
      <c r="C6283" s="2012"/>
      <c r="D6283" s="2012"/>
      <c r="E6283" s="2012"/>
      <c r="F6283" s="2012"/>
      <c r="G6283" s="2012"/>
      <c r="H6283" s="2012"/>
      <c r="I6283" s="2012"/>
      <c r="J6283" s="2012"/>
      <c r="K6283" s="2012"/>
      <c r="L6283" s="2012"/>
      <c r="M6283" s="2012"/>
      <c r="N6283" s="2012"/>
    </row>
    <row r="6284" spans="1:14" ht="51" customHeight="1">
      <c r="A6284" s="2013"/>
      <c r="B6284" s="2013"/>
      <c r="C6284" s="2013"/>
      <c r="D6284" s="2013"/>
      <c r="E6284" s="2013"/>
      <c r="F6284" s="2013"/>
      <c r="G6284" s="2013"/>
      <c r="H6284" s="2013"/>
      <c r="I6284" s="2013"/>
      <c r="J6284" s="2013"/>
      <c r="K6284" s="2013"/>
      <c r="L6284" s="2013"/>
      <c r="M6284" s="2013"/>
      <c r="N6284" s="2013"/>
    </row>
    <row r="6285" spans="1:14" ht="51" customHeight="1">
      <c r="A6285" s="2014" t="s">
        <v>9892</v>
      </c>
      <c r="B6285" s="2015"/>
      <c r="C6285" s="2016"/>
      <c r="D6285" s="2016"/>
      <c r="E6285" s="2014" t="s">
        <v>10139</v>
      </c>
      <c r="F6285" s="2015"/>
      <c r="G6285" s="2015"/>
      <c r="H6285" s="2014" t="s">
        <v>9894</v>
      </c>
      <c r="I6285" s="2015"/>
      <c r="J6285" s="2016"/>
      <c r="K6285" s="2016"/>
      <c r="L6285" s="2014" t="s">
        <v>10139</v>
      </c>
      <c r="M6285" s="2015"/>
      <c r="N6285" s="2015"/>
    </row>
    <row r="6286" spans="1:14" ht="51" customHeight="1">
      <c r="A6286" s="2017"/>
      <c r="B6286" s="2017"/>
      <c r="C6286" s="2017"/>
      <c r="D6286" s="2017"/>
      <c r="E6286" s="2017"/>
      <c r="F6286" s="2017"/>
      <c r="G6286" s="2017"/>
      <c r="H6286" s="2017"/>
      <c r="I6286" s="2017"/>
      <c r="J6286" s="2017"/>
      <c r="K6286" s="2017"/>
      <c r="L6286" s="2017"/>
      <c r="M6286" s="2017"/>
      <c r="N6286" s="2017"/>
    </row>
    <row r="6287" spans="1:14" ht="51" customHeight="1">
      <c r="A6287" s="2018" t="s">
        <v>9895</v>
      </c>
      <c r="B6287" s="2018" t="s">
        <v>2</v>
      </c>
      <c r="C6287" s="2018" t="s">
        <v>9896</v>
      </c>
      <c r="D6287" s="2018" t="s">
        <v>9897</v>
      </c>
      <c r="E6287" s="2018" t="s">
        <v>9898</v>
      </c>
      <c r="F6287" s="2018" t="s">
        <v>9899</v>
      </c>
      <c r="G6287" s="2018" t="s">
        <v>9900</v>
      </c>
      <c r="H6287" s="2018" t="s">
        <v>9895</v>
      </c>
      <c r="I6287" s="2018" t="s">
        <v>2</v>
      </c>
      <c r="J6287" s="2018" t="s">
        <v>9896</v>
      </c>
      <c r="K6287" s="2018" t="s">
        <v>9897</v>
      </c>
      <c r="L6287" s="2018" t="s">
        <v>9898</v>
      </c>
      <c r="M6287" s="2018" t="s">
        <v>9899</v>
      </c>
      <c r="N6287" s="2018" t="s">
        <v>9900</v>
      </c>
    </row>
    <row r="6288" spans="1:14" ht="51" customHeight="1">
      <c r="A6288" s="2019" t="s">
        <v>10140</v>
      </c>
      <c r="B6288" s="2020" t="s">
        <v>10141</v>
      </c>
      <c r="C6288" s="2021">
        <v>200000</v>
      </c>
      <c r="D6288" s="2022" t="s">
        <v>9914</v>
      </c>
      <c r="E6288" s="2022" t="s">
        <v>9915</v>
      </c>
      <c r="F6288" s="1848" t="s">
        <v>10142</v>
      </c>
      <c r="G6288" s="1852" t="s">
        <v>9998</v>
      </c>
      <c r="H6288" s="2023" t="s">
        <v>10143</v>
      </c>
      <c r="I6288" s="2024" t="s">
        <v>10144</v>
      </c>
      <c r="J6288" s="2025">
        <v>25000</v>
      </c>
      <c r="K6288" s="1848" t="s">
        <v>9909</v>
      </c>
      <c r="L6288" s="1848" t="s">
        <v>4016</v>
      </c>
      <c r="M6288" s="1848" t="s">
        <v>10142</v>
      </c>
      <c r="N6288" s="1852" t="s">
        <v>9998</v>
      </c>
    </row>
    <row r="6289" spans="1:14" ht="51" customHeight="1">
      <c r="A6289" s="2026" t="s">
        <v>10145</v>
      </c>
      <c r="B6289" s="2027" t="s">
        <v>10146</v>
      </c>
      <c r="C6289" s="2028">
        <v>100000</v>
      </c>
      <c r="D6289" s="2029" t="s">
        <v>4227</v>
      </c>
      <c r="E6289" s="2029" t="s">
        <v>4227</v>
      </c>
      <c r="F6289" s="2030" t="s">
        <v>9958</v>
      </c>
      <c r="G6289" s="2031" t="s">
        <v>10147</v>
      </c>
      <c r="H6289" s="2023" t="s">
        <v>10148</v>
      </c>
      <c r="I6289" s="2024" t="s">
        <v>10149</v>
      </c>
      <c r="J6289" s="2025">
        <v>15000</v>
      </c>
      <c r="K6289" s="1848" t="s">
        <v>9909</v>
      </c>
      <c r="L6289" s="1848" t="s">
        <v>4227</v>
      </c>
      <c r="M6289" s="1848" t="s">
        <v>10150</v>
      </c>
      <c r="N6289" s="1852" t="s">
        <v>10151</v>
      </c>
    </row>
    <row r="6290" spans="1:14" ht="51" customHeight="1">
      <c r="A6290" s="2032"/>
      <c r="B6290" s="2033"/>
      <c r="C6290" s="2034"/>
      <c r="D6290" s="2035"/>
      <c r="E6290" s="2035"/>
      <c r="F6290" s="2035"/>
      <c r="G6290" s="2036"/>
      <c r="H6290" s="2019" t="s">
        <v>10152</v>
      </c>
      <c r="I6290" s="2020" t="s">
        <v>10153</v>
      </c>
      <c r="J6290" s="2021">
        <v>25000</v>
      </c>
      <c r="K6290" s="1866" t="s">
        <v>9909</v>
      </c>
      <c r="L6290" s="1866" t="s">
        <v>4227</v>
      </c>
      <c r="M6290" s="2037" t="s">
        <v>9958</v>
      </c>
      <c r="N6290" s="2031" t="s">
        <v>10147</v>
      </c>
    </row>
    <row r="6291" spans="1:14" ht="51" customHeight="1">
      <c r="A6291" s="2019" t="s">
        <v>10154</v>
      </c>
      <c r="B6291" s="2020" t="s">
        <v>10155</v>
      </c>
      <c r="C6291" s="2021">
        <v>75000</v>
      </c>
      <c r="D6291" s="2022" t="s">
        <v>9914</v>
      </c>
      <c r="E6291" s="2022" t="s">
        <v>9915</v>
      </c>
      <c r="F6291" s="1866" t="s">
        <v>10150</v>
      </c>
      <c r="G6291" s="2031" t="s">
        <v>10156</v>
      </c>
      <c r="H6291" s="2019" t="s">
        <v>10157</v>
      </c>
      <c r="I6291" s="2020" t="s">
        <v>10158</v>
      </c>
      <c r="J6291" s="2021">
        <v>15000</v>
      </c>
      <c r="K6291" s="1866" t="s">
        <v>9909</v>
      </c>
      <c r="L6291" s="1866" t="s">
        <v>4227</v>
      </c>
      <c r="M6291" s="2037" t="s">
        <v>9958</v>
      </c>
      <c r="N6291" s="2031" t="s">
        <v>10147</v>
      </c>
    </row>
    <row r="6292" spans="1:14" ht="51" customHeight="1">
      <c r="A6292" s="2023" t="s">
        <v>10159</v>
      </c>
      <c r="B6292" s="2024" t="s">
        <v>10160</v>
      </c>
      <c r="C6292" s="2025">
        <v>50000</v>
      </c>
      <c r="D6292" s="1848" t="s">
        <v>4227</v>
      </c>
      <c r="E6292" s="1848" t="s">
        <v>4227</v>
      </c>
      <c r="F6292" s="2038" t="s">
        <v>9967</v>
      </c>
      <c r="G6292" s="2031" t="s">
        <v>10161</v>
      </c>
      <c r="H6292" s="2019" t="s">
        <v>10162</v>
      </c>
      <c r="I6292" s="2020" t="s">
        <v>10163</v>
      </c>
      <c r="J6292" s="2021">
        <v>22500</v>
      </c>
      <c r="K6292" s="1866" t="s">
        <v>9909</v>
      </c>
      <c r="L6292" s="1866" t="s">
        <v>4227</v>
      </c>
      <c r="M6292" s="2037" t="s">
        <v>9958</v>
      </c>
      <c r="N6292" s="2031" t="s">
        <v>10147</v>
      </c>
    </row>
    <row r="6293" spans="1:14" ht="51" customHeight="1">
      <c r="A6293" s="2023" t="s">
        <v>10164</v>
      </c>
      <c r="B6293" s="2024" t="s">
        <v>10165</v>
      </c>
      <c r="C6293" s="2025">
        <v>20000</v>
      </c>
      <c r="D6293" s="1848" t="s">
        <v>4227</v>
      </c>
      <c r="E6293" s="1848" t="s">
        <v>4227</v>
      </c>
      <c r="F6293" s="2038" t="s">
        <v>9967</v>
      </c>
      <c r="G6293" s="2031" t="s">
        <v>10161</v>
      </c>
      <c r="H6293" s="2019" t="s">
        <v>10166</v>
      </c>
      <c r="I6293" s="2020" t="s">
        <v>10167</v>
      </c>
      <c r="J6293" s="2021">
        <v>25000</v>
      </c>
      <c r="K6293" s="1866" t="s">
        <v>9909</v>
      </c>
      <c r="L6293" s="1866" t="s">
        <v>4227</v>
      </c>
      <c r="M6293" s="2037" t="s">
        <v>9958</v>
      </c>
      <c r="N6293" s="2031" t="s">
        <v>10147</v>
      </c>
    </row>
    <row r="6294" spans="1:14" ht="51" customHeight="1">
      <c r="A6294" s="2039" t="s">
        <v>10168</v>
      </c>
      <c r="B6294" s="2040" t="s">
        <v>10169</v>
      </c>
      <c r="C6294" s="2041">
        <v>200000</v>
      </c>
      <c r="D6294" s="1872" t="s">
        <v>4227</v>
      </c>
      <c r="E6294" s="1872" t="s">
        <v>4227</v>
      </c>
      <c r="F6294" s="2042" t="s">
        <v>9967</v>
      </c>
      <c r="G6294" s="2043" t="s">
        <v>9953</v>
      </c>
      <c r="H6294" s="2023" t="s">
        <v>10170</v>
      </c>
      <c r="I6294" s="2024" t="s">
        <v>10171</v>
      </c>
      <c r="J6294" s="2025">
        <v>35000</v>
      </c>
      <c r="K6294" s="1848" t="s">
        <v>9909</v>
      </c>
      <c r="L6294" s="1848" t="s">
        <v>4227</v>
      </c>
      <c r="M6294" s="1866" t="s">
        <v>10150</v>
      </c>
      <c r="N6294" s="1852" t="s">
        <v>10009</v>
      </c>
    </row>
    <row r="6295" spans="1:14" ht="51" customHeight="1">
      <c r="A6295" s="2019" t="s">
        <v>10172</v>
      </c>
      <c r="B6295" s="2020" t="s">
        <v>10173</v>
      </c>
      <c r="C6295" s="2044">
        <v>20000</v>
      </c>
      <c r="D6295" s="1866" t="s">
        <v>9914</v>
      </c>
      <c r="E6295" s="1866" t="s">
        <v>9915</v>
      </c>
      <c r="F6295" s="2045" t="s">
        <v>10174</v>
      </c>
      <c r="G6295" s="2046" t="s">
        <v>10175</v>
      </c>
      <c r="H6295" s="2023" t="s">
        <v>10176</v>
      </c>
      <c r="I6295" s="2024" t="s">
        <v>10177</v>
      </c>
      <c r="J6295" s="2025">
        <v>100000</v>
      </c>
      <c r="K6295" s="1848" t="s">
        <v>9909</v>
      </c>
      <c r="L6295" s="1848" t="s">
        <v>4227</v>
      </c>
      <c r="M6295" s="2038" t="s">
        <v>9967</v>
      </c>
      <c r="N6295" s="2031" t="s">
        <v>10161</v>
      </c>
    </row>
    <row r="6296" spans="1:14" ht="51" customHeight="1">
      <c r="A6296" s="2019" t="s">
        <v>10178</v>
      </c>
      <c r="B6296" s="2020" t="s">
        <v>10179</v>
      </c>
      <c r="C6296" s="2044">
        <v>100000</v>
      </c>
      <c r="D6296" s="2045" t="s">
        <v>4016</v>
      </c>
      <c r="E6296" s="2045" t="s">
        <v>4016</v>
      </c>
      <c r="F6296" s="2045" t="s">
        <v>10174</v>
      </c>
      <c r="G6296" s="2046" t="s">
        <v>10074</v>
      </c>
      <c r="H6296" s="2019" t="s">
        <v>10180</v>
      </c>
      <c r="I6296" s="2024" t="s">
        <v>10181</v>
      </c>
      <c r="J6296" s="2021">
        <v>8600</v>
      </c>
      <c r="K6296" s="1848" t="s">
        <v>9909</v>
      </c>
      <c r="L6296" s="1848" t="s">
        <v>4227</v>
      </c>
      <c r="M6296" s="2037" t="s">
        <v>9958</v>
      </c>
      <c r="N6296" s="1852" t="s">
        <v>10182</v>
      </c>
    </row>
    <row r="6297" spans="1:14" ht="51" customHeight="1">
      <c r="A6297" s="2019" t="s">
        <v>10183</v>
      </c>
      <c r="B6297" s="2020" t="s">
        <v>10184</v>
      </c>
      <c r="C6297" s="2044">
        <v>22000</v>
      </c>
      <c r="D6297" s="2022" t="s">
        <v>9903</v>
      </c>
      <c r="E6297" s="2022" t="s">
        <v>10185</v>
      </c>
      <c r="F6297" s="2047" t="s">
        <v>10174</v>
      </c>
      <c r="G6297" s="2046" t="s">
        <v>10186</v>
      </c>
      <c r="H6297" s="2023" t="s">
        <v>10187</v>
      </c>
      <c r="I6297" s="2024" t="s">
        <v>10188</v>
      </c>
      <c r="J6297" s="2025">
        <v>15000</v>
      </c>
      <c r="K6297" s="2045" t="s">
        <v>9909</v>
      </c>
      <c r="L6297" s="2045" t="s">
        <v>4227</v>
      </c>
      <c r="M6297" s="2045" t="s">
        <v>10189</v>
      </c>
      <c r="N6297" s="2046" t="s">
        <v>10161</v>
      </c>
    </row>
    <row r="6298" spans="1:14" ht="51" customHeight="1">
      <c r="A6298" s="2048"/>
      <c r="B6298" s="2048"/>
      <c r="C6298" s="2048"/>
      <c r="D6298" s="2048"/>
      <c r="E6298" s="2048"/>
      <c r="F6298" s="2048"/>
      <c r="G6298" s="2048"/>
      <c r="H6298" s="2019" t="s">
        <v>10190</v>
      </c>
      <c r="I6298" s="2024" t="s">
        <v>10191</v>
      </c>
      <c r="J6298" s="2025">
        <v>24400</v>
      </c>
      <c r="K6298" s="1848" t="s">
        <v>9909</v>
      </c>
      <c r="L6298" s="1848" t="s">
        <v>4227</v>
      </c>
      <c r="M6298" s="1849" t="s">
        <v>9988</v>
      </c>
      <c r="N6298" s="1919" t="s">
        <v>10067</v>
      </c>
    </row>
    <row r="6299" spans="1:14" ht="51" customHeight="1">
      <c r="A6299" s="2019"/>
      <c r="B6299" s="2020"/>
      <c r="C6299" s="2021"/>
      <c r="D6299" s="2047"/>
      <c r="E6299" s="2047"/>
      <c r="F6299" s="2047"/>
      <c r="G6299" s="2037"/>
      <c r="H6299" s="2019" t="s">
        <v>10192</v>
      </c>
      <c r="I6299" s="2024" t="s">
        <v>10193</v>
      </c>
      <c r="J6299" s="2021">
        <v>20000</v>
      </c>
      <c r="K6299" s="1848" t="s">
        <v>9909</v>
      </c>
      <c r="L6299" s="1848" t="s">
        <v>4227</v>
      </c>
      <c r="M6299" s="2037" t="s">
        <v>9958</v>
      </c>
      <c r="N6299" s="1852" t="s">
        <v>10194</v>
      </c>
    </row>
    <row r="6300" spans="1:14" ht="51" customHeight="1">
      <c r="A6300" s="2019"/>
      <c r="B6300" s="2020"/>
      <c r="C6300" s="2021"/>
      <c r="D6300" s="2047"/>
      <c r="E6300" s="2047"/>
      <c r="F6300" s="2047"/>
      <c r="G6300" s="2049"/>
      <c r="H6300" s="2019" t="s">
        <v>10195</v>
      </c>
      <c r="I6300" s="2024" t="s">
        <v>10196</v>
      </c>
      <c r="J6300" s="2021">
        <v>10000</v>
      </c>
      <c r="K6300" s="1848" t="s">
        <v>9909</v>
      </c>
      <c r="L6300" s="1848" t="s">
        <v>4227</v>
      </c>
      <c r="M6300" s="2037" t="s">
        <v>9958</v>
      </c>
      <c r="N6300" s="1852" t="s">
        <v>10197</v>
      </c>
    </row>
    <row r="6301" spans="1:14" ht="51" customHeight="1">
      <c r="A6301" s="2019"/>
      <c r="B6301" s="2050"/>
      <c r="C6301" s="2021"/>
      <c r="D6301" s="2049"/>
      <c r="E6301" s="2049"/>
      <c r="F6301" s="2051"/>
      <c r="G6301" s="2049"/>
      <c r="H6301" s="2023" t="s">
        <v>10198</v>
      </c>
      <c r="I6301" s="2024" t="s">
        <v>10199</v>
      </c>
      <c r="J6301" s="2025">
        <v>200000</v>
      </c>
      <c r="K6301" s="1848" t="s">
        <v>9909</v>
      </c>
      <c r="L6301" s="1848" t="s">
        <v>4227</v>
      </c>
      <c r="M6301" s="2038" t="s">
        <v>9967</v>
      </c>
      <c r="N6301" s="2031" t="s">
        <v>10200</v>
      </c>
    </row>
    <row r="6302" spans="1:14" ht="51" customHeight="1">
      <c r="A6302" s="2019"/>
      <c r="B6302" s="2050"/>
      <c r="C6302" s="2021"/>
      <c r="D6302" s="2049"/>
      <c r="E6302" s="2049"/>
      <c r="F6302" s="2051"/>
      <c r="G6302" s="2049"/>
      <c r="H6302" s="2052"/>
      <c r="I6302" s="2052"/>
      <c r="J6302" s="2052"/>
      <c r="K6302" s="2052"/>
      <c r="L6302" s="2052"/>
      <c r="M6302" s="2052"/>
      <c r="N6302" s="2052"/>
    </row>
    <row r="6303" spans="1:14" ht="51" customHeight="1">
      <c r="A6303" s="2019"/>
      <c r="B6303" s="2050"/>
      <c r="C6303" s="2021"/>
      <c r="D6303" s="2049"/>
      <c r="E6303" s="2049"/>
      <c r="F6303" s="2051"/>
      <c r="G6303" s="2048"/>
      <c r="H6303" s="2052"/>
      <c r="I6303" s="2052"/>
      <c r="J6303" s="2052"/>
      <c r="K6303" s="2052"/>
      <c r="L6303" s="2052"/>
      <c r="M6303" s="2052"/>
      <c r="N6303" s="2052"/>
    </row>
    <row r="6304" spans="1:14" ht="51" customHeight="1">
      <c r="A6304" s="2019"/>
      <c r="B6304" s="2020"/>
      <c r="C6304" s="2021"/>
      <c r="D6304" s="2047"/>
      <c r="E6304" s="2047"/>
      <c r="F6304" s="2037"/>
      <c r="G6304" s="2048"/>
      <c r="H6304" s="2052"/>
      <c r="I6304" s="2052"/>
      <c r="J6304" s="2052"/>
      <c r="K6304" s="2052"/>
      <c r="L6304" s="2052"/>
      <c r="M6304" s="2052"/>
      <c r="N6304" s="2052"/>
    </row>
    <row r="6305" spans="1:14" ht="51" customHeight="1">
      <c r="A6305" s="2019"/>
      <c r="B6305" s="2053"/>
      <c r="C6305" s="2021"/>
      <c r="D6305" s="2054"/>
      <c r="E6305" s="2054"/>
      <c r="F6305" s="2051"/>
      <c r="G6305" s="2048"/>
      <c r="H6305" s="2052"/>
      <c r="I6305" s="2052"/>
      <c r="J6305" s="2052"/>
      <c r="K6305" s="2052"/>
      <c r="L6305" s="2052"/>
      <c r="M6305" s="2052"/>
      <c r="N6305" s="2052"/>
    </row>
    <row r="6306" spans="1:14" ht="51" customHeight="1">
      <c r="A6306" s="2052"/>
      <c r="B6306" s="2052"/>
      <c r="C6306" s="2052"/>
      <c r="D6306" s="2052"/>
      <c r="E6306" s="2052"/>
      <c r="F6306" s="2052"/>
      <c r="G6306" s="2052"/>
      <c r="H6306" s="2052"/>
      <c r="I6306" s="2052"/>
      <c r="J6306" s="2052"/>
      <c r="K6306" s="2052"/>
      <c r="L6306" s="2052"/>
      <c r="M6306" s="2052"/>
      <c r="N6306" s="2052"/>
    </row>
    <row r="6307" spans="1:14" ht="51" customHeight="1">
      <c r="A6307"/>
      <c r="B6307"/>
      <c r="C6307"/>
      <c r="D6307"/>
      <c r="E6307"/>
      <c r="F6307"/>
      <c r="G6307"/>
      <c r="H6307"/>
      <c r="I6307"/>
      <c r="J6307"/>
      <c r="K6307"/>
      <c r="L6307"/>
      <c r="M6307"/>
      <c r="N6307"/>
    </row>
    <row r="6308" spans="1:14" ht="51" customHeight="1">
      <c r="A6308"/>
      <c r="B6308"/>
      <c r="C6308"/>
      <c r="D6308"/>
      <c r="E6308"/>
      <c r="F6308"/>
      <c r="G6308"/>
      <c r="H6308"/>
      <c r="I6308"/>
      <c r="J6308"/>
      <c r="K6308"/>
      <c r="L6308"/>
      <c r="M6308"/>
      <c r="N6308"/>
    </row>
    <row r="6309" spans="1:14" ht="51" customHeight="1">
      <c r="A6309" s="2055" t="s">
        <v>9891</v>
      </c>
      <c r="B6309" s="2055"/>
      <c r="C6309" s="2055"/>
      <c r="D6309" s="2055"/>
      <c r="E6309" s="2055"/>
      <c r="F6309" s="2055"/>
      <c r="G6309" s="2055"/>
      <c r="H6309" s="2055" t="s">
        <v>9891</v>
      </c>
      <c r="I6309" s="2055"/>
      <c r="J6309" s="2055"/>
      <c r="K6309" s="2055"/>
      <c r="L6309" s="2055"/>
      <c r="M6309" s="2055"/>
      <c r="N6309" s="2055"/>
    </row>
    <row r="6310" spans="1:14" ht="51" customHeight="1">
      <c r="A6310" s="2056" t="s">
        <v>6385</v>
      </c>
      <c r="B6310" s="2056"/>
      <c r="C6310" s="2056"/>
      <c r="D6310" s="2056"/>
      <c r="E6310" s="2056"/>
      <c r="F6310" s="2056"/>
      <c r="G6310" s="2056"/>
      <c r="H6310" s="2056" t="s">
        <v>6385</v>
      </c>
      <c r="I6310" s="2056"/>
      <c r="J6310" s="2056"/>
      <c r="K6310" s="2056"/>
      <c r="L6310" s="2056"/>
      <c r="M6310" s="2056"/>
      <c r="N6310" s="2056"/>
    </row>
    <row r="6311" spans="1:14" ht="51" customHeight="1">
      <c r="A6311" s="2056"/>
      <c r="B6311" s="2056"/>
      <c r="C6311" s="2056"/>
      <c r="D6311" s="2056"/>
      <c r="E6311" s="2056"/>
      <c r="F6311" s="2056"/>
      <c r="G6311" s="2056"/>
      <c r="H6311" s="2056"/>
      <c r="I6311" s="2056"/>
      <c r="J6311" s="2056"/>
      <c r="K6311" s="2056"/>
      <c r="L6311" s="2056"/>
      <c r="M6311" s="2056"/>
      <c r="N6311" s="2056"/>
    </row>
    <row r="6312" spans="1:14" ht="51" customHeight="1">
      <c r="A6312" s="2057"/>
      <c r="B6312" s="2057"/>
      <c r="C6312" s="2057"/>
      <c r="D6312" s="2057"/>
      <c r="E6312" s="2057"/>
      <c r="F6312" s="2057"/>
      <c r="G6312" s="2057"/>
      <c r="H6312" s="2057"/>
      <c r="I6312" s="2057"/>
      <c r="J6312" s="2057"/>
      <c r="K6312" s="2057"/>
      <c r="L6312" s="2057"/>
      <c r="M6312" s="2057"/>
      <c r="N6312" s="2057"/>
    </row>
    <row r="6313" spans="1:14" ht="51" customHeight="1">
      <c r="A6313" s="2058" t="s">
        <v>9892</v>
      </c>
      <c r="B6313" s="2059"/>
      <c r="C6313" s="2060"/>
      <c r="D6313" s="2060"/>
      <c r="E6313" s="2061" t="s">
        <v>10201</v>
      </c>
      <c r="F6313" s="2062"/>
      <c r="G6313" s="2063"/>
      <c r="H6313" s="2058" t="s">
        <v>9894</v>
      </c>
      <c r="I6313" s="2059"/>
      <c r="J6313" s="2060"/>
      <c r="K6313" s="2060"/>
      <c r="L6313" s="2061" t="s">
        <v>10201</v>
      </c>
      <c r="M6313" s="2062"/>
      <c r="N6313" s="2063"/>
    </row>
    <row r="6314" spans="1:14" ht="51" customHeight="1">
      <c r="A6314" s="2064"/>
      <c r="B6314" s="2064"/>
      <c r="C6314" s="2064"/>
      <c r="D6314" s="2064"/>
      <c r="E6314" s="2064"/>
      <c r="F6314" s="2064"/>
      <c r="G6314" s="2064"/>
      <c r="H6314" s="2064"/>
      <c r="I6314" s="2064"/>
      <c r="J6314" s="2064"/>
      <c r="K6314" s="2064"/>
      <c r="L6314" s="2064"/>
      <c r="M6314" s="2064"/>
      <c r="N6314" s="2064"/>
    </row>
    <row r="6315" spans="1:14" ht="51" customHeight="1">
      <c r="A6315" s="2065" t="s">
        <v>9895</v>
      </c>
      <c r="B6315" s="2065" t="s">
        <v>2</v>
      </c>
      <c r="C6315" s="2065" t="s">
        <v>9896</v>
      </c>
      <c r="D6315" s="2065" t="s">
        <v>9897</v>
      </c>
      <c r="E6315" s="2065" t="s">
        <v>9898</v>
      </c>
      <c r="F6315" s="2065" t="s">
        <v>9899</v>
      </c>
      <c r="G6315" s="2065" t="s">
        <v>9900</v>
      </c>
      <c r="H6315" s="2065" t="s">
        <v>9895</v>
      </c>
      <c r="I6315" s="2065" t="s">
        <v>2</v>
      </c>
      <c r="J6315" s="2065" t="s">
        <v>9896</v>
      </c>
      <c r="K6315" s="2065" t="s">
        <v>9897</v>
      </c>
      <c r="L6315" s="2065" t="s">
        <v>9898</v>
      </c>
      <c r="M6315" s="2065" t="s">
        <v>9899</v>
      </c>
      <c r="N6315" s="2065" t="s">
        <v>9900</v>
      </c>
    </row>
    <row r="6316" spans="1:14" ht="51" customHeight="1">
      <c r="A6316" s="2066" t="s">
        <v>10202</v>
      </c>
      <c r="B6316" s="2067" t="s">
        <v>10203</v>
      </c>
      <c r="C6316" s="2068">
        <v>100000</v>
      </c>
      <c r="D6316" s="1848" t="s">
        <v>9914</v>
      </c>
      <c r="E6316" s="1848" t="s">
        <v>9915</v>
      </c>
      <c r="F6316" s="2069" t="s">
        <v>9958</v>
      </c>
      <c r="G6316" s="2070" t="s">
        <v>10147</v>
      </c>
      <c r="H6316" s="2066" t="s">
        <v>10204</v>
      </c>
      <c r="I6316" s="2071" t="s">
        <v>10205</v>
      </c>
      <c r="J6316" s="2068">
        <v>10000</v>
      </c>
      <c r="K6316" s="1848" t="s">
        <v>9909</v>
      </c>
      <c r="L6316" s="1848" t="s">
        <v>4227</v>
      </c>
      <c r="M6316" s="1848" t="s">
        <v>10206</v>
      </c>
      <c r="N6316" s="1852" t="s">
        <v>10207</v>
      </c>
    </row>
    <row r="6317" spans="1:14" ht="51" customHeight="1">
      <c r="A6317" s="2072" t="s">
        <v>10208</v>
      </c>
      <c r="B6317" s="2073" t="s">
        <v>10209</v>
      </c>
      <c r="C6317" s="2074">
        <v>35000</v>
      </c>
      <c r="D6317" s="2075" t="s">
        <v>9914</v>
      </c>
      <c r="E6317" s="2075" t="s">
        <v>9915</v>
      </c>
      <c r="F6317" s="2076" t="s">
        <v>9958</v>
      </c>
      <c r="G6317" s="2077" t="s">
        <v>9953</v>
      </c>
      <c r="H6317" s="2066" t="s">
        <v>10210</v>
      </c>
      <c r="I6317" s="2071" t="s">
        <v>10211</v>
      </c>
      <c r="J6317" s="2078">
        <v>6000</v>
      </c>
      <c r="K6317" s="1848" t="s">
        <v>9909</v>
      </c>
      <c r="L6317" s="1848" t="s">
        <v>4227</v>
      </c>
      <c r="M6317" s="1848" t="s">
        <v>10206</v>
      </c>
      <c r="N6317" s="1852" t="s">
        <v>10207</v>
      </c>
    </row>
    <row r="6318" spans="1:14" ht="51" customHeight="1">
      <c r="A6318" s="2079"/>
      <c r="B6318" s="2080"/>
      <c r="C6318" s="2081"/>
      <c r="D6318" s="2082"/>
      <c r="E6318" s="2082"/>
      <c r="F6318" s="2083"/>
      <c r="G6318" s="2084"/>
      <c r="H6318" s="2066" t="s">
        <v>10212</v>
      </c>
      <c r="I6318" s="2071" t="s">
        <v>10213</v>
      </c>
      <c r="J6318" s="2078">
        <v>3000</v>
      </c>
      <c r="K6318" s="1848" t="s">
        <v>9909</v>
      </c>
      <c r="L6318" s="1848" t="s">
        <v>4227</v>
      </c>
      <c r="M6318" s="1848" t="s">
        <v>10206</v>
      </c>
      <c r="N6318" s="1852" t="s">
        <v>10207</v>
      </c>
    </row>
    <row r="6319" spans="1:14" ht="51" customHeight="1">
      <c r="A6319" s="2066" t="s">
        <v>10214</v>
      </c>
      <c r="B6319" s="2071" t="s">
        <v>10215</v>
      </c>
      <c r="C6319" s="2068">
        <v>25000</v>
      </c>
      <c r="D6319" s="1848" t="s">
        <v>9903</v>
      </c>
      <c r="E6319" s="1848" t="s">
        <v>10185</v>
      </c>
      <c r="F6319" s="1848" t="s">
        <v>10189</v>
      </c>
      <c r="G6319" s="1919" t="s">
        <v>10216</v>
      </c>
      <c r="H6319" s="2066" t="s">
        <v>10217</v>
      </c>
      <c r="I6319" s="2071" t="s">
        <v>10218</v>
      </c>
      <c r="J6319" s="2068">
        <v>25000</v>
      </c>
      <c r="K6319" s="2085" t="s">
        <v>9909</v>
      </c>
      <c r="L6319" s="2085" t="s">
        <v>4227</v>
      </c>
      <c r="M6319" s="2085" t="s">
        <v>10189</v>
      </c>
      <c r="N6319" s="2086" t="s">
        <v>10161</v>
      </c>
    </row>
    <row r="6320" spans="1:14" ht="51" customHeight="1">
      <c r="A6320" s="2066" t="s">
        <v>10219</v>
      </c>
      <c r="B6320" s="2071" t="s">
        <v>10220</v>
      </c>
      <c r="C6320" s="2068">
        <v>100000</v>
      </c>
      <c r="D6320" s="1866" t="s">
        <v>9914</v>
      </c>
      <c r="E6320" s="1866" t="s">
        <v>9962</v>
      </c>
      <c r="F6320" s="1848" t="s">
        <v>10189</v>
      </c>
      <c r="G6320" s="1919" t="s">
        <v>10216</v>
      </c>
      <c r="H6320" s="2066" t="s">
        <v>10221</v>
      </c>
      <c r="I6320" s="2071" t="s">
        <v>10222</v>
      </c>
      <c r="J6320" s="2078">
        <v>30000</v>
      </c>
      <c r="K6320" s="1848" t="s">
        <v>9909</v>
      </c>
      <c r="L6320" s="1848" t="s">
        <v>4227</v>
      </c>
      <c r="M6320" s="1848" t="s">
        <v>10206</v>
      </c>
      <c r="N6320" s="1852" t="s">
        <v>9933</v>
      </c>
    </row>
    <row r="6321" spans="1:14" ht="51" customHeight="1">
      <c r="A6321" s="2066" t="s">
        <v>10223</v>
      </c>
      <c r="B6321" s="2071" t="s">
        <v>10224</v>
      </c>
      <c r="C6321" s="2068">
        <v>100000</v>
      </c>
      <c r="D6321" s="1866" t="s">
        <v>9914</v>
      </c>
      <c r="E6321" s="1866" t="s">
        <v>9962</v>
      </c>
      <c r="F6321" s="1848" t="s">
        <v>10189</v>
      </c>
      <c r="G6321" s="1919" t="s">
        <v>10216</v>
      </c>
      <c r="H6321" s="2066" t="s">
        <v>10225</v>
      </c>
      <c r="I6321" s="2071" t="s">
        <v>10226</v>
      </c>
      <c r="J6321" s="2078">
        <v>10000</v>
      </c>
      <c r="K6321" s="1848" t="s">
        <v>9909</v>
      </c>
      <c r="L6321" s="1848" t="s">
        <v>4227</v>
      </c>
      <c r="M6321" s="1848" t="s">
        <v>10206</v>
      </c>
      <c r="N6321" s="1852" t="s">
        <v>9933</v>
      </c>
    </row>
    <row r="6322" spans="1:14" ht="51" customHeight="1">
      <c r="A6322" s="2066" t="s">
        <v>10227</v>
      </c>
      <c r="B6322" s="2071" t="s">
        <v>10228</v>
      </c>
      <c r="C6322" s="2068">
        <v>50000</v>
      </c>
      <c r="D6322" s="1848" t="s">
        <v>4227</v>
      </c>
      <c r="E6322" s="1848" t="s">
        <v>4227</v>
      </c>
      <c r="F6322" s="1848" t="s">
        <v>10189</v>
      </c>
      <c r="G6322" s="1919" t="s">
        <v>10216</v>
      </c>
      <c r="H6322" s="2066" t="s">
        <v>10229</v>
      </c>
      <c r="I6322" s="2071" t="s">
        <v>10230</v>
      </c>
      <c r="J6322" s="2078">
        <v>25000</v>
      </c>
      <c r="K6322" s="1848" t="s">
        <v>9909</v>
      </c>
      <c r="L6322" s="1848" t="s">
        <v>4227</v>
      </c>
      <c r="M6322" s="1848" t="s">
        <v>10206</v>
      </c>
      <c r="N6322" s="1852" t="s">
        <v>9933</v>
      </c>
    </row>
    <row r="6323" spans="1:14" ht="51" customHeight="1">
      <c r="A6323" s="2066" t="s">
        <v>10231</v>
      </c>
      <c r="B6323" s="2071" t="s">
        <v>10232</v>
      </c>
      <c r="C6323" s="2068">
        <v>200000</v>
      </c>
      <c r="D6323" s="2029" t="s">
        <v>9914</v>
      </c>
      <c r="E6323" s="2029" t="s">
        <v>9915</v>
      </c>
      <c r="F6323" s="1848" t="s">
        <v>10206</v>
      </c>
      <c r="G6323" s="1852" t="s">
        <v>10207</v>
      </c>
      <c r="H6323" s="2066" t="s">
        <v>10233</v>
      </c>
      <c r="I6323" s="2071" t="s">
        <v>10234</v>
      </c>
      <c r="J6323" s="2078">
        <v>130000</v>
      </c>
      <c r="K6323" s="1848" t="s">
        <v>9909</v>
      </c>
      <c r="L6323" s="1848" t="s">
        <v>4227</v>
      </c>
      <c r="M6323" s="1848" t="s">
        <v>10206</v>
      </c>
      <c r="N6323" s="1852" t="s">
        <v>9933</v>
      </c>
    </row>
    <row r="6324" spans="1:14" ht="51" customHeight="1">
      <c r="A6324" s="2066" t="s">
        <v>10235</v>
      </c>
      <c r="B6324" s="2071" t="s">
        <v>10236</v>
      </c>
      <c r="C6324" s="2068">
        <v>100000</v>
      </c>
      <c r="D6324" s="2029" t="s">
        <v>9914</v>
      </c>
      <c r="E6324" s="2029" t="s">
        <v>9915</v>
      </c>
      <c r="F6324" s="1848" t="s">
        <v>10206</v>
      </c>
      <c r="G6324" s="1852" t="s">
        <v>10207</v>
      </c>
      <c r="H6324" s="2066" t="s">
        <v>10237</v>
      </c>
      <c r="I6324" s="2071" t="s">
        <v>10238</v>
      </c>
      <c r="J6324" s="2078">
        <v>120000</v>
      </c>
      <c r="K6324" s="1848" t="s">
        <v>9909</v>
      </c>
      <c r="L6324" s="1848" t="s">
        <v>4227</v>
      </c>
      <c r="M6324" s="1848" t="s">
        <v>10206</v>
      </c>
      <c r="N6324" s="1852" t="s">
        <v>10239</v>
      </c>
    </row>
    <row r="6325" spans="1:14" ht="51" customHeight="1">
      <c r="A6325" s="2066" t="s">
        <v>10240</v>
      </c>
      <c r="B6325" s="2071" t="s">
        <v>10241</v>
      </c>
      <c r="C6325" s="2068">
        <v>50000</v>
      </c>
      <c r="D6325" s="2029" t="s">
        <v>9914</v>
      </c>
      <c r="E6325" s="2029" t="s">
        <v>9915</v>
      </c>
      <c r="F6325" s="1848" t="s">
        <v>10206</v>
      </c>
      <c r="G6325" s="1852" t="s">
        <v>10207</v>
      </c>
      <c r="H6325" s="2087" t="s">
        <v>10242</v>
      </c>
      <c r="I6325" s="2088" t="s">
        <v>10243</v>
      </c>
      <c r="J6325" s="2078">
        <v>25000</v>
      </c>
      <c r="K6325" s="1866" t="s">
        <v>9909</v>
      </c>
      <c r="L6325" s="1866" t="s">
        <v>4227</v>
      </c>
      <c r="M6325" s="2089" t="s">
        <v>9958</v>
      </c>
      <c r="N6325" s="2070" t="s">
        <v>10194</v>
      </c>
    </row>
    <row r="6326" spans="1:14" ht="51" customHeight="1">
      <c r="A6326" s="2090" t="s">
        <v>10244</v>
      </c>
      <c r="B6326" s="2091" t="s">
        <v>10245</v>
      </c>
      <c r="C6326" s="2092">
        <v>50000</v>
      </c>
      <c r="D6326" s="2075" t="s">
        <v>9914</v>
      </c>
      <c r="E6326" s="2075" t="s">
        <v>9915</v>
      </c>
      <c r="F6326" s="1872" t="s">
        <v>10206</v>
      </c>
      <c r="G6326" s="2093" t="s">
        <v>10015</v>
      </c>
      <c r="H6326" s="2087" t="s">
        <v>10246</v>
      </c>
      <c r="I6326" s="2071" t="s">
        <v>10247</v>
      </c>
      <c r="J6326" s="2068">
        <v>15000</v>
      </c>
      <c r="K6326" s="2085" t="s">
        <v>9909</v>
      </c>
      <c r="L6326" s="2085" t="s">
        <v>4227</v>
      </c>
      <c r="M6326" s="2094" t="s">
        <v>9988</v>
      </c>
      <c r="N6326" s="2086" t="s">
        <v>10074</v>
      </c>
    </row>
    <row r="6327" spans="1:14" ht="51" customHeight="1">
      <c r="A6327" s="2066" t="s">
        <v>10248</v>
      </c>
      <c r="B6327" s="2071" t="s">
        <v>10249</v>
      </c>
      <c r="C6327" s="2068">
        <v>50000</v>
      </c>
      <c r="D6327" s="2029" t="s">
        <v>9914</v>
      </c>
      <c r="E6327" s="2029" t="s">
        <v>9915</v>
      </c>
      <c r="F6327" s="1848" t="s">
        <v>10206</v>
      </c>
      <c r="G6327" s="1852" t="s">
        <v>10207</v>
      </c>
      <c r="H6327" s="2087"/>
      <c r="I6327" s="2088"/>
      <c r="J6327" s="2078"/>
      <c r="K6327" s="1866"/>
      <c r="L6327" s="1866"/>
      <c r="M6327" s="1866"/>
      <c r="N6327" s="2095"/>
    </row>
    <row r="6328" spans="1:14" ht="51" customHeight="1">
      <c r="A6328" s="2087" t="s">
        <v>10250</v>
      </c>
      <c r="B6328" s="2088" t="s">
        <v>10251</v>
      </c>
      <c r="C6328" s="2078">
        <v>150000</v>
      </c>
      <c r="D6328" s="1866" t="s">
        <v>9914</v>
      </c>
      <c r="E6328" s="1866" t="s">
        <v>9915</v>
      </c>
      <c r="F6328" s="1866" t="s">
        <v>9988</v>
      </c>
      <c r="G6328" s="1919" t="s">
        <v>10031</v>
      </c>
      <c r="H6328" s="2066"/>
      <c r="I6328" s="2071"/>
      <c r="J6328" s="2068"/>
      <c r="K6328" s="1848"/>
      <c r="L6328" s="1848"/>
      <c r="M6328" s="1848"/>
      <c r="N6328" s="2094"/>
    </row>
    <row r="6329" spans="1:14" ht="51" customHeight="1">
      <c r="A6329" s="2066" t="s">
        <v>10252</v>
      </c>
      <c r="B6329" s="2067" t="s">
        <v>10253</v>
      </c>
      <c r="C6329" s="2068">
        <v>200000</v>
      </c>
      <c r="D6329" s="1848" t="s">
        <v>9914</v>
      </c>
      <c r="E6329" s="1848" t="s">
        <v>9915</v>
      </c>
      <c r="F6329" s="2069" t="s">
        <v>9958</v>
      </c>
      <c r="G6329" s="2070" t="s">
        <v>9911</v>
      </c>
      <c r="H6329" s="2087"/>
      <c r="I6329" s="2096"/>
      <c r="J6329" s="2078"/>
      <c r="K6329" s="2097"/>
      <c r="L6329" s="2097"/>
      <c r="M6329" s="2097"/>
      <c r="N6329" s="2098"/>
    </row>
    <row r="6330" spans="1:14" ht="51" customHeight="1">
      <c r="A6330" s="2066" t="s">
        <v>10254</v>
      </c>
      <c r="B6330" s="2071" t="s">
        <v>10255</v>
      </c>
      <c r="C6330" s="2068">
        <v>100000</v>
      </c>
      <c r="D6330" s="1848" t="s">
        <v>9914</v>
      </c>
      <c r="E6330" s="1848" t="s">
        <v>9915</v>
      </c>
      <c r="F6330" s="1849" t="s">
        <v>10138</v>
      </c>
      <c r="G6330" s="1850" t="s">
        <v>10031</v>
      </c>
      <c r="H6330" s="2087"/>
      <c r="I6330" s="2096"/>
      <c r="J6330" s="2078"/>
      <c r="K6330" s="2097"/>
      <c r="L6330" s="2097"/>
      <c r="M6330" s="2097"/>
      <c r="N6330" s="2098"/>
    </row>
    <row r="6331" spans="1:14" ht="51" customHeight="1">
      <c r="A6331" s="2087" t="s">
        <v>10256</v>
      </c>
      <c r="B6331" s="2088" t="s">
        <v>10257</v>
      </c>
      <c r="C6331" s="2078">
        <v>250000</v>
      </c>
      <c r="D6331" s="2085" t="s">
        <v>9903</v>
      </c>
      <c r="E6331" s="2085" t="s">
        <v>10185</v>
      </c>
      <c r="F6331" s="2099" t="s">
        <v>10189</v>
      </c>
      <c r="G6331" s="2086" t="s">
        <v>10258</v>
      </c>
      <c r="H6331" s="2087"/>
      <c r="I6331" s="2096"/>
      <c r="J6331" s="2078"/>
      <c r="K6331" s="2097"/>
      <c r="L6331" s="2097"/>
      <c r="M6331" s="2100"/>
      <c r="N6331" s="2098"/>
    </row>
    <row r="6332" spans="1:14" ht="51" customHeight="1">
      <c r="A6332" s="2090" t="s">
        <v>10259</v>
      </c>
      <c r="B6332" s="2091" t="s">
        <v>10260</v>
      </c>
      <c r="C6332" s="2092">
        <v>250000</v>
      </c>
      <c r="D6332" s="2101" t="s">
        <v>4227</v>
      </c>
      <c r="E6332" s="2101" t="s">
        <v>4227</v>
      </c>
      <c r="F6332" s="2101" t="s">
        <v>10189</v>
      </c>
      <c r="G6332" s="2093" t="s">
        <v>10015</v>
      </c>
      <c r="H6332" s="2087"/>
      <c r="I6332" s="2096"/>
      <c r="J6332" s="2078"/>
      <c r="K6332" s="2097"/>
      <c r="L6332" s="2097"/>
      <c r="M6332" s="2089"/>
      <c r="N6332" s="2098"/>
    </row>
    <row r="6333" spans="1:14" ht="51" customHeight="1">
      <c r="A6333" s="2090" t="s">
        <v>10261</v>
      </c>
      <c r="B6333" s="2091" t="s">
        <v>10262</v>
      </c>
      <c r="C6333" s="2092">
        <v>15000</v>
      </c>
      <c r="D6333" s="1872" t="s">
        <v>4227</v>
      </c>
      <c r="E6333" s="1872" t="s">
        <v>4227</v>
      </c>
      <c r="F6333" s="1872" t="s">
        <v>9988</v>
      </c>
      <c r="G6333" s="2077" t="s">
        <v>9953</v>
      </c>
      <c r="H6333" s="2087"/>
      <c r="I6333" s="2096"/>
      <c r="J6333" s="2078"/>
      <c r="K6333" s="2097"/>
      <c r="L6333" s="2097"/>
      <c r="M6333" s="2097"/>
      <c r="N6333" s="2098"/>
    </row>
    <row r="6334" spans="1:14" ht="51" customHeight="1">
      <c r="A6334" s="2087" t="s">
        <v>10263</v>
      </c>
      <c r="B6334" s="2088" t="s">
        <v>10264</v>
      </c>
      <c r="C6334" s="2078">
        <v>30000</v>
      </c>
      <c r="D6334" s="2102" t="s">
        <v>9903</v>
      </c>
      <c r="E6334" s="2102" t="s">
        <v>10185</v>
      </c>
      <c r="F6334" s="2099" t="s">
        <v>10174</v>
      </c>
      <c r="G6334" s="2086" t="s">
        <v>10074</v>
      </c>
      <c r="H6334" s="2087"/>
      <c r="I6334" s="2096"/>
      <c r="J6334" s="2103"/>
      <c r="K6334" s="2097"/>
      <c r="L6334" s="2097"/>
      <c r="M6334" s="2100"/>
      <c r="N6334" s="2098"/>
    </row>
    <row r="6335" spans="1:14" ht="51" customHeight="1">
      <c r="A6335" s="2098"/>
      <c r="B6335" s="2098"/>
      <c r="C6335" s="2098"/>
      <c r="D6335" s="2098"/>
      <c r="E6335" s="2098"/>
      <c r="F6335" s="2098"/>
      <c r="G6335" s="2098"/>
      <c r="H6335" s="2087"/>
      <c r="I6335" s="2071"/>
      <c r="J6335" s="2068"/>
      <c r="K6335" s="1848"/>
      <c r="L6335" s="1848"/>
      <c r="M6335" s="2085"/>
      <c r="N6335" s="2069"/>
    </row>
    <row r="6336" spans="1:14" ht="51" customHeight="1">
      <c r="A6336" s="2066"/>
      <c r="B6336" s="2104"/>
      <c r="C6336" s="2068">
        <v>1540000</v>
      </c>
      <c r="D6336" s="2094"/>
      <c r="E6336" s="2094"/>
      <c r="F6336" s="2094"/>
      <c r="G6336" s="2105"/>
      <c r="H6336" s="2066"/>
      <c r="I6336" s="2104"/>
      <c r="J6336" s="2106"/>
      <c r="K6336" s="2094"/>
      <c r="L6336" s="2094"/>
      <c r="M6336" s="2107"/>
      <c r="N6336" s="2069"/>
    </row>
    <row r="6337" spans="1:14" ht="51" customHeight="1">
      <c r="A6337" s="2066"/>
      <c r="B6337" s="2104"/>
      <c r="C6337" s="2068"/>
      <c r="D6337" s="2094"/>
      <c r="E6337" s="2094"/>
      <c r="F6337" s="2094"/>
      <c r="G6337" s="2105"/>
      <c r="H6337" s="2066"/>
      <c r="I6337" s="2071"/>
      <c r="J6337" s="2068"/>
      <c r="K6337" s="2069"/>
      <c r="L6337" s="2085"/>
      <c r="M6337" s="2069"/>
      <c r="N6337" s="2069"/>
    </row>
    <row r="6338" spans="1:14" ht="51" customHeight="1">
      <c r="A6338" s="2066"/>
      <c r="B6338" s="2104"/>
      <c r="C6338" s="2068"/>
      <c r="D6338" s="2094"/>
      <c r="E6338" s="2094"/>
      <c r="F6338" s="2094"/>
      <c r="G6338" s="2105"/>
      <c r="H6338" s="2066"/>
      <c r="I6338" s="2071"/>
      <c r="J6338" s="2068"/>
      <c r="K6338" s="2069"/>
      <c r="L6338" s="2085"/>
      <c r="M6338" s="2069"/>
      <c r="N6338" s="2098"/>
    </row>
    <row r="6339" spans="1:14" ht="51" customHeight="1">
      <c r="A6339" s="2066"/>
      <c r="B6339" s="2104"/>
      <c r="C6339" s="2068"/>
      <c r="D6339" s="2094"/>
      <c r="E6339" s="2094"/>
      <c r="F6339" s="2094"/>
      <c r="G6339" s="2105"/>
      <c r="H6339" s="2098"/>
      <c r="I6339" s="2098"/>
      <c r="J6339" s="2098"/>
      <c r="K6339" s="2098"/>
      <c r="L6339" s="2098"/>
      <c r="M6339" s="2098"/>
      <c r="N6339" s="2098"/>
    </row>
    <row r="6340" spans="1:14" ht="51" customHeight="1">
      <c r="A6340" s="2066"/>
      <c r="B6340" s="2104"/>
      <c r="C6340" s="2068"/>
      <c r="D6340" s="2094"/>
      <c r="E6340" s="2094"/>
      <c r="F6340" s="2094"/>
      <c r="G6340" s="2105"/>
      <c r="H6340" s="2098"/>
      <c r="I6340" s="2098"/>
      <c r="J6340" s="2098"/>
      <c r="K6340" s="2098"/>
      <c r="L6340" s="2098"/>
      <c r="M6340" s="2098"/>
      <c r="N6340" s="2069"/>
    </row>
    <row r="6341" spans="1:14" ht="51" customHeight="1">
      <c r="A6341" s="2066"/>
      <c r="B6341" s="2104"/>
      <c r="C6341" s="2068"/>
      <c r="D6341" s="2094"/>
      <c r="E6341" s="2094"/>
      <c r="F6341" s="2094"/>
      <c r="G6341" s="2105"/>
      <c r="H6341" s="2098"/>
      <c r="I6341" s="2098"/>
      <c r="J6341" s="2098"/>
      <c r="K6341" s="2098"/>
      <c r="L6341" s="2098"/>
      <c r="M6341" s="2098"/>
      <c r="N6341" s="2098"/>
    </row>
    <row r="6342" spans="1:14" ht="51" customHeight="1">
      <c r="A6342" s="2066"/>
      <c r="B6342" s="2104"/>
      <c r="C6342" s="2068"/>
      <c r="D6342" s="2094"/>
      <c r="E6342" s="2094"/>
      <c r="F6342" s="2094"/>
      <c r="G6342" s="2094"/>
      <c r="H6342" s="2066"/>
      <c r="I6342" s="2071"/>
      <c r="J6342" s="2068"/>
      <c r="K6342" s="2069"/>
      <c r="L6342" s="2085"/>
      <c r="M6342" s="2069"/>
      <c r="N6342" s="2098"/>
    </row>
    <row r="6343" spans="1:14" ht="51" customHeight="1">
      <c r="A6343" s="2066"/>
      <c r="B6343" s="2104"/>
      <c r="C6343" s="2068"/>
      <c r="D6343" s="2094"/>
      <c r="E6343" s="2094"/>
      <c r="F6343" s="2094"/>
      <c r="G6343" s="2105"/>
      <c r="H6343" s="2066"/>
      <c r="I6343" s="2108"/>
      <c r="J6343" s="2068"/>
      <c r="K6343" s="2069"/>
      <c r="L6343" s="2085"/>
      <c r="M6343" s="2069"/>
      <c r="N6343" s="2098"/>
    </row>
    <row r="6344" spans="1:14" ht="51" customHeight="1">
      <c r="A6344" s="2066"/>
      <c r="B6344" s="2104"/>
      <c r="C6344" s="2068"/>
      <c r="D6344" s="2094"/>
      <c r="E6344" s="2094"/>
      <c r="F6344" s="2094"/>
      <c r="G6344" s="2105"/>
      <c r="H6344" s="2109"/>
      <c r="I6344" s="2071"/>
      <c r="J6344" s="2068"/>
      <c r="K6344" s="2069"/>
      <c r="L6344" s="2085"/>
      <c r="M6344" s="2069"/>
      <c r="N6344" s="2098"/>
    </row>
    <row r="6345" spans="1:14" ht="51" customHeight="1">
      <c r="A6345" s="2066"/>
      <c r="B6345" s="2104"/>
      <c r="C6345" s="2068"/>
      <c r="D6345" s="2094"/>
      <c r="E6345" s="2094"/>
      <c r="F6345" s="2094"/>
      <c r="G6345" s="2105"/>
      <c r="H6345" s="2109"/>
      <c r="I6345" s="2071"/>
      <c r="J6345" s="2098"/>
      <c r="K6345" s="2069"/>
      <c r="L6345" s="2085"/>
      <c r="M6345" s="2069"/>
      <c r="N6345" s="2098"/>
    </row>
    <row r="6346" spans="1:14" ht="51" customHeight="1">
      <c r="A6346" s="2066"/>
      <c r="B6346" s="2104"/>
      <c r="C6346" s="2068"/>
      <c r="D6346" s="2094"/>
      <c r="E6346" s="2094"/>
      <c r="F6346" s="2094"/>
      <c r="G6346" s="2105"/>
      <c r="H6346" s="2109"/>
      <c r="I6346" s="2071"/>
      <c r="J6346" s="2068"/>
      <c r="K6346" s="2069"/>
      <c r="L6346" s="2085"/>
      <c r="M6346" s="2069"/>
      <c r="N6346" s="2098"/>
    </row>
    <row r="6347" spans="1:14" ht="51" customHeight="1">
      <c r="A6347" s="2066"/>
      <c r="B6347" s="2104"/>
      <c r="C6347" s="2068"/>
      <c r="D6347" s="2094"/>
      <c r="E6347" s="2094"/>
      <c r="F6347" s="2094"/>
      <c r="G6347" s="2105"/>
      <c r="H6347" s="2109"/>
      <c r="I6347" s="2071"/>
      <c r="J6347" s="2068"/>
      <c r="K6347" s="2069"/>
      <c r="L6347" s="2085"/>
      <c r="M6347" s="2069"/>
      <c r="N6347" s="2098"/>
    </row>
    <row r="6348" spans="1:14" ht="51" customHeight="1">
      <c r="A6348" s="2066"/>
      <c r="B6348" s="2104"/>
      <c r="C6348" s="2068"/>
      <c r="D6348" s="2094"/>
      <c r="E6348" s="2094"/>
      <c r="F6348" s="2094"/>
      <c r="G6348" s="2105"/>
      <c r="H6348" s="2109"/>
      <c r="I6348" s="2071"/>
      <c r="J6348" s="2068"/>
      <c r="K6348" s="2069"/>
      <c r="L6348" s="2085"/>
      <c r="M6348" s="2069"/>
      <c r="N6348" s="2098"/>
    </row>
    <row r="6349" spans="1:14" ht="51" customHeight="1">
      <c r="A6349" s="2066"/>
      <c r="B6349" s="2104"/>
      <c r="C6349" s="2068"/>
      <c r="D6349" s="2094"/>
      <c r="E6349" s="2094"/>
      <c r="F6349" s="2094"/>
      <c r="G6349" s="2105"/>
      <c r="H6349" s="2110"/>
      <c r="I6349" s="2111"/>
      <c r="J6349" s="2068"/>
      <c r="K6349" s="2112"/>
      <c r="L6349" s="2112"/>
      <c r="M6349" s="2112"/>
      <c r="N6349" s="2098"/>
    </row>
    <row r="6350" spans="1:14" ht="51" customHeight="1">
      <c r="A6350" s="2066"/>
      <c r="B6350" s="2104"/>
      <c r="C6350" s="2068"/>
      <c r="D6350" s="2094"/>
      <c r="E6350" s="2094"/>
      <c r="F6350" s="2094"/>
      <c r="G6350" s="2069"/>
      <c r="H6350" s="2110"/>
      <c r="I6350" s="2111"/>
      <c r="J6350" s="2113"/>
      <c r="K6350" s="2112"/>
      <c r="L6350" s="2112"/>
      <c r="M6350" s="2112"/>
      <c r="N6350" s="2098"/>
    </row>
    <row r="6351" spans="1:14" ht="51" customHeight="1">
      <c r="A6351" s="2066"/>
      <c r="B6351" s="2104"/>
      <c r="C6351" s="2068"/>
      <c r="D6351" s="2094"/>
      <c r="E6351" s="2094"/>
      <c r="F6351" s="2094"/>
      <c r="G6351" s="2094"/>
      <c r="H6351" s="2110"/>
      <c r="I6351" s="2111"/>
      <c r="J6351" s="2113"/>
      <c r="K6351" s="2112"/>
      <c r="L6351" s="2112"/>
      <c r="M6351" s="2112"/>
      <c r="N6351" s="2098"/>
    </row>
    <row r="6352" spans="1:14" ht="51" customHeight="1">
      <c r="A6352" s="2066" t="s">
        <v>10265</v>
      </c>
      <c r="B6352" s="2104" t="s">
        <v>10266</v>
      </c>
      <c r="C6352" s="2068">
        <v>150000</v>
      </c>
      <c r="D6352" s="2094" t="s">
        <v>9970</v>
      </c>
      <c r="E6352" s="2094" t="s">
        <v>10267</v>
      </c>
      <c r="F6352" s="2094" t="s">
        <v>10206</v>
      </c>
      <c r="G6352" s="2105"/>
      <c r="H6352" s="2110"/>
      <c r="I6352" s="2111"/>
      <c r="J6352" s="2113"/>
      <c r="K6352" s="2112"/>
      <c r="L6352" s="2112"/>
      <c r="M6352" s="2112"/>
      <c r="N6352" s="2098"/>
    </row>
    <row r="6353" spans="1:14" ht="51" customHeight="1">
      <c r="A6353" s="2066" t="s">
        <v>10268</v>
      </c>
      <c r="B6353" s="2104" t="s">
        <v>10269</v>
      </c>
      <c r="C6353" s="2068">
        <v>100000</v>
      </c>
      <c r="D6353" s="2094" t="s">
        <v>9970</v>
      </c>
      <c r="E6353" s="2094" t="s">
        <v>10267</v>
      </c>
      <c r="F6353" s="2094" t="s">
        <v>10206</v>
      </c>
      <c r="G6353" s="2105"/>
      <c r="H6353" s="2110"/>
      <c r="I6353" s="2111"/>
      <c r="J6353" s="2113"/>
      <c r="K6353" s="2112"/>
      <c r="L6353" s="2112"/>
      <c r="M6353" s="2112"/>
      <c r="N6353" s="2098"/>
    </row>
    <row r="6354" spans="1:14" ht="51" customHeight="1">
      <c r="A6354" s="2066" t="s">
        <v>10270</v>
      </c>
      <c r="B6354" s="2104" t="s">
        <v>10271</v>
      </c>
      <c r="C6354" s="2068">
        <v>50000</v>
      </c>
      <c r="D6354" s="2094" t="s">
        <v>9970</v>
      </c>
      <c r="E6354" s="2094" t="s">
        <v>10267</v>
      </c>
      <c r="F6354" s="2094" t="s">
        <v>10206</v>
      </c>
      <c r="G6354" s="2105"/>
      <c r="H6354" s="2110"/>
      <c r="I6354" s="2111"/>
      <c r="J6354" s="2113"/>
      <c r="K6354" s="2112"/>
      <c r="L6354" s="2112"/>
      <c r="M6354" s="2112"/>
      <c r="N6354" s="2098"/>
    </row>
    <row r="6355" spans="1:14" ht="51" customHeight="1">
      <c r="A6355" s="2066" t="s">
        <v>10272</v>
      </c>
      <c r="B6355" s="2104" t="s">
        <v>10273</v>
      </c>
      <c r="C6355" s="2068">
        <v>15000</v>
      </c>
      <c r="D6355" s="2094" t="s">
        <v>9970</v>
      </c>
      <c r="E6355" s="2094" t="s">
        <v>10267</v>
      </c>
      <c r="F6355" s="2094" t="s">
        <v>10206</v>
      </c>
      <c r="G6355" s="2105"/>
      <c r="H6355" s="2110"/>
      <c r="I6355" s="2111"/>
      <c r="J6355" s="2113"/>
      <c r="K6355" s="2112"/>
      <c r="L6355" s="2112"/>
      <c r="M6355" s="2112"/>
      <c r="N6355" s="2098"/>
    </row>
    <row r="6356" spans="1:14" ht="51" customHeight="1">
      <c r="A6356" s="2066" t="s">
        <v>10274</v>
      </c>
      <c r="B6356" s="2104" t="s">
        <v>10275</v>
      </c>
      <c r="C6356" s="2068">
        <v>40000</v>
      </c>
      <c r="D6356" s="2094" t="s">
        <v>4016</v>
      </c>
      <c r="E6356" s="2094" t="s">
        <v>4016</v>
      </c>
      <c r="F6356" s="2094" t="s">
        <v>10206</v>
      </c>
      <c r="G6356" s="2105"/>
      <c r="H6356" s="2110"/>
      <c r="I6356" s="2111"/>
      <c r="J6356" s="2113"/>
      <c r="K6356" s="2112"/>
      <c r="L6356" s="2112"/>
      <c r="M6356" s="2112"/>
      <c r="N6356" s="2098"/>
    </row>
    <row r="6357" spans="1:14" ht="51" customHeight="1">
      <c r="A6357" s="2066" t="s">
        <v>10276</v>
      </c>
      <c r="B6357" s="2104" t="s">
        <v>10277</v>
      </c>
      <c r="C6357" s="2068">
        <v>15000</v>
      </c>
      <c r="D6357" s="2094" t="s">
        <v>4227</v>
      </c>
      <c r="E6357" s="2094" t="s">
        <v>4227</v>
      </c>
      <c r="F6357" s="2094" t="s">
        <v>10206</v>
      </c>
      <c r="G6357" s="2105"/>
      <c r="H6357" s="2110"/>
      <c r="I6357" s="2111"/>
      <c r="J6357" s="2113"/>
      <c r="K6357" s="2112"/>
      <c r="L6357" s="2112"/>
      <c r="M6357" s="2112"/>
      <c r="N6357" s="2098"/>
    </row>
    <row r="6358" spans="1:14" ht="51" customHeight="1">
      <c r="A6358" s="2066" t="s">
        <v>10278</v>
      </c>
      <c r="B6358" s="2104" t="s">
        <v>10279</v>
      </c>
      <c r="C6358" s="2068">
        <v>15000</v>
      </c>
      <c r="D6358" s="2094" t="s">
        <v>4227</v>
      </c>
      <c r="E6358" s="2094" t="s">
        <v>4227</v>
      </c>
      <c r="F6358" s="2094" t="s">
        <v>10206</v>
      </c>
      <c r="G6358" s="2105"/>
      <c r="H6358" s="2110"/>
      <c r="I6358" s="2111"/>
      <c r="J6358" s="2113"/>
      <c r="K6358" s="2112"/>
      <c r="L6358" s="2112"/>
      <c r="M6358" s="2112"/>
      <c r="N6358" s="2098"/>
    </row>
    <row r="6359" spans="1:14" ht="51" customHeight="1">
      <c r="A6359" s="2066" t="s">
        <v>10280</v>
      </c>
      <c r="B6359" s="2104" t="s">
        <v>10281</v>
      </c>
      <c r="C6359" s="2068">
        <v>34000</v>
      </c>
      <c r="D6359" s="2094" t="s">
        <v>9970</v>
      </c>
      <c r="E6359" s="2094" t="s">
        <v>10267</v>
      </c>
      <c r="F6359" s="2094" t="s">
        <v>10282</v>
      </c>
      <c r="G6359" s="2105"/>
      <c r="H6359" s="2110"/>
      <c r="I6359" s="2111"/>
      <c r="J6359" s="2113"/>
      <c r="K6359" s="2112"/>
      <c r="L6359" s="2112"/>
      <c r="M6359" s="2112"/>
      <c r="N6359" s="2098"/>
    </row>
    <row r="6360" spans="1:14" ht="51" customHeight="1">
      <c r="A6360" s="2066" t="s">
        <v>10283</v>
      </c>
      <c r="B6360" s="2104" t="s">
        <v>10284</v>
      </c>
      <c r="C6360" s="2068">
        <v>101738</v>
      </c>
      <c r="D6360" s="2094" t="s">
        <v>9970</v>
      </c>
      <c r="E6360" s="2094" t="s">
        <v>10267</v>
      </c>
      <c r="F6360" s="2094" t="s">
        <v>9988</v>
      </c>
      <c r="G6360" s="2094"/>
      <c r="H6360" s="2110"/>
      <c r="I6360" s="2111"/>
      <c r="J6360" s="2113"/>
      <c r="K6360" s="2112"/>
      <c r="L6360" s="2112"/>
      <c r="M6360" s="2112"/>
      <c r="N6360" s="2098"/>
    </row>
    <row r="6361" spans="1:14" ht="51" customHeight="1">
      <c r="A6361" s="2066" t="s">
        <v>10285</v>
      </c>
      <c r="B6361" s="2104" t="s">
        <v>10286</v>
      </c>
      <c r="C6361" s="2068">
        <v>15000</v>
      </c>
      <c r="D6361" s="2094" t="s">
        <v>4227</v>
      </c>
      <c r="E6361" s="2094" t="s">
        <v>4227</v>
      </c>
      <c r="F6361" s="2094" t="s">
        <v>10138</v>
      </c>
      <c r="G6361" s="2105"/>
      <c r="H6361" s="2110"/>
      <c r="I6361" s="2111"/>
      <c r="J6361" s="2113"/>
      <c r="K6361" s="2112"/>
      <c r="L6361" s="2112"/>
      <c r="M6361" s="2112"/>
      <c r="N6361" s="2098"/>
    </row>
    <row r="6362" spans="1:14" ht="51" customHeight="1">
      <c r="A6362" s="2066" t="s">
        <v>10287</v>
      </c>
      <c r="B6362" s="2104" t="s">
        <v>10288</v>
      </c>
      <c r="C6362" s="2068">
        <v>5500</v>
      </c>
      <c r="D6362" s="2094" t="s">
        <v>9909</v>
      </c>
      <c r="E6362" s="2094" t="s">
        <v>9909</v>
      </c>
      <c r="F6362" s="2094" t="s">
        <v>10289</v>
      </c>
      <c r="G6362" s="2105"/>
      <c r="H6362" s="2110"/>
      <c r="I6362" s="2111"/>
      <c r="J6362" s="2113"/>
      <c r="K6362" s="2112"/>
      <c r="L6362" s="2112"/>
      <c r="M6362" s="2112"/>
      <c r="N6362" s="2098"/>
    </row>
    <row r="6363" spans="1:14" ht="51" customHeight="1">
      <c r="A6363" s="2066" t="s">
        <v>10290</v>
      </c>
      <c r="B6363" s="2104" t="s">
        <v>10291</v>
      </c>
      <c r="C6363" s="2068">
        <v>2000</v>
      </c>
      <c r="D6363" s="2094" t="s">
        <v>4227</v>
      </c>
      <c r="E6363" s="2094" t="s">
        <v>4227</v>
      </c>
      <c r="F6363" s="2094" t="s">
        <v>10289</v>
      </c>
      <c r="G6363" s="2105"/>
      <c r="H6363" s="2110"/>
      <c r="I6363" s="2111"/>
      <c r="J6363" s="2113"/>
      <c r="K6363" s="2112"/>
      <c r="L6363" s="2112"/>
      <c r="M6363" s="2112"/>
      <c r="N6363" s="2098"/>
    </row>
    <row r="6364" spans="1:14" ht="51" customHeight="1">
      <c r="A6364" s="2066" t="s">
        <v>10292</v>
      </c>
      <c r="B6364" s="2104" t="s">
        <v>10293</v>
      </c>
      <c r="C6364" s="2068">
        <v>100000</v>
      </c>
      <c r="D6364" s="2094" t="s">
        <v>9914</v>
      </c>
      <c r="E6364" s="2094" t="s">
        <v>9915</v>
      </c>
      <c r="F6364" s="2094" t="s">
        <v>10189</v>
      </c>
      <c r="G6364" s="2069"/>
      <c r="H6364" s="2110"/>
      <c r="I6364" s="2111"/>
      <c r="J6364" s="2113"/>
      <c r="K6364" s="2112"/>
      <c r="L6364" s="2112"/>
      <c r="M6364" s="2112"/>
      <c r="N6364" s="2098"/>
    </row>
    <row r="6365" spans="1:14" ht="51" customHeight="1">
      <c r="A6365" s="2066" t="s">
        <v>10294</v>
      </c>
      <c r="B6365" s="2104" t="s">
        <v>10295</v>
      </c>
      <c r="C6365" s="2068">
        <v>50000</v>
      </c>
      <c r="D6365" s="2094" t="s">
        <v>9970</v>
      </c>
      <c r="E6365" s="2094" t="s">
        <v>10267</v>
      </c>
      <c r="F6365" s="2094" t="s">
        <v>10189</v>
      </c>
      <c r="G6365" s="2105"/>
      <c r="H6365" s="2098"/>
      <c r="I6365" s="2098"/>
      <c r="J6365" s="2098"/>
      <c r="K6365" s="2098"/>
      <c r="L6365" s="2098"/>
      <c r="M6365" s="2098"/>
      <c r="N6365" s="2098"/>
    </row>
    <row r="6366" spans="1:14" ht="51" customHeight="1">
      <c r="A6366" s="2114" t="s">
        <v>10296</v>
      </c>
      <c r="B6366" s="2115" t="s">
        <v>10284</v>
      </c>
      <c r="C6366" s="2116">
        <v>101738</v>
      </c>
      <c r="D6366" s="2117" t="s">
        <v>4227</v>
      </c>
      <c r="E6366" s="2117" t="s">
        <v>10297</v>
      </c>
      <c r="F6366" s="2117" t="s">
        <v>9988</v>
      </c>
      <c r="G6366" s="2117" t="s">
        <v>9953</v>
      </c>
      <c r="H6366" s="2110"/>
      <c r="I6366" s="2111"/>
      <c r="J6366" s="2113"/>
      <c r="K6366" s="2112"/>
      <c r="L6366" s="2112"/>
      <c r="M6366" s="2112"/>
      <c r="N6366" s="2098"/>
    </row>
    <row r="6367" spans="1:14" ht="51" customHeight="1">
      <c r="A6367" s="2066" t="s">
        <v>10298</v>
      </c>
      <c r="B6367" s="2104" t="s">
        <v>10299</v>
      </c>
      <c r="C6367" s="2068">
        <v>75000</v>
      </c>
      <c r="D6367" s="2094" t="s">
        <v>9914</v>
      </c>
      <c r="E6367" s="2094" t="s">
        <v>9915</v>
      </c>
      <c r="F6367" s="2094" t="s">
        <v>10289</v>
      </c>
      <c r="G6367" s="2069"/>
      <c r="H6367" s="2110"/>
      <c r="I6367" s="2111"/>
      <c r="J6367" s="2113"/>
      <c r="K6367" s="2112"/>
      <c r="L6367" s="2112"/>
      <c r="M6367" s="2112"/>
      <c r="N6367" s="2098"/>
    </row>
    <row r="6368" spans="1:14" ht="51" customHeight="1">
      <c r="A6368" s="2066" t="s">
        <v>10300</v>
      </c>
      <c r="B6368" s="2104" t="s">
        <v>10301</v>
      </c>
      <c r="C6368" s="2068">
        <v>75000</v>
      </c>
      <c r="D6368" s="2094" t="s">
        <v>9914</v>
      </c>
      <c r="E6368" s="2094" t="s">
        <v>9915</v>
      </c>
      <c r="F6368" s="2094" t="s">
        <v>10282</v>
      </c>
      <c r="G6368" s="2069"/>
      <c r="H6368" s="2110"/>
      <c r="I6368" s="2111"/>
      <c r="J6368" s="2113"/>
      <c r="K6368" s="2112"/>
      <c r="L6368" s="2112"/>
      <c r="M6368" s="2112"/>
      <c r="N6368" s="2098"/>
    </row>
    <row r="6369" spans="1:14" ht="51" customHeight="1">
      <c r="A6369" s="2066" t="s">
        <v>10302</v>
      </c>
      <c r="B6369" s="2104" t="s">
        <v>10303</v>
      </c>
      <c r="C6369" s="2068">
        <v>50000</v>
      </c>
      <c r="D6369" s="2094" t="s">
        <v>9970</v>
      </c>
      <c r="E6369" s="2094" t="s">
        <v>10267</v>
      </c>
      <c r="F6369" s="2094" t="s">
        <v>10189</v>
      </c>
      <c r="G6369" s="2069"/>
      <c r="H6369" s="2110"/>
      <c r="I6369" s="2111"/>
      <c r="J6369" s="2113"/>
      <c r="K6369" s="2112"/>
      <c r="L6369" s="2112"/>
      <c r="M6369" s="2112"/>
      <c r="N6369" s="2098"/>
    </row>
    <row r="6370" spans="1:14" ht="51" customHeight="1">
      <c r="A6370" s="2066" t="s">
        <v>10304</v>
      </c>
      <c r="B6370" s="2104" t="s">
        <v>10305</v>
      </c>
      <c r="C6370" s="2068">
        <v>100000</v>
      </c>
      <c r="D6370" s="2094" t="s">
        <v>9914</v>
      </c>
      <c r="E6370" s="2094" t="s">
        <v>9915</v>
      </c>
      <c r="F6370" s="2094" t="s">
        <v>10189</v>
      </c>
      <c r="G6370" s="2069"/>
      <c r="H6370" s="2110"/>
      <c r="I6370" s="2111"/>
      <c r="J6370" s="2113"/>
      <c r="K6370" s="2112"/>
      <c r="L6370" s="2112"/>
      <c r="M6370" s="2112"/>
      <c r="N6370" s="2098"/>
    </row>
    <row r="6371" spans="1:14" ht="51" customHeight="1">
      <c r="A6371" s="2066" t="s">
        <v>10306</v>
      </c>
      <c r="B6371" s="2104" t="s">
        <v>10307</v>
      </c>
      <c r="C6371" s="2068">
        <v>100000</v>
      </c>
      <c r="D6371" s="2094" t="s">
        <v>9914</v>
      </c>
      <c r="E6371" s="2094" t="s">
        <v>9915</v>
      </c>
      <c r="F6371" s="2107" t="s">
        <v>10308</v>
      </c>
      <c r="G6371" s="2105"/>
      <c r="H6371" s="2110"/>
      <c r="I6371" s="2111"/>
      <c r="J6371" s="2113"/>
      <c r="K6371" s="2112"/>
      <c r="L6371" s="2112"/>
      <c r="M6371" s="2112"/>
      <c r="N6371" s="2098"/>
    </row>
    <row r="6372" spans="1:14" ht="51" customHeight="1">
      <c r="A6372" s="2066" t="s">
        <v>10309</v>
      </c>
      <c r="B6372" s="2104" t="s">
        <v>10310</v>
      </c>
      <c r="C6372" s="2068">
        <v>100000</v>
      </c>
      <c r="D6372" s="2094" t="s">
        <v>9914</v>
      </c>
      <c r="E6372" s="2094" t="s">
        <v>9915</v>
      </c>
      <c r="F6372" s="2107" t="s">
        <v>10308</v>
      </c>
      <c r="G6372" s="2069"/>
      <c r="H6372" s="2110"/>
      <c r="I6372" s="2111"/>
      <c r="J6372" s="2113"/>
      <c r="K6372" s="2112"/>
      <c r="L6372" s="2112"/>
      <c r="M6372" s="2112"/>
      <c r="N6372" s="2098"/>
    </row>
    <row r="6373" spans="1:14" ht="51" customHeight="1">
      <c r="A6373" s="2066" t="s">
        <v>10311</v>
      </c>
      <c r="B6373" s="2104" t="s">
        <v>10312</v>
      </c>
      <c r="C6373" s="2068">
        <v>100000</v>
      </c>
      <c r="D6373" s="2094" t="s">
        <v>9914</v>
      </c>
      <c r="E6373" s="2094" t="s">
        <v>9915</v>
      </c>
      <c r="F6373" s="2107" t="s">
        <v>10308</v>
      </c>
      <c r="G6373" s="2069"/>
      <c r="H6373" s="2110"/>
      <c r="I6373" s="2111"/>
      <c r="J6373" s="2113"/>
      <c r="K6373" s="2112"/>
      <c r="L6373" s="2112"/>
      <c r="M6373" s="2112"/>
      <c r="N6373" s="2098"/>
    </row>
    <row r="6374" spans="1:14" ht="51" customHeight="1">
      <c r="A6374" s="2066" t="s">
        <v>10313</v>
      </c>
      <c r="B6374" s="2104" t="s">
        <v>10314</v>
      </c>
      <c r="C6374" s="2068">
        <v>100000</v>
      </c>
      <c r="D6374" s="2094" t="s">
        <v>9914</v>
      </c>
      <c r="E6374" s="2094" t="s">
        <v>9915</v>
      </c>
      <c r="F6374" s="2107" t="s">
        <v>10308</v>
      </c>
      <c r="G6374" s="2069"/>
      <c r="H6374" s="2110"/>
      <c r="I6374" s="2111"/>
      <c r="J6374" s="2113"/>
      <c r="K6374" s="2112"/>
      <c r="L6374" s="2112"/>
      <c r="M6374" s="2112"/>
      <c r="N6374" s="2098"/>
    </row>
    <row r="6375" spans="1:14" ht="51" customHeight="1">
      <c r="A6375" s="2066" t="s">
        <v>10315</v>
      </c>
      <c r="B6375" s="2104" t="s">
        <v>10316</v>
      </c>
      <c r="C6375" s="2068">
        <v>100000</v>
      </c>
      <c r="D6375" s="2094" t="s">
        <v>9914</v>
      </c>
      <c r="E6375" s="2094" t="s">
        <v>9915</v>
      </c>
      <c r="F6375" s="2107" t="s">
        <v>10308</v>
      </c>
      <c r="G6375" s="2105"/>
      <c r="H6375" s="2110"/>
      <c r="I6375" s="2111"/>
      <c r="J6375" s="2113"/>
      <c r="K6375" s="2112"/>
      <c r="L6375" s="2112"/>
      <c r="M6375" s="2112"/>
      <c r="N6375" s="2098"/>
    </row>
    <row r="6376" spans="1:14" ht="51" customHeight="1">
      <c r="A6376" s="2066" t="s">
        <v>10317</v>
      </c>
      <c r="B6376" s="2104" t="s">
        <v>10318</v>
      </c>
      <c r="C6376" s="2068">
        <v>100000</v>
      </c>
      <c r="D6376" s="2094" t="s">
        <v>9914</v>
      </c>
      <c r="E6376" s="2094" t="s">
        <v>9915</v>
      </c>
      <c r="F6376" s="2107" t="s">
        <v>10319</v>
      </c>
      <c r="G6376" s="2069"/>
      <c r="H6376" s="2110"/>
      <c r="I6376" s="2111"/>
      <c r="J6376" s="2113"/>
      <c r="K6376" s="2112"/>
      <c r="L6376" s="2112"/>
      <c r="M6376" s="2112"/>
      <c r="N6376" s="2098"/>
    </row>
    <row r="6377" spans="1:14" ht="51" customHeight="1">
      <c r="A6377" s="2066" t="s">
        <v>10320</v>
      </c>
      <c r="B6377" s="2104" t="s">
        <v>10321</v>
      </c>
      <c r="C6377" s="2068">
        <v>50000</v>
      </c>
      <c r="D6377" s="2094" t="s">
        <v>9970</v>
      </c>
      <c r="E6377" s="2094" t="s">
        <v>10267</v>
      </c>
      <c r="F6377" s="2094" t="s">
        <v>10189</v>
      </c>
      <c r="G6377" s="2105"/>
      <c r="H6377" s="2110"/>
      <c r="I6377" s="2111"/>
      <c r="J6377" s="2113"/>
      <c r="K6377" s="2112"/>
      <c r="L6377" s="2112"/>
      <c r="M6377" s="2112"/>
      <c r="N6377" s="2098"/>
    </row>
    <row r="6378" spans="1:14" ht="51" customHeight="1">
      <c r="A6378" s="2066" t="s">
        <v>10322</v>
      </c>
      <c r="B6378" s="2104" t="s">
        <v>10323</v>
      </c>
      <c r="C6378" s="2068">
        <v>30000</v>
      </c>
      <c r="D6378" s="2094" t="s">
        <v>9914</v>
      </c>
      <c r="E6378" s="2094" t="s">
        <v>9915</v>
      </c>
      <c r="F6378" s="2094" t="s">
        <v>10174</v>
      </c>
      <c r="G6378" s="2069"/>
      <c r="H6378" s="2110"/>
      <c r="I6378" s="2111"/>
      <c r="J6378" s="2113"/>
      <c r="K6378" s="2112"/>
      <c r="L6378" s="2112"/>
      <c r="M6378" s="2112"/>
      <c r="N6378" s="2098"/>
    </row>
    <row r="6379" spans="1:14" ht="51" customHeight="1">
      <c r="A6379" s="2098"/>
      <c r="B6379" s="2098"/>
      <c r="C6379" s="2098"/>
      <c r="D6379" s="2098"/>
      <c r="E6379" s="2098"/>
      <c r="F6379" s="2098"/>
      <c r="G6379" s="2105"/>
      <c r="H6379" s="2110"/>
      <c r="I6379" s="2111"/>
      <c r="J6379" s="2113"/>
      <c r="K6379" s="2112"/>
      <c r="L6379" s="2112"/>
      <c r="M6379" s="2112"/>
      <c r="N6379" s="2098"/>
    </row>
    <row r="6380" spans="1:14" ht="51" customHeight="1">
      <c r="A6380" s="2098"/>
      <c r="B6380" s="2098"/>
      <c r="C6380" s="2098"/>
      <c r="D6380" s="2085"/>
      <c r="E6380" s="2085"/>
      <c r="F6380" s="2069"/>
      <c r="G6380" s="2069"/>
      <c r="H6380" s="2110"/>
      <c r="I6380" s="2111"/>
      <c r="J6380" s="2113"/>
      <c r="K6380" s="2112"/>
      <c r="L6380" s="2112"/>
      <c r="M6380" s="2112"/>
      <c r="N6380" s="2098"/>
    </row>
    <row r="6381" spans="1:14" ht="51" customHeight="1">
      <c r="A6381" s="2066" t="s">
        <v>10324</v>
      </c>
      <c r="B6381" s="2071"/>
      <c r="C6381" s="2068">
        <v>5069976</v>
      </c>
      <c r="D6381" s="2098"/>
      <c r="E6381" s="2098"/>
      <c r="F6381" s="2098"/>
      <c r="G6381" s="2069"/>
      <c r="H6381" s="2098"/>
      <c r="I6381" s="2098"/>
      <c r="J6381" s="2098"/>
      <c r="K6381" s="2098"/>
      <c r="L6381" s="2098"/>
      <c r="M6381" s="2098"/>
      <c r="N6381" s="2098"/>
    </row>
    <row r="6382" spans="1:14" ht="51" customHeight="1">
      <c r="A6382" s="2066" t="s">
        <v>10325</v>
      </c>
      <c r="B6382" s="2071"/>
      <c r="C6382" s="2068">
        <v>101738</v>
      </c>
      <c r="D6382" s="2069"/>
      <c r="E6382" s="2085"/>
      <c r="F6382" s="2069"/>
      <c r="G6382" s="2069"/>
      <c r="H6382" s="2098"/>
      <c r="I6382" s="2098"/>
      <c r="J6382" s="2098"/>
      <c r="K6382" s="2098"/>
      <c r="L6382" s="2098"/>
      <c r="M6382" s="2098"/>
      <c r="N6382" s="2098"/>
    </row>
    <row r="6383" spans="1:14" ht="51" customHeight="1">
      <c r="A6383" s="2066"/>
      <c r="B6383" s="2071"/>
      <c r="C6383" s="2068"/>
      <c r="D6383" s="2069"/>
      <c r="E6383" s="2085"/>
      <c r="F6383" s="2069"/>
      <c r="G6383" s="2098"/>
      <c r="H6383" s="2098"/>
      <c r="I6383" s="2098"/>
      <c r="J6383" s="2098"/>
      <c r="K6383" s="2098"/>
      <c r="L6383" s="2098"/>
      <c r="M6383" s="2098"/>
      <c r="N6383" s="2098"/>
    </row>
    <row r="6384" spans="1:14" ht="51" customHeight="1">
      <c r="A6384" s="2066"/>
      <c r="B6384" s="2071"/>
      <c r="C6384" s="2068"/>
      <c r="D6384" s="2069"/>
      <c r="E6384" s="2085"/>
      <c r="F6384" s="2069"/>
      <c r="G6384" s="2069"/>
      <c r="H6384" s="2098"/>
      <c r="I6384" s="2098"/>
      <c r="J6384" s="2098"/>
      <c r="K6384" s="2098"/>
      <c r="L6384" s="2098"/>
      <c r="M6384" s="2098"/>
      <c r="N6384" s="2098"/>
    </row>
    <row r="6385" spans="1:14" ht="51" customHeight="1">
      <c r="A6385" s="2066"/>
      <c r="B6385" s="2071"/>
      <c r="C6385" s="2068"/>
      <c r="D6385" s="2085"/>
      <c r="E6385" s="2085"/>
      <c r="F6385" s="2069"/>
      <c r="G6385" s="2098"/>
      <c r="H6385" s="2098"/>
      <c r="I6385" s="2098"/>
      <c r="J6385" s="2098"/>
      <c r="K6385" s="2098"/>
      <c r="L6385" s="2098"/>
      <c r="M6385" s="2098"/>
      <c r="N6385" s="2098"/>
    </row>
    <row r="6386" spans="1:14" ht="51" customHeight="1">
      <c r="A6386" s="2066"/>
      <c r="B6386" s="2071"/>
      <c r="C6386" s="2068"/>
      <c r="D6386" s="2069"/>
      <c r="E6386" s="2085"/>
      <c r="F6386" s="2069"/>
      <c r="G6386" s="2118"/>
      <c r="H6386" s="2098"/>
      <c r="I6386" s="2098"/>
      <c r="J6386" s="2098"/>
      <c r="K6386" s="2098"/>
      <c r="L6386" s="2098"/>
      <c r="M6386" s="2098"/>
      <c r="N6386" s="2098"/>
    </row>
    <row r="6387" spans="1:14" ht="51" customHeight="1">
      <c r="A6387" s="2066"/>
      <c r="B6387" s="2071"/>
      <c r="C6387" s="2068"/>
      <c r="D6387" s="2069"/>
      <c r="E6387" s="2085"/>
      <c r="F6387" s="2069"/>
      <c r="G6387" s="2069"/>
      <c r="H6387" s="2098"/>
      <c r="I6387" s="2098"/>
      <c r="J6387" s="2098"/>
      <c r="K6387" s="2098"/>
      <c r="L6387" s="2098"/>
      <c r="M6387" s="2098"/>
      <c r="N6387" s="2098"/>
    </row>
    <row r="6388" spans="1:14" ht="51" customHeight="1">
      <c r="A6388" s="2066"/>
      <c r="B6388" s="2071"/>
      <c r="C6388" s="2068"/>
      <c r="D6388" s="2069"/>
      <c r="E6388" s="2085"/>
      <c r="F6388" s="2069"/>
      <c r="G6388" s="2098"/>
      <c r="H6388" s="2098"/>
      <c r="I6388" s="2098"/>
      <c r="J6388" s="2098"/>
      <c r="K6388" s="2098"/>
      <c r="L6388" s="2098"/>
      <c r="M6388" s="2098"/>
      <c r="N6388" s="2098"/>
    </row>
    <row r="6389" spans="1:14" ht="51" customHeight="1">
      <c r="A6389" s="2066"/>
      <c r="B6389" s="2071"/>
      <c r="C6389" s="2068"/>
      <c r="D6389" s="2069"/>
      <c r="E6389" s="2069"/>
      <c r="F6389" s="2069"/>
      <c r="G6389" s="2069"/>
      <c r="H6389"/>
      <c r="I6389"/>
      <c r="J6389"/>
      <c r="K6389"/>
      <c r="L6389"/>
      <c r="M6389"/>
      <c r="N6389"/>
    </row>
    <row r="6390" spans="1:14" ht="51" customHeight="1">
      <c r="A6390" s="2066"/>
      <c r="B6390" s="2071"/>
      <c r="C6390" s="2068"/>
      <c r="D6390" s="2085"/>
      <c r="E6390" s="2085"/>
      <c r="F6390" s="2069"/>
      <c r="G6390" s="2098"/>
      <c r="H6390"/>
      <c r="I6390"/>
      <c r="J6390"/>
      <c r="K6390"/>
      <c r="L6390"/>
      <c r="M6390"/>
      <c r="N6390"/>
    </row>
    <row r="6391" spans="1:14" ht="51" customHeight="1">
      <c r="A6391" s="2066"/>
      <c r="B6391" s="2071"/>
      <c r="C6391" s="2068"/>
      <c r="D6391" s="2069"/>
      <c r="E6391" s="2085"/>
      <c r="F6391" s="2069"/>
      <c r="G6391" s="2098"/>
      <c r="H6391"/>
      <c r="I6391"/>
      <c r="J6391"/>
      <c r="K6391"/>
      <c r="L6391"/>
      <c r="M6391"/>
      <c r="N6391"/>
    </row>
    <row r="6392" spans="1:14" ht="51" customHeight="1">
      <c r="A6392" s="2066"/>
      <c r="B6392" s="2071"/>
      <c r="C6392" s="2068"/>
      <c r="D6392" s="2069"/>
      <c r="E6392" s="2085"/>
      <c r="F6392" s="2069"/>
      <c r="G6392" s="2098"/>
      <c r="H6392"/>
      <c r="I6392"/>
      <c r="J6392"/>
      <c r="K6392"/>
      <c r="L6392"/>
      <c r="M6392"/>
      <c r="N6392"/>
    </row>
    <row r="6393" spans="1:14" ht="51" customHeight="1">
      <c r="A6393" s="2066"/>
      <c r="B6393" s="2071"/>
      <c r="C6393" s="2068"/>
      <c r="D6393" s="2069"/>
      <c r="E6393" s="2085"/>
      <c r="F6393" s="2069"/>
      <c r="G6393" s="2098"/>
      <c r="H6393"/>
      <c r="I6393"/>
      <c r="J6393"/>
      <c r="K6393"/>
      <c r="L6393"/>
      <c r="M6393"/>
      <c r="N6393"/>
    </row>
    <row r="6394" spans="1:14" ht="51" customHeight="1">
      <c r="A6394" s="2066"/>
      <c r="B6394" s="2071"/>
      <c r="C6394" s="2068"/>
      <c r="D6394" s="2085"/>
      <c r="E6394" s="2085"/>
      <c r="F6394" s="2069"/>
      <c r="G6394" s="2098"/>
      <c r="H6394"/>
      <c r="I6394"/>
      <c r="J6394"/>
      <c r="K6394"/>
      <c r="L6394"/>
      <c r="M6394"/>
      <c r="N6394"/>
    </row>
    <row r="6395" spans="1:14" ht="51" customHeight="1">
      <c r="A6395" s="2066"/>
      <c r="B6395" s="2071"/>
      <c r="C6395" s="2068"/>
      <c r="D6395" s="2069"/>
      <c r="E6395" s="2085"/>
      <c r="F6395" s="2069"/>
      <c r="G6395" s="2098"/>
      <c r="H6395"/>
      <c r="I6395"/>
      <c r="J6395"/>
      <c r="K6395"/>
      <c r="L6395"/>
      <c r="M6395"/>
      <c r="N6395"/>
    </row>
    <row r="6396" spans="1:14" ht="51" customHeight="1">
      <c r="A6396" s="2066"/>
      <c r="B6396" s="2071"/>
      <c r="C6396" s="2068"/>
      <c r="D6396" s="2085"/>
      <c r="E6396" s="2085"/>
      <c r="F6396" s="2069"/>
      <c r="G6396" s="2098"/>
      <c r="H6396"/>
      <c r="I6396"/>
      <c r="J6396"/>
      <c r="K6396"/>
      <c r="L6396"/>
      <c r="M6396"/>
      <c r="N6396"/>
    </row>
    <row r="6397" spans="1:14" ht="51" customHeight="1">
      <c r="A6397" s="2066"/>
      <c r="B6397" s="2071"/>
      <c r="C6397" s="2068"/>
      <c r="D6397" s="2085"/>
      <c r="E6397" s="2085"/>
      <c r="F6397" s="2069"/>
      <c r="G6397" s="2098"/>
      <c r="H6397"/>
      <c r="I6397"/>
      <c r="J6397"/>
      <c r="K6397"/>
      <c r="L6397"/>
      <c r="M6397"/>
      <c r="N6397"/>
    </row>
    <row r="6398" spans="1:14" ht="51" customHeight="1">
      <c r="A6398" s="2066"/>
      <c r="B6398" s="2071"/>
      <c r="C6398" s="2068"/>
      <c r="D6398" s="2085"/>
      <c r="E6398" s="2085"/>
      <c r="F6398" s="2069"/>
      <c r="G6398" s="2098"/>
      <c r="H6398"/>
      <c r="I6398"/>
      <c r="J6398"/>
      <c r="K6398"/>
      <c r="L6398"/>
      <c r="M6398"/>
      <c r="N6398"/>
    </row>
    <row r="6399" spans="1:14" ht="51" customHeight="1">
      <c r="A6399" s="2066"/>
      <c r="B6399" s="2071"/>
      <c r="C6399" s="2068"/>
      <c r="D6399" s="2085"/>
      <c r="E6399" s="2085"/>
      <c r="F6399" s="2069"/>
      <c r="G6399" s="2098"/>
      <c r="H6399"/>
      <c r="I6399"/>
      <c r="J6399"/>
      <c r="K6399"/>
      <c r="L6399"/>
      <c r="M6399"/>
      <c r="N6399"/>
    </row>
    <row r="6400" spans="1:14" ht="51" customHeight="1">
      <c r="A6400" s="2066"/>
      <c r="B6400" s="2071"/>
      <c r="C6400" s="2068"/>
      <c r="D6400" s="2069"/>
      <c r="E6400" s="2069"/>
      <c r="F6400" s="2069"/>
      <c r="G6400" s="2069"/>
      <c r="H6400"/>
      <c r="I6400"/>
      <c r="J6400"/>
      <c r="K6400"/>
      <c r="L6400"/>
      <c r="M6400"/>
      <c r="N6400"/>
    </row>
    <row r="6401" spans="1:14" ht="51" customHeight="1">
      <c r="A6401" s="2066"/>
      <c r="B6401" s="2071"/>
      <c r="C6401" s="2068"/>
      <c r="D6401" s="2085"/>
      <c r="E6401" s="2085"/>
      <c r="F6401" s="2069"/>
      <c r="G6401" s="2069"/>
      <c r="H6401"/>
      <c r="I6401"/>
      <c r="J6401"/>
      <c r="K6401"/>
      <c r="L6401"/>
      <c r="M6401"/>
      <c r="N6401"/>
    </row>
    <row r="6402" spans="1:14" ht="51" customHeight="1">
      <c r="A6402" s="2066"/>
      <c r="B6402" s="2071"/>
      <c r="C6402" s="2068"/>
      <c r="D6402" s="2069"/>
      <c r="E6402" s="2069"/>
      <c r="F6402" s="2069"/>
      <c r="G6402" s="2098"/>
      <c r="H6402"/>
      <c r="I6402"/>
      <c r="J6402"/>
      <c r="K6402"/>
      <c r="L6402"/>
      <c r="M6402"/>
      <c r="N6402"/>
    </row>
    <row r="6403" spans="1:14" ht="51" customHeight="1">
      <c r="A6403" s="2066"/>
      <c r="B6403" s="2071"/>
      <c r="C6403" s="2068"/>
      <c r="D6403" s="2069"/>
      <c r="E6403" s="2085"/>
      <c r="F6403" s="2085"/>
      <c r="G6403" s="2098"/>
      <c r="H6403"/>
      <c r="I6403"/>
      <c r="J6403"/>
      <c r="K6403"/>
      <c r="L6403"/>
      <c r="M6403"/>
      <c r="N6403"/>
    </row>
    <row r="6404" spans="1:14" ht="51" customHeight="1">
      <c r="A6404" s="2066"/>
      <c r="B6404" s="2071"/>
      <c r="C6404" s="2068"/>
      <c r="D6404" s="2069"/>
      <c r="E6404" s="2085"/>
      <c r="F6404" s="2069"/>
      <c r="G6404" s="2069"/>
      <c r="H6404"/>
      <c r="I6404"/>
      <c r="J6404"/>
      <c r="K6404"/>
      <c r="L6404"/>
      <c r="M6404"/>
      <c r="N6404"/>
    </row>
    <row r="6405" spans="1:14" ht="51" customHeight="1">
      <c r="A6405" s="2066"/>
      <c r="B6405" s="2071"/>
      <c r="C6405" s="2068"/>
      <c r="D6405" s="2085"/>
      <c r="E6405" s="2085"/>
      <c r="F6405" s="2069"/>
      <c r="G6405" s="2098"/>
      <c r="H6405"/>
      <c r="I6405"/>
      <c r="J6405"/>
      <c r="K6405"/>
      <c r="L6405"/>
      <c r="M6405"/>
      <c r="N6405"/>
    </row>
    <row r="6406" spans="1:14" ht="51" customHeight="1">
      <c r="A6406" s="2066"/>
      <c r="B6406" s="2071"/>
      <c r="C6406" s="2068"/>
      <c r="D6406" s="2085"/>
      <c r="E6406" s="2085"/>
      <c r="F6406" s="2069"/>
      <c r="G6406" s="2098"/>
      <c r="H6406"/>
      <c r="I6406"/>
      <c r="J6406"/>
      <c r="K6406"/>
      <c r="L6406"/>
      <c r="M6406"/>
      <c r="N6406"/>
    </row>
    <row r="6407" spans="1:14" ht="51" customHeight="1">
      <c r="A6407" s="2066"/>
      <c r="B6407" s="2071"/>
      <c r="C6407" s="2068"/>
      <c r="D6407" s="2085"/>
      <c r="E6407" s="2085"/>
      <c r="F6407" s="2069"/>
      <c r="G6407" s="2098"/>
      <c r="H6407"/>
      <c r="I6407"/>
      <c r="J6407"/>
      <c r="K6407"/>
      <c r="L6407"/>
      <c r="M6407"/>
      <c r="N6407"/>
    </row>
    <row r="6408" spans="1:14" ht="51" customHeight="1">
      <c r="A6408" s="2066"/>
      <c r="B6408" s="2071"/>
      <c r="C6408" s="2068"/>
      <c r="D6408" s="2085"/>
      <c r="E6408" s="2085"/>
      <c r="F6408" s="2069"/>
      <c r="G6408" s="2098"/>
      <c r="H6408"/>
      <c r="I6408"/>
      <c r="J6408"/>
      <c r="K6408"/>
      <c r="L6408"/>
      <c r="M6408"/>
      <c r="N6408"/>
    </row>
    <row r="6409" spans="1:14" ht="51" customHeight="1">
      <c r="A6409" s="2066"/>
      <c r="B6409" s="2071"/>
      <c r="C6409" s="2068"/>
      <c r="D6409" s="2069"/>
      <c r="E6409" s="2069"/>
      <c r="F6409" s="2069"/>
      <c r="G6409" s="2069"/>
      <c r="H6409"/>
      <c r="I6409"/>
      <c r="J6409"/>
      <c r="K6409"/>
      <c r="L6409"/>
      <c r="M6409"/>
      <c r="N6409"/>
    </row>
    <row r="6410" spans="1:14" ht="51" customHeight="1">
      <c r="A6410" s="2098"/>
      <c r="B6410" s="2071"/>
      <c r="C6410" s="2098"/>
      <c r="D6410" s="2069"/>
      <c r="E6410" s="2069"/>
      <c r="F6410" s="2069"/>
      <c r="G6410" s="2098"/>
      <c r="H6410"/>
      <c r="I6410"/>
      <c r="J6410"/>
      <c r="K6410"/>
      <c r="L6410"/>
      <c r="M6410"/>
      <c r="N6410"/>
    </row>
    <row r="6411" spans="1:14" ht="51" customHeight="1">
      <c r="A6411" s="2109"/>
      <c r="B6411" s="2071"/>
      <c r="C6411" s="2068"/>
      <c r="D6411" s="2085"/>
      <c r="E6411" s="2085"/>
      <c r="F6411" s="2069"/>
      <c r="G6411" s="2069"/>
      <c r="H6411"/>
      <c r="I6411"/>
      <c r="J6411"/>
      <c r="K6411"/>
      <c r="L6411"/>
      <c r="M6411"/>
      <c r="N6411"/>
    </row>
    <row r="6412" spans="1:14" ht="51" customHeight="1">
      <c r="A6412" s="2109"/>
      <c r="B6412" s="2071"/>
      <c r="C6412" s="2068"/>
      <c r="D6412" s="2069"/>
      <c r="E6412" s="2085"/>
      <c r="F6412" s="2069"/>
      <c r="G6412" s="2069"/>
      <c r="H6412"/>
      <c r="I6412"/>
      <c r="J6412"/>
      <c r="K6412"/>
      <c r="L6412"/>
      <c r="M6412"/>
      <c r="N6412"/>
    </row>
    <row r="6413" spans="1:14" ht="51" customHeight="1">
      <c r="A6413" s="2109"/>
      <c r="B6413" s="2071"/>
      <c r="C6413" s="2068"/>
      <c r="D6413" s="2069"/>
      <c r="E6413" s="2085"/>
      <c r="F6413" s="2069"/>
      <c r="G6413" s="2098"/>
      <c r="H6413"/>
      <c r="I6413"/>
      <c r="J6413"/>
      <c r="K6413"/>
      <c r="L6413"/>
      <c r="M6413"/>
      <c r="N6413"/>
    </row>
    <row r="6414" spans="1:14" ht="51" customHeight="1">
      <c r="A6414" s="2109"/>
      <c r="B6414" s="2071"/>
      <c r="C6414" s="2068"/>
      <c r="D6414" s="2085"/>
      <c r="E6414" s="2085"/>
      <c r="F6414" s="2069"/>
      <c r="G6414" s="2098"/>
      <c r="H6414"/>
      <c r="I6414"/>
      <c r="J6414"/>
      <c r="K6414"/>
      <c r="L6414"/>
      <c r="M6414"/>
      <c r="N6414"/>
    </row>
    <row r="6415" spans="1:14" ht="51" customHeight="1">
      <c r="A6415" s="2109"/>
      <c r="B6415" s="2071"/>
      <c r="C6415" s="2068"/>
      <c r="D6415" s="2085"/>
      <c r="E6415" s="2085"/>
      <c r="F6415" s="2069"/>
      <c r="G6415" s="2098"/>
      <c r="H6415"/>
      <c r="I6415"/>
      <c r="J6415"/>
      <c r="K6415"/>
      <c r="L6415"/>
      <c r="M6415"/>
      <c r="N6415"/>
    </row>
    <row r="6416" spans="1:14" ht="51" customHeight="1">
      <c r="A6416" s="2109"/>
      <c r="B6416" s="2071"/>
      <c r="C6416" s="2068"/>
      <c r="D6416" s="2085"/>
      <c r="E6416" s="2085"/>
      <c r="F6416" s="2069"/>
      <c r="G6416" s="2098"/>
      <c r="H6416"/>
      <c r="I6416"/>
      <c r="J6416"/>
      <c r="K6416"/>
      <c r="L6416"/>
      <c r="M6416"/>
      <c r="N6416"/>
    </row>
    <row r="6417" spans="1:14" ht="51" customHeight="1">
      <c r="A6417" s="2109"/>
      <c r="B6417" s="2071"/>
      <c r="C6417" s="2068"/>
      <c r="D6417" s="2085"/>
      <c r="E6417" s="2085"/>
      <c r="F6417" s="2069"/>
      <c r="G6417" s="2069"/>
      <c r="H6417"/>
      <c r="I6417"/>
      <c r="J6417"/>
      <c r="K6417"/>
      <c r="L6417"/>
      <c r="M6417"/>
      <c r="N6417"/>
    </row>
    <row r="6418" spans="1:14" ht="51" customHeight="1">
      <c r="A6418" s="2109"/>
      <c r="B6418" s="2071"/>
      <c r="C6418" s="2068"/>
      <c r="D6418" s="2069"/>
      <c r="E6418" s="2069"/>
      <c r="F6418" s="2069"/>
      <c r="G6418" s="2069"/>
      <c r="H6418"/>
      <c r="I6418"/>
      <c r="J6418"/>
      <c r="K6418"/>
      <c r="L6418"/>
      <c r="M6418"/>
      <c r="N6418"/>
    </row>
    <row r="6419" spans="1:14" ht="51" customHeight="1">
      <c r="A6419" s="2109"/>
      <c r="B6419" s="2071"/>
      <c r="C6419" s="2068"/>
      <c r="D6419" s="2085"/>
      <c r="E6419" s="2085"/>
      <c r="F6419" s="2069"/>
      <c r="G6419" s="2069"/>
      <c r="H6419"/>
      <c r="I6419"/>
      <c r="J6419"/>
      <c r="K6419"/>
      <c r="L6419"/>
      <c r="M6419"/>
      <c r="N6419"/>
    </row>
    <row r="6420" spans="1:14" ht="51" customHeight="1">
      <c r="A6420" s="2109"/>
      <c r="B6420" s="2071"/>
      <c r="C6420" s="2068"/>
      <c r="D6420" s="2085"/>
      <c r="E6420" s="2085"/>
      <c r="F6420" s="2069"/>
      <c r="G6420" s="2069"/>
      <c r="H6420"/>
      <c r="I6420"/>
      <c r="J6420"/>
      <c r="K6420"/>
      <c r="L6420"/>
      <c r="M6420"/>
      <c r="N6420"/>
    </row>
    <row r="6421" spans="1:14" ht="51" customHeight="1">
      <c r="A6421" s="2109"/>
      <c r="B6421" s="2071"/>
      <c r="C6421" s="2068"/>
      <c r="D6421" s="2085"/>
      <c r="E6421" s="2085"/>
      <c r="F6421" s="2069"/>
      <c r="G6421" s="2069"/>
      <c r="H6421"/>
      <c r="I6421"/>
      <c r="J6421"/>
      <c r="K6421"/>
      <c r="L6421"/>
      <c r="M6421"/>
      <c r="N6421"/>
    </row>
    <row r="6422" spans="1:14" ht="51" customHeight="1">
      <c r="A6422" s="2109"/>
      <c r="B6422" s="2071"/>
      <c r="C6422" s="2068"/>
      <c r="D6422" s="2085"/>
      <c r="E6422" s="2085"/>
      <c r="F6422" s="2069"/>
      <c r="G6422" s="2098"/>
      <c r="H6422"/>
      <c r="I6422"/>
      <c r="J6422"/>
      <c r="K6422"/>
      <c r="L6422"/>
      <c r="M6422"/>
      <c r="N6422"/>
    </row>
    <row r="6423" spans="1:14" ht="51" customHeight="1">
      <c r="A6423" s="2109"/>
      <c r="B6423" s="2071"/>
      <c r="C6423" s="2068"/>
      <c r="D6423" s="2085"/>
      <c r="E6423" s="2085"/>
      <c r="F6423" s="2069"/>
      <c r="G6423" s="2069"/>
      <c r="H6423"/>
      <c r="I6423"/>
      <c r="J6423"/>
      <c r="K6423"/>
      <c r="L6423"/>
      <c r="M6423"/>
      <c r="N6423"/>
    </row>
    <row r="6424" spans="1:14" ht="51" customHeight="1">
      <c r="A6424" s="2109"/>
      <c r="B6424" s="2071"/>
      <c r="C6424" s="2068"/>
      <c r="D6424" s="2069"/>
      <c r="E6424" s="2085"/>
      <c r="F6424" s="2069"/>
      <c r="G6424" s="2069"/>
      <c r="H6424"/>
      <c r="I6424"/>
      <c r="J6424"/>
      <c r="K6424"/>
      <c r="L6424"/>
      <c r="M6424"/>
      <c r="N6424"/>
    </row>
    <row r="6425" spans="1:14" ht="51" customHeight="1">
      <c r="A6425" s="2109"/>
      <c r="B6425" s="2071"/>
      <c r="C6425" s="2068"/>
      <c r="D6425" s="2085"/>
      <c r="E6425" s="2085"/>
      <c r="F6425" s="2069"/>
      <c r="G6425" s="2098"/>
      <c r="H6425"/>
      <c r="I6425"/>
      <c r="J6425"/>
      <c r="K6425"/>
      <c r="L6425"/>
      <c r="M6425"/>
      <c r="N6425"/>
    </row>
    <row r="6426" spans="1:14" ht="51" customHeight="1">
      <c r="A6426" s="2109"/>
      <c r="B6426" s="2071"/>
      <c r="C6426" s="2068"/>
      <c r="D6426" s="2069"/>
      <c r="E6426" s="2085"/>
      <c r="F6426" s="2069"/>
      <c r="G6426" s="2098"/>
      <c r="H6426"/>
      <c r="I6426"/>
      <c r="J6426"/>
      <c r="K6426"/>
      <c r="L6426"/>
      <c r="M6426"/>
      <c r="N6426"/>
    </row>
    <row r="6427" spans="1:14" ht="51" customHeight="1">
      <c r="A6427" s="2109"/>
      <c r="B6427" s="2071"/>
      <c r="C6427" s="2068"/>
      <c r="D6427" s="2069"/>
      <c r="E6427" s="2069"/>
      <c r="F6427" s="2118"/>
      <c r="G6427" s="2069"/>
      <c r="H6427"/>
      <c r="I6427"/>
      <c r="J6427"/>
      <c r="K6427"/>
      <c r="L6427"/>
      <c r="M6427"/>
      <c r="N6427"/>
    </row>
    <row r="6428" spans="1:14" ht="51" customHeight="1">
      <c r="A6428" s="2109"/>
      <c r="B6428" s="2071"/>
      <c r="C6428" s="2068"/>
      <c r="D6428" s="2069"/>
      <c r="E6428" s="2085"/>
      <c r="F6428" s="2069"/>
      <c r="G6428" s="2098"/>
      <c r="H6428"/>
      <c r="I6428"/>
      <c r="J6428"/>
      <c r="K6428"/>
      <c r="L6428"/>
      <c r="M6428"/>
      <c r="N6428"/>
    </row>
    <row r="6429" spans="1:14" ht="51" customHeight="1">
      <c r="A6429" s="2109"/>
      <c r="B6429" s="2071"/>
      <c r="C6429" s="2068"/>
      <c r="D6429" s="2085"/>
      <c r="E6429" s="2085"/>
      <c r="F6429" s="2069"/>
      <c r="G6429" s="2069"/>
      <c r="H6429"/>
      <c r="I6429"/>
      <c r="J6429"/>
      <c r="K6429"/>
      <c r="L6429"/>
      <c r="M6429"/>
      <c r="N6429"/>
    </row>
    <row r="6430" spans="1:14" ht="51" customHeight="1">
      <c r="A6430" s="2109"/>
      <c r="B6430" s="2071"/>
      <c r="C6430" s="2068"/>
      <c r="D6430" s="2085"/>
      <c r="E6430" s="2085"/>
      <c r="F6430" s="2069"/>
      <c r="G6430" s="2098"/>
      <c r="H6430"/>
      <c r="I6430"/>
      <c r="J6430"/>
      <c r="K6430"/>
      <c r="L6430"/>
      <c r="M6430"/>
      <c r="N6430"/>
    </row>
    <row r="6431" spans="1:14" ht="51" customHeight="1">
      <c r="A6431" s="2109"/>
      <c r="B6431" s="2071"/>
      <c r="C6431" s="2068"/>
      <c r="D6431" s="2085"/>
      <c r="E6431" s="2085"/>
      <c r="F6431" s="2069"/>
      <c r="G6431" s="2098"/>
      <c r="H6431"/>
      <c r="I6431"/>
      <c r="J6431"/>
      <c r="K6431"/>
      <c r="L6431"/>
      <c r="M6431"/>
      <c r="N6431"/>
    </row>
    <row r="6432" spans="1:14" ht="51" customHeight="1">
      <c r="A6432" s="2109"/>
      <c r="B6432" s="2071"/>
      <c r="C6432" s="2068"/>
      <c r="D6432" s="2085"/>
      <c r="E6432" s="2085"/>
      <c r="F6432" s="2069"/>
      <c r="G6432" s="2098"/>
      <c r="H6432"/>
      <c r="I6432"/>
      <c r="J6432"/>
      <c r="K6432"/>
      <c r="L6432"/>
      <c r="M6432"/>
      <c r="N6432"/>
    </row>
    <row r="6433" spans="1:14" ht="51" customHeight="1">
      <c r="A6433" s="2109"/>
      <c r="B6433" s="2071"/>
      <c r="C6433" s="2068"/>
      <c r="D6433" s="2069"/>
      <c r="E6433" s="2069"/>
      <c r="F6433" s="2069"/>
      <c r="G6433" s="2098"/>
      <c r="H6433"/>
      <c r="I6433"/>
      <c r="J6433"/>
      <c r="K6433"/>
      <c r="L6433"/>
      <c r="M6433"/>
      <c r="N6433"/>
    </row>
    <row r="6434" spans="1:14" ht="51" customHeight="1">
      <c r="A6434" s="2109"/>
      <c r="B6434" s="2071"/>
      <c r="C6434" s="2068"/>
      <c r="D6434" s="2069"/>
      <c r="E6434" s="2085"/>
      <c r="F6434" s="2069"/>
      <c r="G6434" s="2069"/>
      <c r="H6434"/>
      <c r="I6434"/>
      <c r="J6434"/>
      <c r="K6434"/>
      <c r="L6434"/>
      <c r="M6434"/>
      <c r="N6434"/>
    </row>
    <row r="6435" spans="1:14" ht="51" customHeight="1">
      <c r="A6435" s="2109"/>
      <c r="B6435" s="2071"/>
      <c r="C6435" s="2068"/>
      <c r="D6435" s="2085"/>
      <c r="E6435" s="2085"/>
      <c r="F6435" s="2069"/>
      <c r="G6435" s="2098"/>
      <c r="H6435"/>
      <c r="I6435"/>
      <c r="J6435"/>
      <c r="K6435"/>
      <c r="L6435"/>
      <c r="M6435"/>
      <c r="N6435"/>
    </row>
    <row r="6436" spans="1:14" ht="51" customHeight="1">
      <c r="A6436" s="2109"/>
      <c r="B6436" s="2071"/>
      <c r="C6436" s="2068"/>
      <c r="D6436" s="2085"/>
      <c r="E6436" s="2085"/>
      <c r="F6436" s="2069"/>
      <c r="G6436" s="2098"/>
      <c r="H6436"/>
      <c r="I6436"/>
      <c r="J6436"/>
      <c r="K6436"/>
      <c r="L6436"/>
      <c r="M6436"/>
      <c r="N6436"/>
    </row>
    <row r="6437" spans="1:14" ht="51" customHeight="1">
      <c r="A6437" s="2109"/>
      <c r="B6437" s="2071"/>
      <c r="C6437" s="2068"/>
      <c r="D6437" s="2085"/>
      <c r="E6437" s="2085"/>
      <c r="F6437" s="2119"/>
      <c r="G6437" s="2098"/>
      <c r="H6437"/>
      <c r="I6437"/>
      <c r="J6437"/>
      <c r="K6437"/>
      <c r="L6437"/>
      <c r="M6437"/>
      <c r="N6437"/>
    </row>
    <row r="6438" spans="1:14" ht="51" customHeight="1">
      <c r="A6438" s="2109"/>
      <c r="B6438" s="2071"/>
      <c r="C6438" s="2068"/>
      <c r="D6438" s="2069"/>
      <c r="E6438" s="2085"/>
      <c r="F6438" s="2069"/>
      <c r="G6438" s="2098"/>
      <c r="H6438"/>
      <c r="I6438"/>
      <c r="J6438"/>
      <c r="K6438"/>
      <c r="L6438"/>
      <c r="M6438"/>
      <c r="N6438"/>
    </row>
    <row r="6439" spans="1:14" ht="51" customHeight="1">
      <c r="A6439" s="2109"/>
      <c r="B6439" s="2071"/>
      <c r="C6439" s="2068"/>
      <c r="D6439" s="2085"/>
      <c r="E6439" s="2085"/>
      <c r="F6439" s="2069"/>
      <c r="G6439" s="2098"/>
      <c r="H6439"/>
      <c r="I6439"/>
      <c r="J6439"/>
      <c r="K6439"/>
      <c r="L6439"/>
      <c r="M6439"/>
      <c r="N6439"/>
    </row>
    <row r="6440" spans="1:14" ht="51" customHeight="1">
      <c r="A6440" s="2109"/>
      <c r="B6440" s="2071"/>
      <c r="C6440" s="2068"/>
      <c r="D6440" s="2085"/>
      <c r="E6440" s="2085"/>
      <c r="F6440" s="2069"/>
      <c r="G6440" s="2098"/>
      <c r="H6440"/>
      <c r="I6440"/>
      <c r="J6440"/>
      <c r="K6440"/>
      <c r="L6440"/>
      <c r="M6440"/>
      <c r="N6440"/>
    </row>
    <row r="6441" spans="1:14" ht="51" customHeight="1">
      <c r="A6441" s="2109"/>
      <c r="B6441" s="2071"/>
      <c r="C6441" s="2068"/>
      <c r="D6441" s="2085"/>
      <c r="E6441" s="2085"/>
      <c r="F6441" s="2069"/>
      <c r="G6441" s="2098"/>
      <c r="H6441"/>
      <c r="I6441"/>
      <c r="J6441"/>
      <c r="K6441"/>
      <c r="L6441"/>
      <c r="M6441"/>
      <c r="N6441"/>
    </row>
    <row r="6442" spans="1:14" ht="51" customHeight="1">
      <c r="A6442" s="2109"/>
      <c r="B6442" s="2071"/>
      <c r="C6442" s="2068"/>
      <c r="D6442" s="2085"/>
      <c r="E6442" s="2085"/>
      <c r="F6442" s="2069"/>
      <c r="G6442" s="2069"/>
      <c r="H6442"/>
      <c r="I6442"/>
      <c r="J6442"/>
      <c r="K6442"/>
      <c r="L6442"/>
      <c r="M6442"/>
      <c r="N6442"/>
    </row>
    <row r="6443" spans="1:14" ht="51" customHeight="1">
      <c r="A6443" s="2109"/>
      <c r="B6443" s="2071"/>
      <c r="C6443" s="2068"/>
      <c r="D6443" s="2085"/>
      <c r="E6443" s="2085"/>
      <c r="F6443" s="2069"/>
      <c r="G6443" s="2098"/>
      <c r="H6443"/>
      <c r="I6443"/>
      <c r="J6443"/>
      <c r="K6443"/>
      <c r="L6443"/>
      <c r="M6443"/>
      <c r="N6443"/>
    </row>
    <row r="6444" spans="1:14" ht="51" customHeight="1">
      <c r="A6444" s="2109"/>
      <c r="B6444" s="2071"/>
      <c r="C6444" s="2068"/>
      <c r="D6444" s="2085"/>
      <c r="E6444" s="2085"/>
      <c r="F6444" s="2069"/>
      <c r="G6444" s="2098"/>
      <c r="H6444"/>
      <c r="I6444"/>
      <c r="J6444"/>
      <c r="K6444"/>
      <c r="L6444"/>
      <c r="M6444"/>
      <c r="N6444"/>
    </row>
    <row r="6445" spans="1:14" ht="51" customHeight="1">
      <c r="A6445" s="2109"/>
      <c r="B6445" s="2071"/>
      <c r="C6445" s="2068"/>
      <c r="D6445" s="2085"/>
      <c r="E6445" s="2085"/>
      <c r="F6445" s="2069"/>
      <c r="G6445" s="2098"/>
      <c r="H6445"/>
      <c r="I6445"/>
      <c r="J6445"/>
      <c r="K6445"/>
      <c r="L6445"/>
      <c r="M6445"/>
      <c r="N6445"/>
    </row>
    <row r="6446" spans="1:14" ht="51" customHeight="1">
      <c r="A6446" s="2109"/>
      <c r="B6446" s="2071"/>
      <c r="C6446" s="2068"/>
      <c r="D6446" s="2085"/>
      <c r="E6446" s="2085"/>
      <c r="F6446" s="2069"/>
      <c r="G6446" s="2098"/>
      <c r="H6446"/>
      <c r="I6446"/>
      <c r="J6446"/>
      <c r="K6446"/>
      <c r="L6446"/>
      <c r="M6446"/>
      <c r="N6446"/>
    </row>
    <row r="6447" spans="1:14" ht="51" customHeight="1">
      <c r="A6447" s="2109"/>
      <c r="B6447" s="2071"/>
      <c r="C6447" s="2068"/>
      <c r="D6447" s="2069"/>
      <c r="E6447" s="2069"/>
      <c r="F6447" s="2069"/>
      <c r="G6447" s="2098"/>
      <c r="H6447"/>
      <c r="I6447"/>
      <c r="J6447"/>
      <c r="K6447"/>
      <c r="L6447"/>
      <c r="M6447"/>
      <c r="N6447"/>
    </row>
    <row r="6448" spans="1:14" ht="51" customHeight="1">
      <c r="A6448" s="2109"/>
      <c r="B6448" s="2071"/>
      <c r="C6448" s="2068"/>
      <c r="D6448" s="2085"/>
      <c r="E6448" s="2085"/>
      <c r="F6448" s="2069"/>
      <c r="G6448" s="2069"/>
      <c r="H6448"/>
      <c r="I6448"/>
      <c r="J6448"/>
      <c r="K6448"/>
      <c r="L6448"/>
      <c r="M6448"/>
      <c r="N6448"/>
    </row>
    <row r="6449" spans="1:14" ht="51" customHeight="1">
      <c r="A6449" s="2109"/>
      <c r="B6449" s="2071"/>
      <c r="C6449" s="2120"/>
      <c r="D6449" s="2069"/>
      <c r="E6449" s="2085"/>
      <c r="F6449" s="2069"/>
      <c r="G6449" s="2098"/>
      <c r="H6449"/>
      <c r="I6449"/>
      <c r="J6449"/>
      <c r="K6449"/>
      <c r="L6449"/>
      <c r="M6449"/>
      <c r="N6449"/>
    </row>
    <row r="6450" spans="1:14" ht="51" customHeight="1">
      <c r="A6450" s="2109"/>
      <c r="B6450" s="2071"/>
      <c r="C6450" s="2120"/>
      <c r="D6450" s="2069"/>
      <c r="E6450" s="2085"/>
      <c r="F6450" s="2069"/>
      <c r="G6450" s="2098"/>
      <c r="H6450"/>
      <c r="I6450"/>
      <c r="J6450"/>
      <c r="K6450"/>
      <c r="L6450"/>
      <c r="M6450"/>
      <c r="N6450"/>
    </row>
    <row r="6451" spans="1:14" ht="51" customHeight="1">
      <c r="A6451" s="2109">
        <v>91152306180</v>
      </c>
      <c r="B6451" s="2071" t="s">
        <v>10326</v>
      </c>
      <c r="C6451" s="2068">
        <v>100000</v>
      </c>
      <c r="D6451" s="2085" t="s">
        <v>10327</v>
      </c>
      <c r="E6451" s="2085" t="s">
        <v>10328</v>
      </c>
      <c r="F6451" s="2069" t="s">
        <v>10329</v>
      </c>
      <c r="G6451" s="2098"/>
      <c r="H6451"/>
      <c r="I6451"/>
      <c r="J6451"/>
      <c r="K6451"/>
      <c r="L6451"/>
      <c r="M6451"/>
      <c r="N6451"/>
    </row>
    <row r="6452" spans="1:14" ht="51" customHeight="1">
      <c r="A6452" s="2109">
        <v>91135206181</v>
      </c>
      <c r="B6452" s="2071" t="s">
        <v>10330</v>
      </c>
      <c r="C6452" s="2068">
        <v>50000</v>
      </c>
      <c r="D6452" s="2085" t="s">
        <v>10327</v>
      </c>
      <c r="E6452" s="2085" t="s">
        <v>10328</v>
      </c>
      <c r="F6452" s="2069" t="s">
        <v>10331</v>
      </c>
      <c r="G6452" s="2098"/>
      <c r="H6452"/>
      <c r="I6452"/>
      <c r="J6452"/>
      <c r="K6452"/>
      <c r="L6452"/>
      <c r="M6452"/>
      <c r="N6452"/>
    </row>
    <row r="6453" spans="1:14" ht="51" customHeight="1">
      <c r="A6453" s="2109">
        <v>91161206182</v>
      </c>
      <c r="B6453" s="2071" t="s">
        <v>10332</v>
      </c>
      <c r="C6453" s="2068">
        <v>200000</v>
      </c>
      <c r="D6453" s="2069" t="s">
        <v>10333</v>
      </c>
      <c r="E6453" s="2085" t="s">
        <v>10334</v>
      </c>
      <c r="F6453" s="2069" t="s">
        <v>10335</v>
      </c>
      <c r="G6453" s="2098"/>
      <c r="H6453"/>
      <c r="I6453"/>
      <c r="J6453"/>
      <c r="K6453"/>
      <c r="L6453"/>
      <c r="M6453"/>
      <c r="N6453"/>
    </row>
    <row r="6454" spans="1:14" ht="51" customHeight="1">
      <c r="A6454" s="2109">
        <v>91141206183</v>
      </c>
      <c r="B6454" s="2071" t="s">
        <v>10336</v>
      </c>
      <c r="C6454" s="2068">
        <v>50000</v>
      </c>
      <c r="D6454" s="2085" t="s">
        <v>10327</v>
      </c>
      <c r="E6454" s="2085" t="s">
        <v>10328</v>
      </c>
      <c r="F6454" s="2119" t="s">
        <v>10337</v>
      </c>
      <c r="G6454" s="2098"/>
      <c r="H6454"/>
      <c r="I6454"/>
      <c r="J6454"/>
      <c r="K6454"/>
      <c r="L6454"/>
      <c r="M6454"/>
      <c r="N6454"/>
    </row>
    <row r="6455" spans="1:14" ht="51" customHeight="1">
      <c r="A6455" s="2109">
        <v>91135206184</v>
      </c>
      <c r="B6455" s="2071" t="s">
        <v>10338</v>
      </c>
      <c r="C6455" s="2068">
        <v>25000</v>
      </c>
      <c r="D6455" s="2085" t="s">
        <v>10327</v>
      </c>
      <c r="E6455" s="2085" t="s">
        <v>10328</v>
      </c>
      <c r="F6455" s="2069" t="s">
        <v>10329</v>
      </c>
      <c r="G6455" s="2098"/>
      <c r="H6455"/>
      <c r="I6455"/>
      <c r="J6455"/>
      <c r="K6455"/>
      <c r="L6455"/>
      <c r="M6455"/>
      <c r="N6455"/>
    </row>
    <row r="6456" spans="1:14" ht="51" customHeight="1">
      <c r="A6456" s="2121">
        <v>91135206185</v>
      </c>
      <c r="B6456" s="2122" t="s">
        <v>10339</v>
      </c>
      <c r="C6456" s="2116">
        <v>50000</v>
      </c>
      <c r="D6456" s="2123" t="s">
        <v>10327</v>
      </c>
      <c r="E6456" s="2123" t="s">
        <v>10328</v>
      </c>
      <c r="F6456" s="2124" t="s">
        <v>10329</v>
      </c>
      <c r="G6456" s="2124" t="s">
        <v>10340</v>
      </c>
      <c r="H6456"/>
      <c r="I6456"/>
      <c r="J6456"/>
      <c r="K6456"/>
      <c r="L6456"/>
      <c r="M6456"/>
      <c r="N6456"/>
    </row>
    <row r="6457" spans="1:14" ht="51" customHeight="1">
      <c r="A6457" s="2109">
        <v>91135106186</v>
      </c>
      <c r="B6457" s="2071" t="s">
        <v>10341</v>
      </c>
      <c r="C6457" s="2068">
        <v>34374</v>
      </c>
      <c r="D6457" s="2069" t="s">
        <v>10342</v>
      </c>
      <c r="E6457" s="2069" t="s">
        <v>10343</v>
      </c>
      <c r="F6457" s="2069" t="s">
        <v>10344</v>
      </c>
      <c r="G6457" s="2098"/>
      <c r="H6457"/>
      <c r="I6457"/>
      <c r="J6457"/>
      <c r="K6457"/>
      <c r="L6457"/>
      <c r="M6457"/>
      <c r="N6457"/>
    </row>
    <row r="6458" spans="1:14" ht="51" customHeight="1">
      <c r="A6458" s="2109">
        <v>91161206187</v>
      </c>
      <c r="B6458" s="2071" t="s">
        <v>10345</v>
      </c>
      <c r="C6458" s="2068">
        <v>40000</v>
      </c>
      <c r="D6458" s="2069" t="s">
        <v>10333</v>
      </c>
      <c r="E6458" s="2085" t="s">
        <v>10346</v>
      </c>
      <c r="F6458" s="2069" t="s">
        <v>10344</v>
      </c>
      <c r="G6458" s="2098"/>
      <c r="H6458"/>
      <c r="I6458"/>
      <c r="J6458"/>
      <c r="K6458"/>
      <c r="L6458"/>
      <c r="M6458"/>
      <c r="N6458"/>
    </row>
    <row r="6459" spans="1:14" ht="51" customHeight="1">
      <c r="A6459" s="2125">
        <v>91161206188</v>
      </c>
      <c r="B6459" s="2126" t="s">
        <v>10347</v>
      </c>
      <c r="C6459" s="2106">
        <v>60000</v>
      </c>
      <c r="D6459" s="2119" t="s">
        <v>10333</v>
      </c>
      <c r="E6459" s="2127" t="s">
        <v>10346</v>
      </c>
      <c r="F6459" s="2119" t="s">
        <v>10344</v>
      </c>
      <c r="G6459" s="2128"/>
      <c r="H6459"/>
      <c r="I6459"/>
      <c r="J6459"/>
      <c r="K6459"/>
      <c r="L6459"/>
      <c r="M6459"/>
      <c r="N6459"/>
    </row>
    <row r="6460" spans="1:14" ht="51" customHeight="1">
      <c r="A6460" s="2109">
        <v>91152306189</v>
      </c>
      <c r="B6460" s="2071" t="s">
        <v>10348</v>
      </c>
      <c r="C6460" s="2068">
        <v>75000</v>
      </c>
      <c r="D6460" s="2085" t="s">
        <v>10327</v>
      </c>
      <c r="E6460" s="2085" t="s">
        <v>10328</v>
      </c>
      <c r="F6460" s="2069" t="s">
        <v>10349</v>
      </c>
      <c r="G6460" s="2098"/>
      <c r="H6460"/>
      <c r="I6460"/>
      <c r="J6460"/>
      <c r="K6460"/>
      <c r="L6460"/>
      <c r="M6460"/>
      <c r="N6460"/>
    </row>
    <row r="6461" spans="1:14" ht="51" customHeight="1">
      <c r="A6461" s="2109">
        <v>91152306190</v>
      </c>
      <c r="B6461" s="2071" t="s">
        <v>10350</v>
      </c>
      <c r="C6461" s="2068">
        <v>75000</v>
      </c>
      <c r="D6461" s="2085" t="s">
        <v>10327</v>
      </c>
      <c r="E6461" s="2085" t="s">
        <v>10328</v>
      </c>
      <c r="F6461" s="2069" t="s">
        <v>10349</v>
      </c>
      <c r="G6461" s="2129"/>
      <c r="H6461"/>
      <c r="I6461"/>
      <c r="J6461"/>
      <c r="K6461"/>
      <c r="L6461"/>
      <c r="M6461"/>
      <c r="N6461"/>
    </row>
    <row r="6462" spans="1:14" ht="51" customHeight="1">
      <c r="A6462" s="2121">
        <v>91161206191</v>
      </c>
      <c r="B6462" s="2122" t="s">
        <v>10351</v>
      </c>
      <c r="C6462" s="2116">
        <v>100000</v>
      </c>
      <c r="D6462" s="2124" t="s">
        <v>10333</v>
      </c>
      <c r="E6462" s="2123" t="s">
        <v>10334</v>
      </c>
      <c r="F6462" s="2124" t="s">
        <v>10335</v>
      </c>
      <c r="G6462" s="2124" t="s">
        <v>10340</v>
      </c>
      <c r="H6462"/>
      <c r="I6462"/>
      <c r="J6462"/>
      <c r="K6462"/>
      <c r="L6462"/>
      <c r="M6462"/>
      <c r="N6462"/>
    </row>
    <row r="6463" spans="1:14" ht="51" customHeight="1">
      <c r="A6463" s="2121">
        <v>91152306192</v>
      </c>
      <c r="B6463" s="2122" t="s">
        <v>10352</v>
      </c>
      <c r="C6463" s="2116">
        <v>150000</v>
      </c>
      <c r="D6463" s="2123" t="s">
        <v>10327</v>
      </c>
      <c r="E6463" s="2123" t="s">
        <v>10328</v>
      </c>
      <c r="F6463" s="2123" t="s">
        <v>10353</v>
      </c>
      <c r="G6463" s="2124" t="s">
        <v>10340</v>
      </c>
      <c r="H6463"/>
      <c r="I6463"/>
      <c r="J6463"/>
      <c r="K6463"/>
      <c r="L6463"/>
      <c r="M6463"/>
      <c r="N6463"/>
    </row>
    <row r="6464" spans="1:14" ht="51" customHeight="1">
      <c r="A6464" s="2109">
        <v>91152306193</v>
      </c>
      <c r="B6464" s="2071" t="s">
        <v>10354</v>
      </c>
      <c r="C6464" s="2068">
        <v>100000</v>
      </c>
      <c r="D6464" s="2085" t="s">
        <v>10327</v>
      </c>
      <c r="E6464" s="2085" t="s">
        <v>10328</v>
      </c>
      <c r="F6464" s="2069" t="s">
        <v>10355</v>
      </c>
      <c r="G6464" s="2098"/>
      <c r="H6464"/>
      <c r="I6464"/>
      <c r="J6464"/>
      <c r="K6464"/>
      <c r="L6464"/>
      <c r="M6464"/>
      <c r="N6464"/>
    </row>
    <row r="6465" spans="1:14" ht="51" customHeight="1">
      <c r="A6465" s="2109">
        <v>91122206194</v>
      </c>
      <c r="B6465" s="2071" t="s">
        <v>10356</v>
      </c>
      <c r="C6465" s="2068">
        <v>5500</v>
      </c>
      <c r="D6465" s="2069" t="s">
        <v>10342</v>
      </c>
      <c r="E6465" s="2069" t="s">
        <v>10342</v>
      </c>
      <c r="F6465" s="2069" t="s">
        <v>10349</v>
      </c>
      <c r="G6465" s="2098"/>
      <c r="H6465"/>
      <c r="I6465"/>
      <c r="J6465"/>
      <c r="K6465"/>
      <c r="L6465"/>
      <c r="M6465"/>
      <c r="N6465"/>
    </row>
    <row r="6466" spans="1:14" ht="51" customHeight="1">
      <c r="A6466" s="2109">
        <v>91152306195</v>
      </c>
      <c r="B6466" s="2071" t="s">
        <v>10357</v>
      </c>
      <c r="C6466" s="2068">
        <v>100000</v>
      </c>
      <c r="D6466" s="2085" t="s">
        <v>10327</v>
      </c>
      <c r="E6466" s="2085" t="s">
        <v>10328</v>
      </c>
      <c r="F6466" s="2069" t="s">
        <v>10358</v>
      </c>
      <c r="G6466" s="2098"/>
      <c r="H6466"/>
      <c r="I6466"/>
      <c r="J6466"/>
      <c r="K6466"/>
      <c r="L6466"/>
      <c r="M6466"/>
      <c r="N6466"/>
    </row>
    <row r="6467" spans="1:14" ht="51" customHeight="1">
      <c r="A6467" s="2109">
        <v>91161206196</v>
      </c>
      <c r="B6467" s="2071" t="s">
        <v>10359</v>
      </c>
      <c r="C6467" s="2068">
        <v>15000</v>
      </c>
      <c r="D6467" s="2069" t="s">
        <v>10333</v>
      </c>
      <c r="E6467" s="2085" t="s">
        <v>10334</v>
      </c>
      <c r="F6467" s="2069" t="s">
        <v>10358</v>
      </c>
      <c r="G6467" s="2098"/>
      <c r="H6467"/>
      <c r="I6467"/>
      <c r="J6467"/>
      <c r="K6467"/>
      <c r="L6467"/>
      <c r="M6467"/>
      <c r="N6467"/>
    </row>
    <row r="6468" spans="1:14" ht="51" customHeight="1">
      <c r="A6468" s="2109">
        <v>91152306197</v>
      </c>
      <c r="B6468" s="2071" t="s">
        <v>10360</v>
      </c>
      <c r="C6468" s="2068">
        <v>100000</v>
      </c>
      <c r="D6468" s="2085" t="s">
        <v>10327</v>
      </c>
      <c r="E6468" s="2085" t="s">
        <v>10328</v>
      </c>
      <c r="F6468" s="2069" t="s">
        <v>10358</v>
      </c>
      <c r="G6468" s="2098"/>
      <c r="H6468"/>
      <c r="I6468"/>
      <c r="J6468"/>
      <c r="K6468"/>
      <c r="L6468"/>
      <c r="M6468"/>
      <c r="N6468"/>
    </row>
    <row r="6469" spans="1:14" ht="51" customHeight="1">
      <c r="A6469" s="2109">
        <v>91141206198</v>
      </c>
      <c r="B6469" s="2071" t="s">
        <v>10361</v>
      </c>
      <c r="C6469" s="2068">
        <v>100000</v>
      </c>
      <c r="D6469" s="2130" t="s">
        <v>10362</v>
      </c>
      <c r="E6469" s="2130" t="s">
        <v>10363</v>
      </c>
      <c r="F6469" s="2069" t="s">
        <v>10358</v>
      </c>
      <c r="G6469"/>
      <c r="H6469"/>
      <c r="I6469"/>
      <c r="J6469"/>
      <c r="K6469"/>
      <c r="L6469"/>
      <c r="M6469"/>
      <c r="N6469"/>
    </row>
    <row r="6470" spans="1:14" ht="51" customHeight="1">
      <c r="A6470" s="2109">
        <v>91152306199</v>
      </c>
      <c r="B6470" s="2071" t="s">
        <v>10364</v>
      </c>
      <c r="C6470" s="2068">
        <v>50000</v>
      </c>
      <c r="D6470" s="2085" t="s">
        <v>10327</v>
      </c>
      <c r="E6470" s="2085" t="s">
        <v>10328</v>
      </c>
      <c r="F6470" s="2069" t="s">
        <v>10365</v>
      </c>
      <c r="G6470"/>
      <c r="H6470"/>
      <c r="I6470"/>
      <c r="J6470"/>
      <c r="K6470"/>
      <c r="L6470"/>
      <c r="M6470"/>
      <c r="N6470"/>
    </row>
    <row r="6471" spans="1:14" ht="51" customHeight="1">
      <c r="A6471" s="2109">
        <v>91152306200</v>
      </c>
      <c r="B6471" s="2071" t="s">
        <v>10366</v>
      </c>
      <c r="C6471" s="2068">
        <v>100000</v>
      </c>
      <c r="D6471" s="2085" t="s">
        <v>10327</v>
      </c>
      <c r="E6471" s="2085" t="s">
        <v>10328</v>
      </c>
      <c r="F6471" s="2069" t="s">
        <v>10367</v>
      </c>
      <c r="G6471"/>
      <c r="H6471"/>
      <c r="I6471"/>
      <c r="J6471"/>
      <c r="K6471"/>
      <c r="L6471"/>
      <c r="M6471"/>
      <c r="N6471"/>
    </row>
    <row r="6472" spans="1:14" ht="51" customHeight="1">
      <c r="A6472" s="2109">
        <v>91152306201</v>
      </c>
      <c r="B6472" s="2071" t="s">
        <v>10368</v>
      </c>
      <c r="C6472" s="2068">
        <v>100000</v>
      </c>
      <c r="D6472" s="2085" t="s">
        <v>10327</v>
      </c>
      <c r="E6472" s="2085" t="s">
        <v>10328</v>
      </c>
      <c r="F6472" s="2069" t="s">
        <v>10367</v>
      </c>
      <c r="G6472"/>
      <c r="H6472"/>
      <c r="I6472"/>
      <c r="J6472"/>
      <c r="K6472"/>
      <c r="L6472"/>
      <c r="M6472"/>
      <c r="N6472"/>
    </row>
    <row r="6473" spans="1:14" ht="51" customHeight="1">
      <c r="A6473" s="2109">
        <v>91152306202</v>
      </c>
      <c r="B6473" s="2071" t="s">
        <v>10369</v>
      </c>
      <c r="C6473" s="2068">
        <v>100000</v>
      </c>
      <c r="D6473" s="2085" t="s">
        <v>10327</v>
      </c>
      <c r="E6473" s="2085" t="s">
        <v>10328</v>
      </c>
      <c r="F6473" s="2069" t="s">
        <v>10367</v>
      </c>
      <c r="G6473"/>
      <c r="H6473"/>
      <c r="I6473"/>
      <c r="J6473"/>
      <c r="K6473"/>
      <c r="L6473"/>
      <c r="M6473"/>
      <c r="N6473"/>
    </row>
    <row r="6474" spans="1:14" ht="51" customHeight="1">
      <c r="A6474" s="2109">
        <v>91141206203</v>
      </c>
      <c r="B6474" s="2071" t="s">
        <v>10370</v>
      </c>
      <c r="C6474" s="2068">
        <v>100000</v>
      </c>
      <c r="D6474" s="2085" t="s">
        <v>10327</v>
      </c>
      <c r="E6474" s="2085" t="s">
        <v>10328</v>
      </c>
      <c r="F6474" s="2069" t="s">
        <v>10367</v>
      </c>
      <c r="G6474"/>
      <c r="H6474"/>
      <c r="I6474"/>
      <c r="J6474"/>
      <c r="K6474"/>
      <c r="L6474"/>
      <c r="M6474"/>
      <c r="N6474"/>
    </row>
    <row r="6475" spans="1:14" ht="51" customHeight="1">
      <c r="A6475" s="2109"/>
      <c r="B6475" s="2071"/>
      <c r="C6475" s="2068"/>
      <c r="D6475" s="2069"/>
      <c r="E6475" s="2069"/>
      <c r="F6475" s="2131"/>
      <c r="G6475"/>
      <c r="H6475"/>
      <c r="I6475"/>
      <c r="J6475"/>
      <c r="K6475"/>
      <c r="L6475"/>
      <c r="M6475"/>
      <c r="N6475"/>
    </row>
    <row r="6476" spans="1:14" ht="51" customHeight="1">
      <c r="A6476" s="2109"/>
      <c r="B6476" s="2071"/>
      <c r="C6476" s="2068">
        <v>13881564</v>
      </c>
      <c r="D6476" s="2069"/>
      <c r="E6476" s="2069"/>
      <c r="F6476" s="2131"/>
      <c r="G6476"/>
      <c r="H6476"/>
      <c r="I6476"/>
      <c r="J6476"/>
      <c r="K6476"/>
      <c r="L6476"/>
      <c r="M6476"/>
      <c r="N6476"/>
    </row>
    <row r="6477" spans="1:14" ht="51" customHeight="1">
      <c r="A6477" s="2109"/>
      <c r="B6477" s="2071"/>
      <c r="C6477" s="2068"/>
      <c r="D6477" s="2069"/>
      <c r="E6477" s="2069"/>
      <c r="F6477" s="2131"/>
      <c r="G6477"/>
      <c r="H6477"/>
      <c r="I6477"/>
      <c r="J6477"/>
      <c r="K6477"/>
      <c r="L6477"/>
      <c r="M6477"/>
      <c r="N6477"/>
    </row>
    <row r="6478" spans="1:14" ht="51" customHeight="1">
      <c r="A6478" s="2109"/>
      <c r="B6478" s="2071"/>
      <c r="C6478" s="2068"/>
      <c r="D6478" s="2069"/>
      <c r="E6478" s="2069"/>
      <c r="F6478" s="2131"/>
      <c r="G6478"/>
      <c r="H6478"/>
      <c r="I6478"/>
      <c r="J6478"/>
      <c r="K6478"/>
      <c r="L6478"/>
      <c r="M6478"/>
      <c r="N6478"/>
    </row>
    <row r="6479" spans="1:14" ht="51" customHeight="1">
      <c r="A6479"/>
      <c r="B6479"/>
      <c r="C6479"/>
      <c r="D6479"/>
      <c r="E6479"/>
      <c r="F6479"/>
      <c r="G6479"/>
      <c r="H6479"/>
      <c r="I6479"/>
      <c r="J6479"/>
      <c r="K6479"/>
      <c r="L6479"/>
      <c r="M6479"/>
      <c r="N6479"/>
    </row>
    <row r="6480" spans="1:14" ht="51" customHeight="1">
      <c r="A6480"/>
      <c r="B6480"/>
      <c r="C6480"/>
      <c r="D6480"/>
      <c r="E6480"/>
      <c r="F6480"/>
      <c r="G6480"/>
      <c r="H6480"/>
      <c r="I6480"/>
      <c r="J6480"/>
      <c r="K6480"/>
      <c r="L6480"/>
      <c r="M6480"/>
      <c r="N6480"/>
    </row>
    <row r="6481" spans="1:14" ht="51" customHeight="1">
      <c r="A6481" s="2132" t="s">
        <v>9891</v>
      </c>
      <c r="B6481" s="2132"/>
      <c r="C6481" s="2132"/>
      <c r="D6481" s="2132"/>
      <c r="E6481" s="2132"/>
      <c r="F6481" s="2132"/>
      <c r="G6481" s="2132"/>
      <c r="H6481" s="2132" t="s">
        <v>9891</v>
      </c>
      <c r="I6481" s="2132"/>
      <c r="J6481" s="2132"/>
      <c r="K6481" s="2132"/>
      <c r="L6481" s="2132"/>
      <c r="M6481" s="2132"/>
      <c r="N6481" s="2132"/>
    </row>
    <row r="6482" spans="1:14" ht="51" customHeight="1">
      <c r="A6482" s="2133" t="s">
        <v>6385</v>
      </c>
      <c r="B6482" s="2133"/>
      <c r="C6482" s="2133"/>
      <c r="D6482" s="2133"/>
      <c r="E6482" s="2133"/>
      <c r="F6482" s="2133"/>
      <c r="G6482" s="2133"/>
      <c r="H6482" s="2133" t="s">
        <v>6385</v>
      </c>
      <c r="I6482" s="2133"/>
      <c r="J6482" s="2133"/>
      <c r="K6482" s="2133"/>
      <c r="L6482" s="2133"/>
      <c r="M6482" s="2133"/>
      <c r="N6482" s="2133"/>
    </row>
    <row r="6483" spans="1:14" ht="51" customHeight="1">
      <c r="A6483" s="2133"/>
      <c r="B6483" s="2133"/>
      <c r="C6483" s="2133"/>
      <c r="D6483" s="2133"/>
      <c r="E6483" s="2133"/>
      <c r="F6483" s="2133"/>
      <c r="G6483" s="2133"/>
      <c r="H6483" s="2133"/>
      <c r="I6483" s="2133"/>
      <c r="J6483" s="2133"/>
      <c r="K6483" s="2133"/>
      <c r="L6483" s="2133"/>
      <c r="M6483" s="2133"/>
      <c r="N6483" s="2133"/>
    </row>
    <row r="6484" spans="1:14" ht="51" customHeight="1">
      <c r="A6484" s="2134"/>
      <c r="B6484" s="2134"/>
      <c r="C6484" s="2134"/>
      <c r="D6484" s="2134"/>
      <c r="E6484" s="2134"/>
      <c r="F6484" s="2134"/>
      <c r="G6484" s="2134"/>
      <c r="H6484" s="2134"/>
      <c r="I6484" s="2134"/>
      <c r="J6484" s="2134"/>
      <c r="K6484" s="2134"/>
      <c r="L6484" s="2134"/>
      <c r="M6484" s="2134"/>
      <c r="N6484" s="2134"/>
    </row>
    <row r="6485" spans="1:14" ht="51" customHeight="1">
      <c r="A6485" s="2135" t="s">
        <v>9892</v>
      </c>
      <c r="B6485" s="2136"/>
      <c r="C6485" s="2137"/>
      <c r="D6485" s="2137"/>
      <c r="E6485" s="2135" t="s">
        <v>10371</v>
      </c>
      <c r="F6485" s="2136"/>
      <c r="G6485" s="2136"/>
      <c r="H6485" s="2135" t="s">
        <v>9894</v>
      </c>
      <c r="I6485" s="2136"/>
      <c r="J6485" s="2137"/>
      <c r="K6485" s="2137"/>
      <c r="L6485" s="2135" t="s">
        <v>10371</v>
      </c>
      <c r="M6485" s="2136"/>
      <c r="N6485" s="2136"/>
    </row>
    <row r="6486" spans="1:14" ht="51" customHeight="1">
      <c r="A6486" s="2138"/>
      <c r="B6486" s="2138"/>
      <c r="C6486" s="2138"/>
      <c r="D6486" s="2138"/>
      <c r="E6486" s="2138"/>
      <c r="F6486" s="2138"/>
      <c r="G6486" s="2138"/>
      <c r="H6486" s="2138"/>
      <c r="I6486" s="2138"/>
      <c r="J6486" s="2138"/>
      <c r="K6486" s="2138"/>
      <c r="L6486" s="2138"/>
      <c r="M6486" s="2138"/>
      <c r="N6486" s="2138"/>
    </row>
    <row r="6487" spans="1:14" ht="51" customHeight="1">
      <c r="A6487" s="2139" t="s">
        <v>9895</v>
      </c>
      <c r="B6487" s="2139" t="s">
        <v>2</v>
      </c>
      <c r="C6487" s="2139" t="s">
        <v>9896</v>
      </c>
      <c r="D6487" s="2139" t="s">
        <v>9897</v>
      </c>
      <c r="E6487" s="2139" t="s">
        <v>9898</v>
      </c>
      <c r="F6487" s="2139" t="s">
        <v>9899</v>
      </c>
      <c r="G6487" s="2139" t="s">
        <v>9900</v>
      </c>
      <c r="H6487" s="2139" t="s">
        <v>9895</v>
      </c>
      <c r="I6487" s="2139" t="s">
        <v>2</v>
      </c>
      <c r="J6487" s="2139" t="s">
        <v>9896</v>
      </c>
      <c r="K6487" s="2139" t="s">
        <v>9897</v>
      </c>
      <c r="L6487" s="2139" t="s">
        <v>9898</v>
      </c>
      <c r="M6487" s="2139" t="s">
        <v>9899</v>
      </c>
      <c r="N6487" s="2139" t="s">
        <v>9900</v>
      </c>
    </row>
    <row r="6488" spans="1:14" ht="51" customHeight="1">
      <c r="A6488" s="2140" t="s">
        <v>10372</v>
      </c>
      <c r="B6488" s="2141" t="s">
        <v>10373</v>
      </c>
      <c r="C6488" s="2142">
        <v>100000</v>
      </c>
      <c r="D6488" s="1848" t="s">
        <v>4016</v>
      </c>
      <c r="E6488" s="1848" t="s">
        <v>4016</v>
      </c>
      <c r="F6488" s="1848" t="s">
        <v>10110</v>
      </c>
      <c r="G6488" s="1852" t="s">
        <v>10111</v>
      </c>
      <c r="H6488" s="2143" t="s">
        <v>10374</v>
      </c>
      <c r="I6488" s="2144" t="s">
        <v>10375</v>
      </c>
      <c r="J6488" s="2145">
        <v>100000</v>
      </c>
      <c r="K6488" s="1872" t="s">
        <v>9909</v>
      </c>
      <c r="L6488" s="1872" t="s">
        <v>4016</v>
      </c>
      <c r="M6488" s="1872" t="s">
        <v>10142</v>
      </c>
      <c r="N6488" s="1920" t="s">
        <v>10015</v>
      </c>
    </row>
    <row r="6489" spans="1:14" ht="51" customHeight="1">
      <c r="A6489" s="2140" t="s">
        <v>10376</v>
      </c>
      <c r="B6489" s="2141" t="s">
        <v>10377</v>
      </c>
      <c r="C6489" s="2146">
        <v>100000</v>
      </c>
      <c r="D6489" s="2147" t="s">
        <v>9903</v>
      </c>
      <c r="E6489" s="2147" t="s">
        <v>10043</v>
      </c>
      <c r="F6489" s="1848" t="s">
        <v>10378</v>
      </c>
      <c r="G6489" s="1852" t="s">
        <v>10120</v>
      </c>
      <c r="H6489" s="2140" t="s">
        <v>10379</v>
      </c>
      <c r="I6489" s="2141" t="s">
        <v>10380</v>
      </c>
      <c r="J6489" s="2142">
        <v>15000</v>
      </c>
      <c r="K6489" s="2148" t="s">
        <v>9909</v>
      </c>
      <c r="L6489" s="2148" t="s">
        <v>4227</v>
      </c>
      <c r="M6489" s="2148" t="s">
        <v>9997</v>
      </c>
      <c r="N6489" s="2149" t="s">
        <v>10031</v>
      </c>
    </row>
    <row r="6490" spans="1:14" ht="51" customHeight="1">
      <c r="A6490" s="2140" t="s">
        <v>10381</v>
      </c>
      <c r="B6490" s="2141" t="s">
        <v>10382</v>
      </c>
      <c r="C6490" s="2142">
        <v>108000</v>
      </c>
      <c r="D6490" s="2147" t="s">
        <v>9903</v>
      </c>
      <c r="E6490" s="2147" t="s">
        <v>10185</v>
      </c>
      <c r="F6490" s="1848" t="s">
        <v>10378</v>
      </c>
      <c r="G6490" s="1852" t="s">
        <v>10048</v>
      </c>
      <c r="H6490" s="2140" t="s">
        <v>10383</v>
      </c>
      <c r="I6490" s="2150" t="s">
        <v>10384</v>
      </c>
      <c r="J6490" s="2142">
        <v>50000</v>
      </c>
      <c r="K6490" s="1848" t="s">
        <v>9909</v>
      </c>
      <c r="L6490" s="1848" t="s">
        <v>4016</v>
      </c>
      <c r="M6490" s="1848" t="s">
        <v>10174</v>
      </c>
      <c r="N6490" s="1919" t="s">
        <v>10036</v>
      </c>
    </row>
    <row r="6491" spans="1:14" ht="51" customHeight="1">
      <c r="A6491" s="2140" t="s">
        <v>10385</v>
      </c>
      <c r="B6491" s="2141" t="s">
        <v>10386</v>
      </c>
      <c r="C6491" s="2151">
        <v>500000</v>
      </c>
      <c r="D6491" s="1848" t="s">
        <v>9914</v>
      </c>
      <c r="E6491" s="1848" t="s">
        <v>10387</v>
      </c>
      <c r="F6491" s="2152" t="s">
        <v>10138</v>
      </c>
      <c r="G6491" s="1850" t="s">
        <v>10031</v>
      </c>
      <c r="H6491" s="2140" t="s">
        <v>10388</v>
      </c>
      <c r="I6491" s="2150" t="s">
        <v>10389</v>
      </c>
      <c r="J6491" s="2142">
        <v>70000</v>
      </c>
      <c r="K6491" s="1848" t="s">
        <v>9909</v>
      </c>
      <c r="L6491" s="1848" t="s">
        <v>4016</v>
      </c>
      <c r="M6491" s="1848" t="s">
        <v>10174</v>
      </c>
      <c r="N6491" s="1919" t="s">
        <v>10036</v>
      </c>
    </row>
    <row r="6492" spans="1:14" ht="51" customHeight="1">
      <c r="A6492" s="2140" t="s">
        <v>10390</v>
      </c>
      <c r="B6492" s="2141" t="s">
        <v>10391</v>
      </c>
      <c r="C6492" s="2142">
        <v>125000</v>
      </c>
      <c r="D6492" s="1849" t="s">
        <v>6982</v>
      </c>
      <c r="E6492" s="1849" t="s">
        <v>10185</v>
      </c>
      <c r="F6492" s="1849" t="s">
        <v>10138</v>
      </c>
      <c r="G6492" s="1850" t="s">
        <v>10031</v>
      </c>
      <c r="H6492" s="2140" t="s">
        <v>10392</v>
      </c>
      <c r="I6492" s="2141" t="s">
        <v>10393</v>
      </c>
      <c r="J6492" s="2142">
        <v>15000</v>
      </c>
      <c r="K6492" s="1848" t="s">
        <v>9909</v>
      </c>
      <c r="L6492" s="1848" t="s">
        <v>4227</v>
      </c>
      <c r="M6492" s="1848" t="s">
        <v>9997</v>
      </c>
      <c r="N6492" s="1852" t="s">
        <v>10036</v>
      </c>
    </row>
    <row r="6493" spans="1:14" ht="51" customHeight="1">
      <c r="A6493" s="2143" t="s">
        <v>10394</v>
      </c>
      <c r="B6493" s="2144" t="s">
        <v>10395</v>
      </c>
      <c r="C6493" s="2145">
        <v>200000</v>
      </c>
      <c r="D6493" s="1872" t="s">
        <v>9914</v>
      </c>
      <c r="E6493" s="1872" t="s">
        <v>9915</v>
      </c>
      <c r="F6493" s="1873" t="s">
        <v>10138</v>
      </c>
      <c r="G6493" s="1920" t="s">
        <v>10015</v>
      </c>
      <c r="H6493" s="2140" t="s">
        <v>10396</v>
      </c>
      <c r="I6493" s="2141" t="s">
        <v>10397</v>
      </c>
      <c r="J6493" s="2142">
        <v>3500</v>
      </c>
      <c r="K6493" s="1848" t="s">
        <v>9909</v>
      </c>
      <c r="L6493" s="1848" t="s">
        <v>4227</v>
      </c>
      <c r="M6493" s="1848" t="s">
        <v>9997</v>
      </c>
      <c r="N6493" s="1852" t="s">
        <v>10036</v>
      </c>
    </row>
    <row r="6494" spans="1:14" ht="51" customHeight="1">
      <c r="A6494" s="2153" t="s">
        <v>10398</v>
      </c>
      <c r="B6494" s="2141" t="s">
        <v>10399</v>
      </c>
      <c r="C6494" s="2151">
        <v>115000</v>
      </c>
      <c r="D6494" s="1849" t="s">
        <v>6982</v>
      </c>
      <c r="E6494" s="1849" t="s">
        <v>10185</v>
      </c>
      <c r="F6494" s="1849" t="s">
        <v>10138</v>
      </c>
      <c r="G6494" s="1850" t="s">
        <v>10031</v>
      </c>
      <c r="H6494" s="2140" t="s">
        <v>10400</v>
      </c>
      <c r="I6494" s="2141" t="s">
        <v>10401</v>
      </c>
      <c r="J6494" s="2142">
        <v>45000</v>
      </c>
      <c r="K6494" s="2148" t="s">
        <v>9909</v>
      </c>
      <c r="L6494" s="2148" t="s">
        <v>4227</v>
      </c>
      <c r="M6494" s="2148" t="s">
        <v>10189</v>
      </c>
      <c r="N6494" s="2154" t="s">
        <v>10161</v>
      </c>
    </row>
    <row r="6495" spans="1:14" ht="51" customHeight="1">
      <c r="A6495" s="2153" t="s">
        <v>10402</v>
      </c>
      <c r="B6495" s="2155" t="s">
        <v>10403</v>
      </c>
      <c r="C6495" s="2151">
        <v>200000</v>
      </c>
      <c r="D6495" s="2147" t="s">
        <v>4016</v>
      </c>
      <c r="E6495" s="2147" t="s">
        <v>4016</v>
      </c>
      <c r="F6495" s="1919" t="s">
        <v>10174</v>
      </c>
      <c r="G6495" s="1919" t="s">
        <v>10036</v>
      </c>
      <c r="H6495" s="2140" t="s">
        <v>10404</v>
      </c>
      <c r="I6495" s="2141" t="s">
        <v>10405</v>
      </c>
      <c r="J6495" s="2142">
        <v>10000</v>
      </c>
      <c r="K6495" s="2148" t="s">
        <v>9909</v>
      </c>
      <c r="L6495" s="2148" t="s">
        <v>4227</v>
      </c>
      <c r="M6495" s="2148" t="s">
        <v>10189</v>
      </c>
      <c r="N6495" s="2154" t="s">
        <v>10406</v>
      </c>
    </row>
    <row r="6496" spans="1:14" ht="51" customHeight="1">
      <c r="A6496" s="2153" t="s">
        <v>10407</v>
      </c>
      <c r="B6496" s="2155" t="s">
        <v>10408</v>
      </c>
      <c r="C6496" s="2151">
        <v>20000</v>
      </c>
      <c r="D6496" s="1866" t="s">
        <v>4016</v>
      </c>
      <c r="E6496" s="1866" t="s">
        <v>9996</v>
      </c>
      <c r="F6496" s="1866" t="s">
        <v>10174</v>
      </c>
      <c r="G6496" s="1919" t="s">
        <v>10036</v>
      </c>
      <c r="H6496" s="2153"/>
      <c r="I6496" s="2156"/>
      <c r="J6496" s="2151"/>
      <c r="K6496" s="2157"/>
      <c r="L6496" s="2157"/>
      <c r="M6496" s="2157"/>
      <c r="N6496" s="2158"/>
    </row>
    <row r="6497" spans="1:14" ht="51" customHeight="1">
      <c r="A6497" s="2153" t="s">
        <v>10409</v>
      </c>
      <c r="B6497" s="2155" t="s">
        <v>10410</v>
      </c>
      <c r="C6497" s="2151">
        <v>18000</v>
      </c>
      <c r="D6497" s="2147" t="s">
        <v>9903</v>
      </c>
      <c r="E6497" s="2147" t="s">
        <v>10185</v>
      </c>
      <c r="F6497" s="1866" t="s">
        <v>10174</v>
      </c>
      <c r="G6497" s="1919" t="s">
        <v>10036</v>
      </c>
      <c r="H6497" s="2153"/>
      <c r="I6497" s="2156"/>
      <c r="J6497" s="2151"/>
      <c r="K6497" s="2157"/>
      <c r="L6497" s="2157"/>
      <c r="M6497" s="2157"/>
      <c r="N6497" s="2158"/>
    </row>
    <row r="6498" spans="1:14" ht="51" customHeight="1">
      <c r="A6498" s="2153" t="s">
        <v>10411</v>
      </c>
      <c r="B6498" s="2155" t="s">
        <v>10412</v>
      </c>
      <c r="C6498" s="2159">
        <v>50000</v>
      </c>
      <c r="D6498" s="1866" t="s">
        <v>9914</v>
      </c>
      <c r="E6498" s="1866" t="s">
        <v>9915</v>
      </c>
      <c r="F6498" s="1848" t="s">
        <v>10174</v>
      </c>
      <c r="G6498" s="1919" t="s">
        <v>10036</v>
      </c>
      <c r="H6498" s="2153"/>
      <c r="I6498" s="2156"/>
      <c r="J6498" s="2151"/>
      <c r="K6498" s="2157"/>
      <c r="L6498" s="2157"/>
      <c r="M6498" s="2157"/>
      <c r="N6498" s="2158"/>
    </row>
    <row r="6499" spans="1:14" ht="51" customHeight="1">
      <c r="A6499" s="2153" t="s">
        <v>10413</v>
      </c>
      <c r="B6499" s="2141" t="s">
        <v>10414</v>
      </c>
      <c r="C6499" s="2151">
        <v>30000</v>
      </c>
      <c r="D6499" s="2160" t="s">
        <v>6982</v>
      </c>
      <c r="E6499" s="2160" t="s">
        <v>10185</v>
      </c>
      <c r="F6499" s="1849" t="s">
        <v>10138</v>
      </c>
      <c r="G6499" s="2161" t="s">
        <v>10064</v>
      </c>
      <c r="H6499" s="2153"/>
      <c r="I6499" s="2156"/>
      <c r="J6499" s="2151"/>
      <c r="K6499" s="2157"/>
      <c r="L6499" s="2157"/>
      <c r="M6499" s="2157"/>
      <c r="N6499" s="2158"/>
    </row>
    <row r="6500" spans="1:14" ht="51" customHeight="1">
      <c r="A6500" s="2153" t="s">
        <v>10415</v>
      </c>
      <c r="B6500" s="2141" t="s">
        <v>10416</v>
      </c>
      <c r="C6500" s="2151">
        <v>40000</v>
      </c>
      <c r="D6500" s="2160" t="s">
        <v>6982</v>
      </c>
      <c r="E6500" s="2160" t="s">
        <v>10185</v>
      </c>
      <c r="F6500" s="1849" t="s">
        <v>10138</v>
      </c>
      <c r="G6500" s="2161" t="s">
        <v>10064</v>
      </c>
      <c r="H6500" s="2153"/>
      <c r="I6500" s="2156"/>
      <c r="J6500" s="2151"/>
      <c r="K6500" s="2157"/>
      <c r="L6500" s="2157"/>
      <c r="M6500" s="2157"/>
      <c r="N6500" s="2158"/>
    </row>
    <row r="6501" spans="1:14" ht="51" customHeight="1">
      <c r="A6501" s="2143" t="s">
        <v>10417</v>
      </c>
      <c r="B6501" s="2144" t="s">
        <v>10418</v>
      </c>
      <c r="C6501" s="2145">
        <v>30000</v>
      </c>
      <c r="D6501" s="2162" t="s">
        <v>4227</v>
      </c>
      <c r="E6501" s="2162" t="s">
        <v>4227</v>
      </c>
      <c r="F6501" s="1873" t="s">
        <v>10138</v>
      </c>
      <c r="G6501" s="1920" t="s">
        <v>10015</v>
      </c>
      <c r="H6501" s="2153"/>
      <c r="I6501" s="2156"/>
      <c r="J6501" s="2151"/>
      <c r="K6501" s="2157"/>
      <c r="L6501" s="2157"/>
      <c r="M6501" s="2157"/>
      <c r="N6501" s="2158"/>
    </row>
    <row r="6502" spans="1:14" ht="51" customHeight="1">
      <c r="A6502" s="2153" t="s">
        <v>10419</v>
      </c>
      <c r="B6502" s="2155" t="s">
        <v>10420</v>
      </c>
      <c r="C6502" s="2151">
        <v>20000</v>
      </c>
      <c r="D6502" s="2163" t="s">
        <v>4016</v>
      </c>
      <c r="E6502" s="2163" t="s">
        <v>9996</v>
      </c>
      <c r="F6502" s="2163" t="s">
        <v>10174</v>
      </c>
      <c r="G6502" s="2154" t="s">
        <v>10175</v>
      </c>
      <c r="H6502" s="2153"/>
      <c r="I6502" s="2156"/>
      <c r="J6502" s="2151"/>
      <c r="K6502" s="2157"/>
      <c r="L6502" s="2157"/>
      <c r="M6502" s="2157"/>
      <c r="N6502" s="2164"/>
    </row>
    <row r="6503" spans="1:14" ht="51" customHeight="1">
      <c r="A6503" s="2165"/>
      <c r="B6503" s="2165"/>
      <c r="C6503" s="2165"/>
      <c r="D6503" s="2165"/>
      <c r="E6503" s="2165"/>
      <c r="F6503" s="2165"/>
      <c r="G6503" s="2165"/>
      <c r="H6503" s="2153"/>
      <c r="I6503" s="2156"/>
      <c r="J6503" s="2151"/>
      <c r="K6503" s="2157"/>
      <c r="L6503" s="2157"/>
      <c r="M6503" s="2157"/>
      <c r="N6503" s="2158"/>
    </row>
    <row r="6504" spans="1:14" ht="51" customHeight="1">
      <c r="A6504" s="2153"/>
      <c r="B6504" s="2156"/>
      <c r="C6504" s="2151">
        <v>1436000</v>
      </c>
      <c r="D6504" s="2157"/>
      <c r="E6504" s="2157"/>
      <c r="F6504" s="2157"/>
      <c r="G6504" s="2157"/>
      <c r="H6504" s="2153"/>
      <c r="I6504" s="2156"/>
      <c r="J6504" s="2151"/>
      <c r="K6504" s="2157"/>
      <c r="L6504" s="2157"/>
      <c r="M6504" s="2157"/>
      <c r="N6504" s="2158"/>
    </row>
    <row r="6505" spans="1:14" ht="51" customHeight="1">
      <c r="A6505" s="2153"/>
      <c r="B6505" s="2156"/>
      <c r="C6505" s="2151"/>
      <c r="D6505" s="2157"/>
      <c r="E6505" s="2157"/>
      <c r="F6505" s="2164"/>
      <c r="G6505" s="2164"/>
      <c r="H6505" s="2153"/>
      <c r="I6505" s="2156"/>
      <c r="J6505" s="2151"/>
      <c r="K6505" s="2157"/>
      <c r="L6505" s="2157"/>
      <c r="M6505" s="2157"/>
      <c r="N6505" s="2158"/>
    </row>
    <row r="6506" spans="1:14" ht="51" customHeight="1">
      <c r="A6506" s="2153"/>
      <c r="B6506" s="2156"/>
      <c r="C6506" s="2151"/>
      <c r="D6506" s="2157"/>
      <c r="E6506" s="2157"/>
      <c r="F6506" s="2157"/>
      <c r="G6506" s="2166"/>
      <c r="H6506" s="2153"/>
      <c r="I6506" s="2167"/>
      <c r="J6506" s="2151"/>
      <c r="K6506" s="2157"/>
      <c r="L6506" s="2157"/>
      <c r="M6506" s="2157"/>
      <c r="N6506" s="2158"/>
    </row>
    <row r="6507" spans="1:14" ht="51" customHeight="1">
      <c r="A6507" s="2153"/>
      <c r="B6507" s="2156"/>
      <c r="C6507" s="2151"/>
      <c r="D6507" s="2168"/>
      <c r="E6507" s="2157"/>
      <c r="F6507" s="2157"/>
      <c r="G6507" s="2158"/>
      <c r="H6507" s="2153"/>
      <c r="I6507" s="2167"/>
      <c r="J6507" s="2151"/>
      <c r="K6507" s="2157"/>
      <c r="L6507" s="2157"/>
      <c r="M6507" s="2157"/>
      <c r="N6507" s="2169"/>
    </row>
    <row r="6508" spans="1:14" ht="51" customHeight="1">
      <c r="A6508" s="2153"/>
      <c r="B6508" s="2156"/>
      <c r="C6508" s="2151"/>
      <c r="D6508" s="2157"/>
      <c r="E6508" s="2157"/>
      <c r="F6508" s="2164"/>
      <c r="G6508" s="2170"/>
      <c r="H6508" s="2153"/>
      <c r="I6508" s="2167"/>
      <c r="J6508" s="2151"/>
      <c r="K6508" s="2157"/>
      <c r="L6508" s="2157"/>
      <c r="M6508" s="2157"/>
      <c r="N6508" s="2169"/>
    </row>
    <row r="6509" spans="1:14" ht="51" customHeight="1">
      <c r="A6509" s="2153"/>
      <c r="B6509" s="2156"/>
      <c r="C6509" s="2151"/>
      <c r="D6509" s="2157"/>
      <c r="E6509" s="2157"/>
      <c r="F6509" s="2157"/>
      <c r="G6509" s="2158"/>
      <c r="H6509" s="2153"/>
      <c r="I6509" s="2156"/>
      <c r="J6509" s="2151"/>
      <c r="K6509" s="2157"/>
      <c r="L6509" s="2157"/>
      <c r="M6509" s="2157"/>
      <c r="N6509" s="2169"/>
    </row>
    <row r="6510" spans="1:14" ht="51" customHeight="1">
      <c r="A6510" s="2153"/>
      <c r="B6510" s="2156"/>
      <c r="C6510" s="2151"/>
      <c r="D6510" s="2157"/>
      <c r="E6510" s="2157"/>
      <c r="F6510" s="2157"/>
      <c r="G6510" s="2158"/>
      <c r="H6510" s="2153"/>
      <c r="I6510" s="2156"/>
      <c r="J6510" s="2151"/>
      <c r="K6510" s="2157"/>
      <c r="L6510" s="2157"/>
      <c r="M6510" s="2157"/>
      <c r="N6510" s="2169"/>
    </row>
    <row r="6511" spans="1:14" ht="51" customHeight="1">
      <c r="A6511" s="2153"/>
      <c r="B6511" s="2156"/>
      <c r="C6511" s="2151"/>
      <c r="D6511" s="2157"/>
      <c r="E6511" s="2157"/>
      <c r="F6511" s="2157"/>
      <c r="G6511" s="2158"/>
      <c r="H6511" s="2153"/>
      <c r="I6511" s="2156"/>
      <c r="J6511" s="2151"/>
      <c r="K6511" s="2157"/>
      <c r="L6511" s="2157"/>
      <c r="M6511" s="2157"/>
      <c r="N6511" s="2169"/>
    </row>
    <row r="6512" spans="1:14" ht="51" customHeight="1">
      <c r="A6512" s="2153"/>
      <c r="B6512" s="2156"/>
      <c r="C6512" s="2151"/>
      <c r="D6512" s="2157"/>
      <c r="E6512" s="2157"/>
      <c r="F6512" s="2157"/>
      <c r="G6512" s="2170"/>
      <c r="H6512" s="2153"/>
      <c r="I6512" s="2156"/>
      <c r="J6512" s="2151"/>
      <c r="K6512" s="2157"/>
      <c r="L6512" s="2157"/>
      <c r="M6512" s="2157"/>
      <c r="N6512" s="2169"/>
    </row>
    <row r="6513" spans="1:14" ht="51" customHeight="1">
      <c r="A6513" s="2169"/>
      <c r="B6513" s="2169"/>
      <c r="C6513" s="2169"/>
      <c r="D6513" s="2163"/>
      <c r="E6513" s="2163"/>
      <c r="F6513" s="2163"/>
      <c r="G6513" s="2158"/>
      <c r="H6513" s="2153"/>
      <c r="I6513" s="2156"/>
      <c r="J6513" s="2151"/>
      <c r="K6513" s="2157"/>
      <c r="L6513" s="2157"/>
      <c r="M6513" s="2157"/>
      <c r="N6513" s="2169"/>
    </row>
    <row r="6514" spans="1:14" ht="51" customHeight="1">
      <c r="A6514" s="2153"/>
      <c r="B6514" s="2155"/>
      <c r="C6514" s="2151"/>
      <c r="D6514" s="2163"/>
      <c r="E6514" s="2163"/>
      <c r="F6514" s="2163"/>
      <c r="G6514" s="2158"/>
      <c r="H6514" s="2153"/>
      <c r="I6514" s="2156"/>
      <c r="J6514" s="2151"/>
      <c r="K6514" s="2157"/>
      <c r="L6514" s="2157"/>
      <c r="M6514" s="2164"/>
      <c r="N6514" s="2169"/>
    </row>
    <row r="6515" spans="1:14" ht="51" customHeight="1">
      <c r="A6515" s="2169"/>
      <c r="B6515" s="2169"/>
      <c r="C6515" s="2169"/>
      <c r="D6515" s="2163"/>
      <c r="E6515" s="2163"/>
      <c r="F6515" s="2163"/>
      <c r="G6515" s="2170"/>
      <c r="H6515" s="2153"/>
      <c r="I6515" s="2156"/>
      <c r="J6515" s="2151"/>
      <c r="K6515" s="2157"/>
      <c r="L6515" s="2157"/>
      <c r="M6515" s="2164"/>
      <c r="N6515" s="2169"/>
    </row>
    <row r="6516" spans="1:14" ht="51" customHeight="1">
      <c r="A6516" s="2169"/>
      <c r="B6516" s="2169"/>
      <c r="C6516" s="2169"/>
      <c r="D6516" s="2169"/>
      <c r="E6516" s="2169"/>
      <c r="F6516" s="2169"/>
      <c r="G6516" s="2170"/>
      <c r="H6516" s="2153"/>
      <c r="I6516" s="2156"/>
      <c r="J6516" s="2151"/>
      <c r="K6516" s="2157"/>
      <c r="L6516" s="2157"/>
      <c r="M6516" s="2164"/>
      <c r="N6516" s="2169"/>
    </row>
    <row r="6517" spans="1:14" ht="51" customHeight="1">
      <c r="A6517" s="2153"/>
      <c r="B6517" s="2155"/>
      <c r="C6517" s="2151"/>
      <c r="D6517" s="2163"/>
      <c r="E6517" s="2163"/>
      <c r="F6517" s="2163"/>
      <c r="G6517" s="2170"/>
      <c r="H6517" s="2153"/>
      <c r="I6517" s="2156"/>
      <c r="J6517" s="2151"/>
      <c r="K6517" s="2157"/>
      <c r="L6517" s="2157"/>
      <c r="M6517" s="2157"/>
      <c r="N6517" s="2169"/>
    </row>
    <row r="6518" spans="1:14" ht="51" customHeight="1">
      <c r="A6518" s="2153"/>
      <c r="B6518" s="2155"/>
      <c r="C6518" s="2151"/>
      <c r="D6518" s="2163"/>
      <c r="E6518" s="2163"/>
      <c r="F6518" s="2163"/>
      <c r="G6518" s="2170"/>
      <c r="H6518" s="2153"/>
      <c r="I6518" s="2156"/>
      <c r="J6518" s="2151"/>
      <c r="K6518" s="2157"/>
      <c r="L6518" s="2157"/>
      <c r="M6518" s="2157"/>
      <c r="N6518" s="2169"/>
    </row>
    <row r="6519" spans="1:14" ht="51" customHeight="1">
      <c r="A6519" s="2153"/>
      <c r="B6519" s="2155"/>
      <c r="C6519" s="2151"/>
      <c r="D6519" s="2163"/>
      <c r="E6519" s="2163"/>
      <c r="F6519" s="2163"/>
      <c r="G6519" s="2170"/>
      <c r="H6519" s="2153"/>
      <c r="I6519" s="2156"/>
      <c r="J6519" s="2151"/>
      <c r="K6519" s="2157"/>
      <c r="L6519" s="2157"/>
      <c r="M6519" s="2157"/>
      <c r="N6519" s="2169"/>
    </row>
    <row r="6520" spans="1:14" ht="51" customHeight="1">
      <c r="A6520" s="2153"/>
      <c r="B6520" s="2155"/>
      <c r="C6520" s="2151"/>
      <c r="D6520" s="2163"/>
      <c r="E6520" s="2163"/>
      <c r="F6520" s="2163"/>
      <c r="G6520" s="2158"/>
      <c r="H6520" s="2153"/>
      <c r="I6520" s="2156"/>
      <c r="J6520" s="2151"/>
      <c r="K6520" s="2157"/>
      <c r="L6520" s="2157"/>
      <c r="M6520" s="2157"/>
      <c r="N6520" s="2169"/>
    </row>
    <row r="6521" spans="1:14" ht="51" customHeight="1">
      <c r="A6521" s="2153"/>
      <c r="B6521" s="2155"/>
      <c r="C6521" s="2151"/>
      <c r="D6521" s="2163"/>
      <c r="E6521" s="2163"/>
      <c r="F6521" s="2158"/>
      <c r="G6521" s="2169"/>
      <c r="H6521" s="2153"/>
      <c r="I6521" s="2156"/>
      <c r="J6521" s="2151"/>
      <c r="K6521" s="2157"/>
      <c r="L6521" s="2157"/>
      <c r="M6521" s="2157"/>
      <c r="N6521" s="2169"/>
    </row>
    <row r="6522" spans="1:14" ht="51" customHeight="1">
      <c r="A6522" s="2153"/>
      <c r="B6522" s="2155"/>
      <c r="C6522" s="2151"/>
      <c r="D6522" s="2163"/>
      <c r="E6522" s="2163"/>
      <c r="F6522" s="2163"/>
      <c r="G6522" s="2169"/>
      <c r="H6522" s="2153"/>
      <c r="I6522" s="2156"/>
      <c r="J6522" s="2171"/>
      <c r="K6522" s="2157"/>
      <c r="L6522" s="2157"/>
      <c r="M6522" s="2164"/>
      <c r="N6522" s="2169"/>
    </row>
    <row r="6523" spans="1:14" ht="51" customHeight="1">
      <c r="A6523" s="2140"/>
      <c r="B6523" s="2141"/>
      <c r="C6523" s="2142"/>
      <c r="D6523" s="2148"/>
      <c r="E6523" s="2148"/>
      <c r="F6523" s="2172"/>
      <c r="G6523" s="2168"/>
      <c r="H6523" s="2173"/>
      <c r="I6523" s="2174"/>
      <c r="J6523" s="2175"/>
      <c r="K6523" s="2176"/>
      <c r="L6523" s="2176"/>
      <c r="M6523" s="2176"/>
      <c r="N6523" s="2168"/>
    </row>
    <row r="6524" spans="1:14" ht="51" customHeight="1">
      <c r="A6524" s="2140"/>
      <c r="B6524" s="2141"/>
      <c r="C6524" s="2142"/>
      <c r="D6524" s="2148"/>
      <c r="E6524" s="2148"/>
      <c r="F6524" s="2172"/>
      <c r="G6524" s="2168"/>
      <c r="H6524" s="2173"/>
      <c r="I6524" s="2174"/>
      <c r="J6524" s="2175"/>
      <c r="K6524" s="2168"/>
      <c r="L6524" s="2168"/>
      <c r="M6524" s="2168"/>
      <c r="N6524" s="2168"/>
    </row>
    <row r="6525" spans="1:14" ht="51" customHeight="1">
      <c r="A6525" s="2140"/>
      <c r="B6525" s="2141"/>
      <c r="C6525" s="2142"/>
      <c r="D6525" s="2148"/>
      <c r="E6525" s="2148"/>
      <c r="F6525" s="2172"/>
      <c r="G6525" s="2168"/>
      <c r="H6525" s="2168"/>
      <c r="I6525" s="2168"/>
      <c r="J6525" s="2168"/>
      <c r="K6525" s="2168"/>
      <c r="L6525" s="2168"/>
      <c r="M6525" s="2168"/>
      <c r="N6525" s="2168"/>
    </row>
    <row r="6526" spans="1:14" ht="51" customHeight="1">
      <c r="A6526" s="2140"/>
      <c r="B6526" s="2141"/>
      <c r="C6526" s="2142"/>
      <c r="D6526" s="2172"/>
      <c r="E6526" s="2148"/>
      <c r="F6526" s="2177"/>
      <c r="G6526" s="2172"/>
      <c r="H6526" s="2168"/>
      <c r="I6526" s="2168"/>
      <c r="J6526" s="2168"/>
      <c r="K6526" s="2168"/>
      <c r="L6526" s="2168"/>
      <c r="M6526" s="2168"/>
      <c r="N6526" s="2168"/>
    </row>
    <row r="6527" spans="1:14" ht="51" customHeight="1">
      <c r="A6527" s="2140"/>
      <c r="B6527" s="2141"/>
      <c r="C6527" s="2142"/>
      <c r="D6527" s="2148"/>
      <c r="E6527" s="2148"/>
      <c r="F6527" s="2172"/>
      <c r="G6527" s="2172"/>
      <c r="H6527" s="2168"/>
      <c r="I6527" s="2168"/>
      <c r="J6527" s="2168"/>
      <c r="K6527" s="2168"/>
      <c r="L6527" s="2168"/>
      <c r="M6527" s="2168"/>
      <c r="N6527" s="2168"/>
    </row>
    <row r="6528" spans="1:14" ht="51" customHeight="1">
      <c r="A6528" s="2140"/>
      <c r="B6528" s="2141"/>
      <c r="C6528" s="2142"/>
      <c r="D6528" s="2148"/>
      <c r="E6528" s="2148"/>
      <c r="F6528" s="2172"/>
      <c r="G6528" s="2168"/>
      <c r="H6528" s="2168"/>
      <c r="I6528" s="2168"/>
      <c r="J6528" s="2168"/>
      <c r="K6528" s="2168"/>
      <c r="L6528" s="2168"/>
      <c r="M6528" s="2168"/>
      <c r="N6528" s="2168"/>
    </row>
    <row r="6529" spans="1:14" ht="51" customHeight="1">
      <c r="A6529" s="2140"/>
      <c r="B6529" s="2141"/>
      <c r="C6529" s="2142"/>
      <c r="D6529" s="2148"/>
      <c r="E6529" s="2148"/>
      <c r="F6529" s="2172"/>
      <c r="G6529" s="2177"/>
      <c r="H6529" s="2168"/>
      <c r="I6529" s="2168"/>
      <c r="J6529" s="2168"/>
      <c r="K6529" s="2168"/>
      <c r="L6529" s="2168"/>
      <c r="M6529" s="2168"/>
      <c r="N6529" s="2168"/>
    </row>
    <row r="6530" spans="1:14" ht="51" customHeight="1">
      <c r="A6530" s="2140"/>
      <c r="B6530" s="2141"/>
      <c r="C6530" s="2142"/>
      <c r="D6530" s="2148"/>
      <c r="E6530" s="2148"/>
      <c r="F6530" s="2172"/>
      <c r="G6530" s="2168"/>
      <c r="H6530" s="2168"/>
      <c r="I6530" s="2168"/>
      <c r="J6530" s="2168"/>
      <c r="K6530" s="2168"/>
      <c r="L6530" s="2168"/>
      <c r="M6530" s="2168"/>
      <c r="N6530" s="2168"/>
    </row>
    <row r="6531" spans="1:14" ht="51" customHeight="1">
      <c r="A6531" s="2140"/>
      <c r="B6531" s="2141"/>
      <c r="C6531" s="2142"/>
      <c r="D6531" s="2148"/>
      <c r="E6531" s="2148"/>
      <c r="F6531" s="2172"/>
      <c r="G6531" s="2168"/>
      <c r="H6531" s="2168"/>
      <c r="I6531" s="2168"/>
      <c r="J6531" s="2168"/>
      <c r="K6531" s="2168"/>
      <c r="L6531" s="2168"/>
      <c r="M6531" s="2168"/>
      <c r="N6531" s="2168"/>
    </row>
    <row r="6532" spans="1:14" ht="51" customHeight="1">
      <c r="A6532" s="2140"/>
      <c r="B6532" s="2141"/>
      <c r="C6532" s="2142"/>
      <c r="D6532" s="2148"/>
      <c r="E6532" s="2148"/>
      <c r="F6532" s="2172"/>
      <c r="G6532" s="2168"/>
      <c r="H6532" s="2168"/>
      <c r="I6532" s="2168"/>
      <c r="J6532" s="2168"/>
      <c r="K6532" s="2168"/>
      <c r="L6532" s="2168"/>
      <c r="M6532" s="2168"/>
      <c r="N6532" s="2168"/>
    </row>
    <row r="6533" spans="1:14" ht="51" customHeight="1">
      <c r="A6533" s="2140"/>
      <c r="B6533" s="2141"/>
      <c r="C6533" s="2142"/>
      <c r="D6533" s="2148"/>
      <c r="E6533" s="2148"/>
      <c r="F6533" s="2148"/>
      <c r="G6533" s="2168"/>
      <c r="H6533" s="2168"/>
      <c r="I6533" s="2168"/>
      <c r="J6533" s="2168"/>
      <c r="K6533" s="2168"/>
      <c r="L6533" s="2168"/>
      <c r="M6533" s="2168"/>
      <c r="N6533" s="2168"/>
    </row>
    <row r="6534" spans="1:14" ht="51" customHeight="1">
      <c r="A6534" s="2140"/>
      <c r="B6534" s="2141"/>
      <c r="C6534" s="2142"/>
      <c r="D6534" s="2148"/>
      <c r="E6534" s="2148"/>
      <c r="F6534" s="2148"/>
      <c r="G6534" s="2172"/>
      <c r="H6534" s="2168"/>
      <c r="I6534" s="2168"/>
      <c r="J6534" s="2168"/>
      <c r="K6534" s="2168"/>
      <c r="L6534" s="2168"/>
      <c r="M6534" s="2168"/>
      <c r="N6534" s="2168"/>
    </row>
    <row r="6535" spans="1:14" ht="51" customHeight="1">
      <c r="A6535" s="2140"/>
      <c r="B6535" s="2141"/>
      <c r="C6535" s="2142"/>
      <c r="D6535" s="2148"/>
      <c r="E6535" s="2148"/>
      <c r="F6535" s="2148"/>
      <c r="G6535" s="2168"/>
      <c r="H6535" s="2168"/>
      <c r="I6535" s="2168"/>
      <c r="J6535" s="2168"/>
      <c r="K6535" s="2168"/>
      <c r="L6535" s="2168"/>
      <c r="M6535" s="2168"/>
      <c r="N6535" s="2168"/>
    </row>
    <row r="6536" spans="1:14" ht="51" customHeight="1">
      <c r="A6536" s="2140"/>
      <c r="B6536" s="2141"/>
      <c r="C6536" s="2142"/>
      <c r="D6536" s="2172"/>
      <c r="E6536" s="2172"/>
      <c r="F6536" s="2172"/>
      <c r="G6536" s="2168"/>
      <c r="H6536" s="2168"/>
      <c r="I6536" s="2168"/>
      <c r="J6536" s="2168"/>
      <c r="K6536" s="2168"/>
      <c r="L6536" s="2168"/>
      <c r="M6536" s="2168"/>
      <c r="N6536" s="2168"/>
    </row>
    <row r="6537" spans="1:14" ht="51" customHeight="1">
      <c r="A6537" s="2140"/>
      <c r="B6537" s="2141"/>
      <c r="C6537" s="2142"/>
      <c r="D6537" s="2172"/>
      <c r="E6537" s="2148"/>
      <c r="F6537" s="2172"/>
      <c r="G6537" s="2168"/>
      <c r="H6537" s="2168"/>
      <c r="I6537" s="2168"/>
      <c r="J6537" s="2168"/>
      <c r="K6537" s="2168"/>
      <c r="L6537" s="2168"/>
      <c r="M6537" s="2168"/>
      <c r="N6537" s="2168"/>
    </row>
    <row r="6538" spans="1:14" ht="51" customHeight="1">
      <c r="A6538" s="2140"/>
      <c r="B6538" s="2141"/>
      <c r="C6538" s="2142"/>
      <c r="D6538" s="2172"/>
      <c r="E6538" s="2148"/>
      <c r="F6538" s="2148"/>
      <c r="G6538" s="2168"/>
      <c r="H6538" s="2168"/>
      <c r="I6538" s="2168"/>
      <c r="J6538" s="2168"/>
      <c r="K6538" s="2168"/>
      <c r="L6538" s="2168"/>
      <c r="M6538" s="2168"/>
      <c r="N6538" s="2168"/>
    </row>
    <row r="6539" spans="1:14" ht="51" customHeight="1">
      <c r="A6539" s="2140"/>
      <c r="B6539" s="2141"/>
      <c r="C6539" s="2142"/>
      <c r="D6539" s="2172"/>
      <c r="E6539" s="2172"/>
      <c r="F6539" s="2148"/>
      <c r="G6539" s="2168"/>
      <c r="H6539" s="2168"/>
      <c r="I6539" s="2168"/>
      <c r="J6539" s="2168"/>
      <c r="K6539" s="2168"/>
      <c r="L6539" s="2168"/>
      <c r="M6539" s="2168"/>
      <c r="N6539" s="2168"/>
    </row>
    <row r="6540" spans="1:14" ht="51" customHeight="1">
      <c r="A6540" s="2140"/>
      <c r="B6540" s="2141"/>
      <c r="C6540" s="2142"/>
      <c r="D6540" s="2172"/>
      <c r="E6540" s="2172"/>
      <c r="F6540" s="2172"/>
      <c r="G6540" s="2168"/>
      <c r="H6540" s="2168"/>
      <c r="I6540" s="2168"/>
      <c r="J6540" s="2168"/>
      <c r="K6540" s="2168"/>
      <c r="L6540" s="2168"/>
      <c r="M6540" s="2168"/>
      <c r="N6540" s="2168"/>
    </row>
    <row r="6541" spans="1:14" ht="51" customHeight="1">
      <c r="A6541" s="2140"/>
      <c r="B6541" s="2141"/>
      <c r="C6541" s="2142"/>
      <c r="D6541" s="2148"/>
      <c r="E6541" s="2148"/>
      <c r="F6541" s="2172"/>
      <c r="G6541" s="2168"/>
      <c r="H6541" s="2168"/>
      <c r="I6541" s="2168"/>
      <c r="J6541" s="2168"/>
      <c r="K6541" s="2168"/>
      <c r="L6541" s="2168"/>
      <c r="M6541" s="2168"/>
      <c r="N6541" s="2168"/>
    </row>
    <row r="6542" spans="1:14" ht="51" customHeight="1">
      <c r="A6542" s="2140"/>
      <c r="B6542" s="2141"/>
      <c r="C6542" s="2142"/>
      <c r="D6542" s="2172"/>
      <c r="E6542" s="2172"/>
      <c r="F6542" s="2172"/>
      <c r="G6542" s="2168"/>
      <c r="H6542" s="2168"/>
      <c r="I6542" s="2168"/>
      <c r="J6542" s="2168"/>
      <c r="K6542" s="2168"/>
      <c r="L6542" s="2168"/>
      <c r="M6542" s="2168"/>
      <c r="N6542" s="2168"/>
    </row>
    <row r="6543" spans="1:14" ht="51" customHeight="1">
      <c r="A6543" s="2140"/>
      <c r="B6543" s="2141"/>
      <c r="C6543" s="2142"/>
      <c r="D6543" s="2148"/>
      <c r="E6543" s="2148"/>
      <c r="F6543" s="2172"/>
      <c r="G6543" s="2168"/>
      <c r="H6543" s="2168"/>
      <c r="I6543" s="2168"/>
      <c r="J6543" s="2168"/>
      <c r="K6543" s="2168"/>
      <c r="L6543" s="2168"/>
      <c r="M6543" s="2168"/>
      <c r="N6543" s="2168"/>
    </row>
    <row r="6544" spans="1:14" ht="51" customHeight="1">
      <c r="A6544"/>
      <c r="B6544"/>
      <c r="C6544"/>
      <c r="D6544"/>
      <c r="E6544"/>
      <c r="F6544"/>
      <c r="G6544"/>
      <c r="H6544"/>
      <c r="I6544"/>
      <c r="J6544"/>
      <c r="K6544"/>
      <c r="L6544"/>
      <c r="M6544"/>
      <c r="N6544"/>
    </row>
    <row r="6545" spans="1:14" ht="51" customHeight="1">
      <c r="A6545"/>
      <c r="B6545"/>
      <c r="C6545"/>
      <c r="D6545"/>
      <c r="E6545"/>
      <c r="F6545"/>
      <c r="G6545"/>
      <c r="H6545"/>
      <c r="I6545"/>
      <c r="J6545"/>
      <c r="K6545"/>
      <c r="L6545"/>
      <c r="M6545"/>
      <c r="N6545"/>
    </row>
    <row r="6546" spans="1:14" ht="51" customHeight="1">
      <c r="A6546"/>
      <c r="B6546"/>
      <c r="C6546"/>
      <c r="D6546"/>
      <c r="E6546"/>
      <c r="F6546"/>
      <c r="G6546"/>
      <c r="H6546"/>
      <c r="I6546"/>
      <c r="J6546"/>
      <c r="K6546"/>
      <c r="L6546"/>
      <c r="M6546"/>
      <c r="N6546"/>
    </row>
    <row r="6547" spans="1:14" ht="51" customHeight="1">
      <c r="A6547" s="2178" t="s">
        <v>10421</v>
      </c>
      <c r="B6547" s="2178"/>
      <c r="C6547" s="2178"/>
      <c r="D6547" s="2178"/>
      <c r="E6547" s="2178"/>
      <c r="F6547" s="2178"/>
      <c r="G6547" s="2178"/>
      <c r="H6547" s="2178" t="s">
        <v>9891</v>
      </c>
      <c r="I6547" s="2178"/>
      <c r="J6547" s="2178"/>
      <c r="K6547" s="2178"/>
      <c r="L6547" s="2178"/>
      <c r="M6547" s="2178"/>
      <c r="N6547" s="2178"/>
    </row>
    <row r="6548" spans="1:14" ht="51" customHeight="1">
      <c r="A6548" s="2179" t="s">
        <v>6385</v>
      </c>
      <c r="B6548" s="2179"/>
      <c r="C6548" s="2179"/>
      <c r="D6548" s="2179"/>
      <c r="E6548" s="2179"/>
      <c r="F6548" s="2179"/>
      <c r="G6548" s="2179"/>
      <c r="H6548" s="2179" t="s">
        <v>6385</v>
      </c>
      <c r="I6548" s="2179"/>
      <c r="J6548" s="2179"/>
      <c r="K6548" s="2179"/>
      <c r="L6548" s="2179"/>
      <c r="M6548" s="2179"/>
      <c r="N6548" s="2179"/>
    </row>
    <row r="6549" spans="1:14" ht="51" customHeight="1">
      <c r="A6549" s="2179"/>
      <c r="B6549" s="2179"/>
      <c r="C6549" s="2179"/>
      <c r="D6549" s="2179"/>
      <c r="E6549" s="2179"/>
      <c r="F6549" s="2179"/>
      <c r="G6549" s="2179"/>
      <c r="H6549" s="2179"/>
      <c r="I6549" s="2179"/>
      <c r="J6549" s="2179"/>
      <c r="K6549" s="2179"/>
      <c r="L6549" s="2179"/>
      <c r="M6549" s="2179"/>
      <c r="N6549" s="2179"/>
    </row>
    <row r="6550" spans="1:14" ht="51" customHeight="1">
      <c r="A6550" s="2180"/>
      <c r="B6550" s="2180"/>
      <c r="C6550" s="2180"/>
      <c r="D6550" s="2180"/>
      <c r="E6550" s="2180"/>
      <c r="F6550" s="2180"/>
      <c r="G6550" s="2180"/>
      <c r="H6550" s="2180"/>
      <c r="I6550" s="2180"/>
      <c r="J6550" s="2180"/>
      <c r="K6550" s="2180"/>
      <c r="L6550" s="2180"/>
      <c r="M6550" s="2180"/>
      <c r="N6550" s="2180"/>
    </row>
    <row r="6551" spans="1:14" ht="51" customHeight="1">
      <c r="A6551" s="2181" t="s">
        <v>9892</v>
      </c>
      <c r="B6551" s="2182"/>
      <c r="C6551" s="2183"/>
      <c r="D6551" s="2183"/>
      <c r="E6551" s="2181" t="s">
        <v>10422</v>
      </c>
      <c r="F6551" s="2182"/>
      <c r="G6551" s="2182"/>
      <c r="H6551" s="2181" t="s">
        <v>9894</v>
      </c>
      <c r="I6551" s="2182"/>
      <c r="J6551" s="2183"/>
      <c r="K6551" s="2183"/>
      <c r="L6551" s="2181" t="s">
        <v>10422</v>
      </c>
      <c r="M6551" s="2182"/>
      <c r="N6551" s="2182"/>
    </row>
    <row r="6552" spans="1:14" ht="51" customHeight="1">
      <c r="A6552" s="2184"/>
      <c r="B6552" s="2184"/>
      <c r="C6552" s="2184"/>
      <c r="D6552" s="2184"/>
      <c r="E6552" s="2184"/>
      <c r="F6552" s="2184"/>
      <c r="G6552" s="2184"/>
      <c r="H6552" s="2184"/>
      <c r="I6552" s="2184"/>
      <c r="J6552" s="2184"/>
      <c r="K6552" s="2184"/>
      <c r="L6552" s="2184"/>
      <c r="M6552" s="2184"/>
      <c r="N6552" s="2184"/>
    </row>
    <row r="6553" spans="1:14" ht="51" customHeight="1">
      <c r="A6553" s="2185" t="s">
        <v>9895</v>
      </c>
      <c r="B6553" s="2185" t="s">
        <v>2</v>
      </c>
      <c r="C6553" s="2185" t="s">
        <v>9896</v>
      </c>
      <c r="D6553" s="2185" t="s">
        <v>9897</v>
      </c>
      <c r="E6553" s="2185" t="s">
        <v>9898</v>
      </c>
      <c r="F6553" s="2185" t="s">
        <v>9899</v>
      </c>
      <c r="G6553" s="2185" t="s">
        <v>9900</v>
      </c>
      <c r="H6553" s="2185" t="s">
        <v>9895</v>
      </c>
      <c r="I6553" s="2185" t="s">
        <v>2</v>
      </c>
      <c r="J6553" s="2185" t="s">
        <v>9896</v>
      </c>
      <c r="K6553" s="2185" t="s">
        <v>9897</v>
      </c>
      <c r="L6553" s="2185" t="s">
        <v>9898</v>
      </c>
      <c r="M6553" s="2185" t="s">
        <v>9899</v>
      </c>
      <c r="N6553" s="2185" t="s">
        <v>9900</v>
      </c>
    </row>
    <row r="6554" spans="1:14" ht="51" customHeight="1">
      <c r="A6554" s="2186" t="s">
        <v>10423</v>
      </c>
      <c r="B6554" s="2187" t="s">
        <v>10424</v>
      </c>
      <c r="C6554" s="2188">
        <v>100000</v>
      </c>
      <c r="D6554" s="2189" t="s">
        <v>9903</v>
      </c>
      <c r="E6554" s="2189" t="s">
        <v>10043</v>
      </c>
      <c r="F6554" s="1848" t="s">
        <v>10378</v>
      </c>
      <c r="G6554" s="1852" t="s">
        <v>10120</v>
      </c>
      <c r="H6554" s="2190" t="s">
        <v>10425</v>
      </c>
      <c r="I6554" s="2191" t="s">
        <v>10426</v>
      </c>
      <c r="J6554" s="2192">
        <v>70000</v>
      </c>
      <c r="K6554" s="1872" t="s">
        <v>9909</v>
      </c>
      <c r="L6554" s="1872" t="s">
        <v>4016</v>
      </c>
      <c r="M6554" s="1872" t="s">
        <v>10427</v>
      </c>
      <c r="N6554" s="1920" t="s">
        <v>10015</v>
      </c>
    </row>
    <row r="6555" spans="1:14" ht="51" customHeight="1">
      <c r="A6555" s="2186" t="s">
        <v>10428</v>
      </c>
      <c r="B6555" s="2187" t="s">
        <v>10429</v>
      </c>
      <c r="C6555" s="2188">
        <v>21000</v>
      </c>
      <c r="D6555" s="1848" t="s">
        <v>9914</v>
      </c>
      <c r="E6555" s="1848" t="s">
        <v>9915</v>
      </c>
      <c r="F6555" s="1848" t="s">
        <v>10378</v>
      </c>
      <c r="G6555" s="1852" t="s">
        <v>10120</v>
      </c>
      <c r="H6555" s="2186" t="s">
        <v>10430</v>
      </c>
      <c r="I6555" s="2187" t="s">
        <v>10431</v>
      </c>
      <c r="J6555" s="2193">
        <v>300000</v>
      </c>
      <c r="K6555" s="2194" t="s">
        <v>9909</v>
      </c>
      <c r="L6555" s="2194" t="s">
        <v>4016</v>
      </c>
      <c r="M6555" s="2194" t="s">
        <v>10432</v>
      </c>
      <c r="N6555" s="2195" t="s">
        <v>10258</v>
      </c>
    </row>
    <row r="6556" spans="1:14" ht="51" customHeight="1">
      <c r="A6556" s="2186" t="s">
        <v>10433</v>
      </c>
      <c r="B6556" s="2187" t="s">
        <v>10434</v>
      </c>
      <c r="C6556" s="2188">
        <v>20000</v>
      </c>
      <c r="D6556" s="1848" t="s">
        <v>9914</v>
      </c>
      <c r="E6556" s="1848" t="s">
        <v>9915</v>
      </c>
      <c r="F6556" s="1848" t="s">
        <v>10378</v>
      </c>
      <c r="G6556" s="1852" t="s">
        <v>10120</v>
      </c>
      <c r="H6556" s="2196" t="s">
        <v>10435</v>
      </c>
      <c r="I6556" s="2187" t="s">
        <v>10436</v>
      </c>
      <c r="J6556" s="2193">
        <v>140000</v>
      </c>
      <c r="K6556" s="2194" t="s">
        <v>9909</v>
      </c>
      <c r="L6556" s="2194" t="s">
        <v>4016</v>
      </c>
      <c r="M6556" s="2194" t="s">
        <v>10427</v>
      </c>
      <c r="N6556" s="2195" t="s">
        <v>10437</v>
      </c>
    </row>
    <row r="6557" spans="1:14" ht="51" customHeight="1">
      <c r="A6557" s="2186" t="s">
        <v>10438</v>
      </c>
      <c r="B6557" s="2187" t="s">
        <v>10439</v>
      </c>
      <c r="C6557" s="2188">
        <v>66260</v>
      </c>
      <c r="D6557" s="2189" t="s">
        <v>9903</v>
      </c>
      <c r="E6557" s="2189" t="s">
        <v>10043</v>
      </c>
      <c r="F6557" s="1848" t="s">
        <v>10378</v>
      </c>
      <c r="G6557" s="1852" t="s">
        <v>9911</v>
      </c>
      <c r="H6557" s="2196"/>
      <c r="I6557" s="2197"/>
      <c r="J6557" s="2198"/>
      <c r="K6557" s="2199"/>
      <c r="L6557" s="2199"/>
      <c r="M6557" s="2199"/>
      <c r="N6557" s="2200"/>
    </row>
    <row r="6558" spans="1:14" ht="51" customHeight="1">
      <c r="A6558" s="2186" t="s">
        <v>10440</v>
      </c>
      <c r="B6558" s="2187" t="s">
        <v>10441</v>
      </c>
      <c r="C6558" s="2188">
        <v>122080</v>
      </c>
      <c r="D6558" s="2189" t="s">
        <v>9903</v>
      </c>
      <c r="E6558" s="2189" t="s">
        <v>10043</v>
      </c>
      <c r="F6558" s="2194" t="s">
        <v>10378</v>
      </c>
      <c r="G6558" s="2195" t="s">
        <v>10048</v>
      </c>
      <c r="H6558" s="2196"/>
      <c r="I6558" s="2201"/>
      <c r="J6558" s="2198"/>
      <c r="K6558" s="2202"/>
      <c r="L6558" s="2202"/>
      <c r="M6558" s="2202"/>
      <c r="N6558" s="2200"/>
    </row>
    <row r="6559" spans="1:14" ht="51" customHeight="1">
      <c r="A6559" s="2186" t="s">
        <v>10442</v>
      </c>
      <c r="B6559" s="2187" t="s">
        <v>10443</v>
      </c>
      <c r="C6559" s="2188">
        <v>122080</v>
      </c>
      <c r="D6559" s="2189" t="s">
        <v>9903</v>
      </c>
      <c r="E6559" s="2189" t="s">
        <v>10043</v>
      </c>
      <c r="F6559" s="2194" t="s">
        <v>10378</v>
      </c>
      <c r="G6559" s="2195" t="s">
        <v>10048</v>
      </c>
      <c r="H6559" s="2196"/>
      <c r="I6559" s="2197"/>
      <c r="J6559" s="2198"/>
      <c r="K6559" s="1866"/>
      <c r="L6559" s="1866"/>
      <c r="M6559" s="1866"/>
      <c r="N6559" s="2202"/>
    </row>
    <row r="6560" spans="1:14" ht="51" customHeight="1">
      <c r="A6560" s="2186" t="s">
        <v>10444</v>
      </c>
      <c r="B6560" s="2187" t="s">
        <v>10445</v>
      </c>
      <c r="C6560" s="2188">
        <v>122080</v>
      </c>
      <c r="D6560" s="2189" t="s">
        <v>9903</v>
      </c>
      <c r="E6560" s="2189" t="s">
        <v>10043</v>
      </c>
      <c r="F6560" s="2194" t="s">
        <v>10378</v>
      </c>
      <c r="G6560" s="2195" t="s">
        <v>10048</v>
      </c>
      <c r="H6560" s="2196"/>
      <c r="I6560" s="2203"/>
      <c r="J6560" s="2198"/>
      <c r="K6560" s="2202"/>
      <c r="L6560" s="2202"/>
      <c r="M6560" s="2204"/>
      <c r="N6560" s="2200"/>
    </row>
    <row r="6561" spans="1:14" ht="51" customHeight="1">
      <c r="A6561" s="2186" t="s">
        <v>10446</v>
      </c>
      <c r="B6561" s="2187" t="s">
        <v>10447</v>
      </c>
      <c r="C6561" s="2188">
        <v>18500</v>
      </c>
      <c r="D6561" s="2189" t="s">
        <v>9903</v>
      </c>
      <c r="E6561" s="2189" t="s">
        <v>10043</v>
      </c>
      <c r="F6561" s="2194" t="s">
        <v>10378</v>
      </c>
      <c r="G6561" s="2195" t="s">
        <v>10048</v>
      </c>
      <c r="H6561" s="2196"/>
      <c r="I6561" s="2203"/>
      <c r="J6561" s="2198"/>
      <c r="K6561" s="2202"/>
      <c r="L6561" s="2202"/>
      <c r="M6561" s="2204"/>
      <c r="N6561" s="2200"/>
    </row>
    <row r="6562" spans="1:14" ht="51" customHeight="1">
      <c r="A6562" s="2186" t="s">
        <v>10448</v>
      </c>
      <c r="B6562" s="2187" t="s">
        <v>10449</v>
      </c>
      <c r="C6562" s="2188">
        <v>500000</v>
      </c>
      <c r="D6562" s="1848" t="s">
        <v>9914</v>
      </c>
      <c r="E6562" s="1848" t="s">
        <v>9915</v>
      </c>
      <c r="F6562" s="1848" t="s">
        <v>10432</v>
      </c>
      <c r="G6562" s="2195" t="s">
        <v>10096</v>
      </c>
      <c r="H6562" s="2196"/>
      <c r="I6562" s="2203"/>
      <c r="J6562" s="2198"/>
      <c r="K6562" s="2202"/>
      <c r="L6562" s="2202"/>
      <c r="M6562" s="2204"/>
      <c r="N6562" s="2200"/>
    </row>
    <row r="6563" spans="1:14" ht="51" customHeight="1">
      <c r="A6563" s="2196"/>
      <c r="B6563" s="2203"/>
      <c r="C6563" s="2205"/>
      <c r="D6563" s="2202"/>
      <c r="E6563" s="2202"/>
      <c r="F6563" s="2202"/>
      <c r="G6563" s="2200"/>
      <c r="H6563" s="2196"/>
      <c r="I6563" s="2203"/>
      <c r="J6563" s="2198"/>
      <c r="K6563" s="2202"/>
      <c r="L6563" s="2202"/>
      <c r="M6563" s="2204"/>
      <c r="N6563" s="2200"/>
    </row>
    <row r="6564" spans="1:14" ht="51" customHeight="1">
      <c r="A6564" s="2196"/>
      <c r="B6564" s="2203"/>
      <c r="C6564" s="2198"/>
      <c r="D6564" s="2202"/>
      <c r="E6564" s="2202"/>
      <c r="F6564" s="2202"/>
      <c r="G6564" s="2206"/>
      <c r="H6564" s="2196"/>
      <c r="I6564" s="2203"/>
      <c r="J6564" s="2198"/>
      <c r="K6564" s="2202"/>
      <c r="L6564" s="2202"/>
      <c r="M6564" s="2204"/>
      <c r="N6564" s="2200"/>
    </row>
    <row r="6565" spans="1:14" ht="51" customHeight="1">
      <c r="A6565" s="2200"/>
      <c r="B6565" s="2200"/>
      <c r="C6565" s="2200"/>
      <c r="D6565" s="2200"/>
      <c r="E6565" s="2200"/>
      <c r="F6565" s="2200"/>
      <c r="G6565" s="2200"/>
      <c r="H6565" s="2196"/>
      <c r="I6565" s="2203"/>
      <c r="J6565" s="2198"/>
      <c r="K6565" s="2202"/>
      <c r="L6565" s="2202"/>
      <c r="M6565" s="2202"/>
      <c r="N6565" s="2200"/>
    </row>
    <row r="6566" spans="1:14" ht="51" customHeight="1">
      <c r="A6566" s="2196"/>
      <c r="B6566" s="2203"/>
      <c r="C6566" s="2198"/>
      <c r="D6566" s="2202"/>
      <c r="E6566" s="2202"/>
      <c r="F6566" s="2202"/>
      <c r="G6566" s="2200"/>
      <c r="H6566" s="2196"/>
      <c r="I6566" s="2203"/>
      <c r="J6566" s="2198"/>
      <c r="K6566" s="2202"/>
      <c r="L6566" s="2202"/>
      <c r="M6566" s="2202"/>
      <c r="N6566" s="2200"/>
    </row>
    <row r="6567" spans="1:14" ht="51" customHeight="1">
      <c r="A6567" s="2196"/>
      <c r="B6567" s="2203"/>
      <c r="C6567" s="2198"/>
      <c r="D6567" s="2202"/>
      <c r="E6567" s="2202"/>
      <c r="F6567" s="2202"/>
      <c r="G6567" s="2200"/>
      <c r="H6567" s="2186"/>
      <c r="I6567" s="2207"/>
      <c r="J6567" s="2193"/>
      <c r="K6567" s="2208"/>
      <c r="L6567" s="2208"/>
      <c r="M6567" s="2208"/>
      <c r="N6567" s="2209"/>
    </row>
    <row r="6568" spans="1:14" ht="51" customHeight="1">
      <c r="A6568" s="2186"/>
      <c r="B6568" s="2207"/>
      <c r="C6568" s="2193"/>
      <c r="D6568" s="2208"/>
      <c r="E6568" s="2208"/>
      <c r="F6568" s="2208"/>
      <c r="G6568" s="2209"/>
      <c r="H6568" s="2186"/>
      <c r="I6568" s="2207"/>
      <c r="J6568" s="2193"/>
      <c r="K6568" s="2208"/>
      <c r="L6568" s="2208"/>
      <c r="M6568" s="2210"/>
      <c r="N6568" s="2211"/>
    </row>
    <row r="6569" spans="1:14" ht="51" customHeight="1">
      <c r="A6569"/>
      <c r="B6569"/>
      <c r="C6569"/>
      <c r="D6569"/>
      <c r="E6569"/>
      <c r="F6569"/>
      <c r="G6569"/>
      <c r="H6569"/>
      <c r="I6569"/>
      <c r="J6569"/>
      <c r="K6569"/>
      <c r="L6569"/>
      <c r="M6569"/>
      <c r="N6569"/>
    </row>
    <row r="6570" spans="1:14" ht="51" customHeight="1">
      <c r="A6570"/>
      <c r="B6570"/>
      <c r="C6570"/>
      <c r="D6570"/>
      <c r="E6570"/>
      <c r="F6570"/>
      <c r="G6570"/>
      <c r="H6570"/>
      <c r="I6570"/>
      <c r="J6570"/>
      <c r="K6570"/>
      <c r="L6570"/>
      <c r="M6570"/>
      <c r="N6570"/>
    </row>
    <row r="6571" spans="1:14" ht="51" customHeight="1">
      <c r="A6571"/>
      <c r="B6571"/>
      <c r="C6571"/>
      <c r="D6571"/>
      <c r="E6571"/>
      <c r="F6571"/>
      <c r="G6571"/>
      <c r="H6571"/>
      <c r="I6571"/>
      <c r="J6571"/>
      <c r="K6571"/>
      <c r="L6571"/>
      <c r="M6571"/>
      <c r="N6571"/>
    </row>
    <row r="6572" spans="1:14" ht="51" customHeight="1">
      <c r="A6572" s="2212" t="s">
        <v>9891</v>
      </c>
      <c r="B6572" s="2212"/>
      <c r="C6572" s="2212"/>
      <c r="D6572" s="2212"/>
      <c r="E6572" s="2212"/>
      <c r="F6572" s="2212"/>
      <c r="G6572" s="2212"/>
      <c r="H6572" s="2212" t="s">
        <v>9891</v>
      </c>
      <c r="I6572" s="2212"/>
      <c r="J6572" s="2212"/>
      <c r="K6572" s="2212"/>
      <c r="L6572" s="2212"/>
      <c r="M6572" s="2212"/>
      <c r="N6572" s="2212"/>
    </row>
    <row r="6573" spans="1:14" ht="51" customHeight="1">
      <c r="A6573" s="2213" t="s">
        <v>6385</v>
      </c>
      <c r="B6573" s="2213"/>
      <c r="C6573" s="2213"/>
      <c r="D6573" s="2213"/>
      <c r="E6573" s="2213"/>
      <c r="F6573" s="2213"/>
      <c r="G6573" s="2213"/>
      <c r="H6573" s="2213" t="s">
        <v>6385</v>
      </c>
      <c r="I6573" s="2213"/>
      <c r="J6573" s="2213"/>
      <c r="K6573" s="2213"/>
      <c r="L6573" s="2213"/>
      <c r="M6573" s="2213"/>
      <c r="N6573" s="2213"/>
    </row>
    <row r="6574" spans="1:14" ht="51" customHeight="1">
      <c r="A6574" s="2213"/>
      <c r="B6574" s="2213"/>
      <c r="C6574" s="2213"/>
      <c r="D6574" s="2213"/>
      <c r="E6574" s="2213"/>
      <c r="F6574" s="2213"/>
      <c r="G6574" s="2213"/>
      <c r="H6574" s="2213"/>
      <c r="I6574" s="2213"/>
      <c r="J6574" s="2213"/>
      <c r="K6574" s="2213"/>
      <c r="L6574" s="2213"/>
      <c r="M6574" s="2213"/>
      <c r="N6574" s="2213"/>
    </row>
    <row r="6575" spans="1:14" ht="51" customHeight="1">
      <c r="A6575" s="2214"/>
      <c r="B6575" s="2214"/>
      <c r="C6575" s="2214"/>
      <c r="D6575" s="2214"/>
      <c r="E6575" s="2214"/>
      <c r="F6575" s="2214"/>
      <c r="G6575" s="2214"/>
      <c r="H6575" s="2214"/>
      <c r="I6575" s="2214"/>
      <c r="J6575" s="2214"/>
      <c r="K6575" s="2214"/>
      <c r="L6575" s="2214"/>
      <c r="M6575" s="2214"/>
      <c r="N6575" s="2214"/>
    </row>
    <row r="6576" spans="1:14" ht="51" customHeight="1">
      <c r="A6576" s="2215" t="s">
        <v>9892</v>
      </c>
      <c r="B6576" s="2216"/>
      <c r="C6576" s="2217"/>
      <c r="D6576" s="2217"/>
      <c r="E6576" s="2215" t="s">
        <v>10450</v>
      </c>
      <c r="F6576" s="2216"/>
      <c r="G6576" s="2216"/>
      <c r="H6576" s="2215" t="s">
        <v>9894</v>
      </c>
      <c r="I6576" s="2216"/>
      <c r="J6576" s="2217"/>
      <c r="K6576" s="2217"/>
      <c r="L6576" s="2215" t="s">
        <v>10450</v>
      </c>
      <c r="M6576" s="2216"/>
      <c r="N6576" s="2216"/>
    </row>
    <row r="6577" spans="1:14" ht="51" customHeight="1">
      <c r="A6577" s="2218"/>
      <c r="B6577" s="2218"/>
      <c r="C6577" s="2218"/>
      <c r="D6577" s="2218"/>
      <c r="E6577" s="2218"/>
      <c r="F6577" s="2218"/>
      <c r="G6577" s="2218"/>
      <c r="H6577" s="2218"/>
      <c r="I6577" s="2218"/>
      <c r="J6577" s="2218"/>
      <c r="K6577" s="2218"/>
      <c r="L6577" s="2218"/>
      <c r="M6577" s="2218"/>
      <c r="N6577" s="2218"/>
    </row>
    <row r="6578" spans="1:14" ht="51" customHeight="1">
      <c r="A6578" s="2219" t="s">
        <v>9895</v>
      </c>
      <c r="B6578" s="2219" t="s">
        <v>2</v>
      </c>
      <c r="C6578" s="2219" t="s">
        <v>9896</v>
      </c>
      <c r="D6578" s="2219" t="s">
        <v>9897</v>
      </c>
      <c r="E6578" s="2219" t="s">
        <v>9898</v>
      </c>
      <c r="F6578" s="2219" t="s">
        <v>9899</v>
      </c>
      <c r="G6578" s="2219" t="s">
        <v>9900</v>
      </c>
      <c r="H6578" s="2219" t="s">
        <v>9895</v>
      </c>
      <c r="I6578" s="2219" t="s">
        <v>2</v>
      </c>
      <c r="J6578" s="2219" t="s">
        <v>9896</v>
      </c>
      <c r="K6578" s="2219" t="s">
        <v>9897</v>
      </c>
      <c r="L6578" s="2219" t="s">
        <v>9898</v>
      </c>
      <c r="M6578" s="2219" t="s">
        <v>9899</v>
      </c>
      <c r="N6578" s="2219" t="s">
        <v>9900</v>
      </c>
    </row>
    <row r="6579" spans="1:14" ht="51" customHeight="1">
      <c r="A6579" s="2220" t="s">
        <v>10451</v>
      </c>
      <c r="B6579" s="2221" t="s">
        <v>10452</v>
      </c>
      <c r="C6579" s="2222">
        <v>200000</v>
      </c>
      <c r="D6579" s="1866" t="s">
        <v>9914</v>
      </c>
      <c r="E6579" s="1866" t="s">
        <v>9915</v>
      </c>
      <c r="F6579" s="1866" t="s">
        <v>10427</v>
      </c>
      <c r="G6579" s="1919"/>
      <c r="H6579" s="2223" t="s">
        <v>10453</v>
      </c>
      <c r="I6579" s="2224" t="s">
        <v>10454</v>
      </c>
      <c r="J6579" s="2225">
        <v>96000</v>
      </c>
      <c r="K6579" s="1848" t="s">
        <v>9909</v>
      </c>
      <c r="L6579" s="1848" t="s">
        <v>4016</v>
      </c>
      <c r="M6579" s="1848" t="s">
        <v>10150</v>
      </c>
      <c r="N6579" s="1852" t="s">
        <v>10151</v>
      </c>
    </row>
    <row r="6580" spans="1:14" ht="51" customHeight="1">
      <c r="A6580" s="2226" t="s">
        <v>10455</v>
      </c>
      <c r="B6580" s="2227" t="s">
        <v>10456</v>
      </c>
      <c r="C6580" s="2228">
        <v>225000</v>
      </c>
      <c r="D6580" s="1872" t="s">
        <v>9914</v>
      </c>
      <c r="E6580" s="1872" t="s">
        <v>9915</v>
      </c>
      <c r="F6580" s="1872" t="s">
        <v>10427</v>
      </c>
      <c r="G6580" s="1920" t="s">
        <v>10015</v>
      </c>
      <c r="H6580" s="2226" t="s">
        <v>10457</v>
      </c>
      <c r="I6580" s="2227" t="s">
        <v>10458</v>
      </c>
      <c r="J6580" s="2228">
        <v>70000</v>
      </c>
      <c r="K6580" s="1872" t="s">
        <v>9909</v>
      </c>
      <c r="L6580" s="1872" t="s">
        <v>4016</v>
      </c>
      <c r="M6580" s="1872" t="s">
        <v>10427</v>
      </c>
      <c r="N6580" s="1920" t="s">
        <v>10015</v>
      </c>
    </row>
    <row r="6581" spans="1:14" ht="51" customHeight="1">
      <c r="A6581" s="2223" t="s">
        <v>10459</v>
      </c>
      <c r="B6581" s="2229" t="s">
        <v>10460</v>
      </c>
      <c r="C6581" s="2225">
        <v>1000000</v>
      </c>
      <c r="D6581" s="2230" t="s">
        <v>9914</v>
      </c>
      <c r="E6581" s="2230" t="s">
        <v>9915</v>
      </c>
      <c r="F6581" s="2231" t="s">
        <v>10461</v>
      </c>
      <c r="G6581" s="2232" t="s">
        <v>10182</v>
      </c>
      <c r="H6581" s="2233" t="s">
        <v>10462</v>
      </c>
      <c r="I6581" s="2234" t="s">
        <v>10463</v>
      </c>
      <c r="J6581" s="2235">
        <v>70000</v>
      </c>
      <c r="K6581" s="2029" t="s">
        <v>9909</v>
      </c>
      <c r="L6581" s="2029" t="s">
        <v>4016</v>
      </c>
      <c r="M6581" s="2029" t="s">
        <v>10427</v>
      </c>
      <c r="N6581" s="1852" t="s">
        <v>10464</v>
      </c>
    </row>
    <row r="6582" spans="1:14" ht="51" customHeight="1">
      <c r="A6582" s="2220" t="s">
        <v>10465</v>
      </c>
      <c r="B6582" s="2221" t="s">
        <v>10466</v>
      </c>
      <c r="C6582" s="2236">
        <v>450000</v>
      </c>
      <c r="D6582" s="1866" t="s">
        <v>9914</v>
      </c>
      <c r="E6582" s="1866" t="s">
        <v>9915</v>
      </c>
      <c r="F6582" s="1866" t="s">
        <v>10427</v>
      </c>
      <c r="G6582" s="1852" t="s">
        <v>10467</v>
      </c>
      <c r="H6582" s="2237"/>
      <c r="I6582" s="2237"/>
      <c r="J6582" s="2237"/>
      <c r="K6582" s="2237"/>
      <c r="L6582" s="2237"/>
      <c r="M6582" s="2237"/>
      <c r="N6582" s="2237"/>
    </row>
    <row r="6583" spans="1:14" ht="51" customHeight="1">
      <c r="A6583" s="2226" t="s">
        <v>10468</v>
      </c>
      <c r="B6583" s="2227" t="s">
        <v>10469</v>
      </c>
      <c r="C6583" s="2238">
        <v>50000</v>
      </c>
      <c r="D6583" s="1872" t="s">
        <v>9914</v>
      </c>
      <c r="E6583" s="1872" t="s">
        <v>9915</v>
      </c>
      <c r="F6583" s="1872" t="s">
        <v>10427</v>
      </c>
      <c r="G6583" s="1920" t="s">
        <v>10015</v>
      </c>
      <c r="H6583" s="2233" t="s">
        <v>10470</v>
      </c>
      <c r="I6583" s="2234" t="s">
        <v>10471</v>
      </c>
      <c r="J6583" s="2235">
        <v>22500</v>
      </c>
      <c r="K6583" s="2029" t="s">
        <v>9909</v>
      </c>
      <c r="L6583" s="2029" t="s">
        <v>4016</v>
      </c>
      <c r="M6583" s="2029" t="s">
        <v>10427</v>
      </c>
      <c r="N6583" s="1852" t="s">
        <v>10467</v>
      </c>
    </row>
    <row r="6584" spans="1:14" ht="51" customHeight="1">
      <c r="A6584" s="2223" t="s">
        <v>10472</v>
      </c>
      <c r="B6584" s="2224" t="s">
        <v>10473</v>
      </c>
      <c r="C6584" s="2235">
        <v>400000</v>
      </c>
      <c r="D6584" s="1849" t="s">
        <v>9914</v>
      </c>
      <c r="E6584" s="1849" t="s">
        <v>9915</v>
      </c>
      <c r="F6584" s="1848" t="s">
        <v>10474</v>
      </c>
      <c r="G6584" s="1852" t="s">
        <v>9924</v>
      </c>
      <c r="H6584" s="2226" t="s">
        <v>10475</v>
      </c>
      <c r="I6584" s="2227" t="s">
        <v>10476</v>
      </c>
      <c r="J6584" s="2228">
        <v>100000</v>
      </c>
      <c r="K6584" s="1872" t="s">
        <v>9909</v>
      </c>
      <c r="L6584" s="1872" t="s">
        <v>4016</v>
      </c>
      <c r="M6584" s="1872" t="s">
        <v>10142</v>
      </c>
      <c r="N6584" s="1920" t="s">
        <v>10015</v>
      </c>
    </row>
    <row r="6585" spans="1:14" ht="51" customHeight="1">
      <c r="A6585" s="2223" t="s">
        <v>10477</v>
      </c>
      <c r="B6585" s="2224" t="s">
        <v>10478</v>
      </c>
      <c r="C6585" s="2235">
        <v>400000</v>
      </c>
      <c r="D6585" s="1849" t="s">
        <v>9914</v>
      </c>
      <c r="E6585" s="1849" t="s">
        <v>9915</v>
      </c>
      <c r="F6585" s="1848" t="s">
        <v>10474</v>
      </c>
      <c r="G6585" s="1852" t="s">
        <v>9924</v>
      </c>
      <c r="H6585" s="2223" t="s">
        <v>10479</v>
      </c>
      <c r="I6585" s="2224" t="s">
        <v>10480</v>
      </c>
      <c r="J6585" s="2235">
        <v>200000</v>
      </c>
      <c r="K6585" s="1848" t="s">
        <v>9909</v>
      </c>
      <c r="L6585" s="1848" t="s">
        <v>10481</v>
      </c>
      <c r="M6585" s="1848" t="s">
        <v>10474</v>
      </c>
      <c r="N6585" s="1852" t="s">
        <v>9924</v>
      </c>
    </row>
    <row r="6586" spans="1:14" ht="51" customHeight="1">
      <c r="A6586" s="2223"/>
      <c r="B6586" s="2229"/>
      <c r="C6586" s="2235"/>
      <c r="D6586" s="2231"/>
      <c r="E6586" s="2231"/>
      <c r="F6586" s="2231"/>
      <c r="G6586" s="2219"/>
      <c r="H6586" s="2223" t="s">
        <v>10482</v>
      </c>
      <c r="I6586" s="2224" t="s">
        <v>10483</v>
      </c>
      <c r="J6586" s="2235">
        <v>100000</v>
      </c>
      <c r="K6586" s="1848" t="s">
        <v>9909</v>
      </c>
      <c r="L6586" s="1848" t="s">
        <v>10481</v>
      </c>
      <c r="M6586" s="1848" t="s">
        <v>10474</v>
      </c>
      <c r="N6586" s="1852" t="s">
        <v>9924</v>
      </c>
    </row>
    <row r="6587" spans="1:14" ht="51" customHeight="1">
      <c r="A6587" s="2223"/>
      <c r="B6587" s="2229"/>
      <c r="C6587" s="2235"/>
      <c r="D6587" s="2231"/>
      <c r="E6587" s="2231"/>
      <c r="F6587" s="2231"/>
      <c r="G6587" s="2239"/>
      <c r="H6587" s="2240"/>
      <c r="I6587" s="2240"/>
      <c r="J6587" s="2240"/>
      <c r="K6587" s="2240"/>
      <c r="L6587" s="2240"/>
      <c r="M6587" s="2240"/>
      <c r="N6587" s="2240"/>
    </row>
    <row r="6588" spans="1:14" ht="51" customHeight="1">
      <c r="A6588" s="2240"/>
      <c r="B6588" s="2240"/>
      <c r="C6588" s="2240"/>
      <c r="D6588" s="2240"/>
      <c r="E6588" s="2240"/>
      <c r="F6588" s="2240"/>
      <c r="G6588" s="2239"/>
      <c r="H6588" s="2220"/>
      <c r="I6588" s="2221"/>
      <c r="J6588" s="2222"/>
      <c r="K6588" s="2241"/>
      <c r="L6588" s="2242"/>
      <c r="M6588" s="2242"/>
      <c r="N6588" s="2242"/>
    </row>
    <row r="6589" spans="1:14" ht="51" customHeight="1">
      <c r="A6589" s="2240"/>
      <c r="B6589" s="2240"/>
      <c r="C6589" s="2240"/>
      <c r="D6589" s="2240"/>
      <c r="E6589" s="2240"/>
      <c r="F6589" s="2240"/>
      <c r="G6589" s="2240"/>
      <c r="H6589" s="2220"/>
      <c r="I6589" s="2221"/>
      <c r="J6589" s="2222"/>
      <c r="K6589" s="2242"/>
      <c r="L6589" s="2242"/>
      <c r="M6589" s="2242"/>
      <c r="N6589" s="2243"/>
    </row>
    <row r="6590" spans="1:14" ht="51" customHeight="1">
      <c r="A6590" s="2223"/>
      <c r="B6590" s="2224"/>
      <c r="C6590" s="2225"/>
      <c r="D6590" s="2231"/>
      <c r="E6590" s="2231"/>
      <c r="F6590" s="2231"/>
      <c r="G6590" s="2239"/>
      <c r="H6590" s="2220"/>
      <c r="I6590" s="2221"/>
      <c r="J6590" s="2222"/>
      <c r="K6590" s="2242"/>
      <c r="L6590" s="2242"/>
      <c r="M6590" s="2243"/>
      <c r="N6590" s="2244"/>
    </row>
    <row r="6591" spans="1:14" ht="51" customHeight="1">
      <c r="A6591" s="2223"/>
      <c r="B6591" s="2224"/>
      <c r="C6591" s="2225"/>
      <c r="D6591" s="2231"/>
      <c r="E6591" s="2231"/>
      <c r="F6591" s="2231"/>
      <c r="G6591" s="2231"/>
      <c r="H6591" s="2223"/>
      <c r="I6591" s="2224"/>
      <c r="J6591" s="2225"/>
      <c r="K6591" s="2239"/>
      <c r="L6591" s="2230"/>
      <c r="M6591" s="2239"/>
      <c r="N6591" s="2245"/>
    </row>
    <row r="6592" spans="1:14" ht="51" customHeight="1">
      <c r="A6592" s="2223"/>
      <c r="B6592" s="2224"/>
      <c r="C6592" s="2225"/>
      <c r="D6592" s="2231"/>
      <c r="E6592" s="2231"/>
      <c r="F6592" s="2231"/>
      <c r="G6592" s="2239"/>
      <c r="H6592" s="2223"/>
      <c r="I6592" s="2224"/>
      <c r="J6592" s="2225"/>
      <c r="K6592" s="2239"/>
      <c r="L6592" s="2230"/>
      <c r="M6592" s="2239"/>
      <c r="N6592" s="2245"/>
    </row>
    <row r="6593" spans="1:14" ht="51" customHeight="1">
      <c r="A6593" s="2223"/>
      <c r="B6593" s="2224"/>
      <c r="C6593" s="2225"/>
      <c r="D6593" s="2231"/>
      <c r="E6593" s="2231"/>
      <c r="F6593" s="2231"/>
      <c r="G6593" s="2239"/>
      <c r="H6593" s="2245"/>
      <c r="I6593" s="2245"/>
      <c r="J6593" s="2245"/>
      <c r="K6593" s="2245"/>
      <c r="L6593" s="2245"/>
      <c r="M6593" s="2245"/>
      <c r="N6593" s="2245"/>
    </row>
    <row r="6594" spans="1:14" ht="51" customHeight="1">
      <c r="A6594" s="2223"/>
      <c r="B6594" s="2224"/>
      <c r="C6594" s="2225"/>
      <c r="D6594" s="2231"/>
      <c r="E6594" s="2231"/>
      <c r="F6594" s="2231"/>
      <c r="G6594" s="2231"/>
      <c r="H6594" s="2223"/>
      <c r="I6594" s="2224"/>
      <c r="J6594" s="2225"/>
      <c r="K6594" s="2239"/>
      <c r="L6594" s="2246"/>
      <c r="M6594" s="2239"/>
      <c r="N6594" s="2245"/>
    </row>
    <row r="6595" spans="1:14" ht="51" customHeight="1">
      <c r="A6595" s="2223"/>
      <c r="B6595" s="2224"/>
      <c r="C6595" s="2225"/>
      <c r="D6595" s="2231"/>
      <c r="E6595" s="2231"/>
      <c r="F6595" s="2231"/>
      <c r="G6595" s="2247"/>
      <c r="H6595" s="2245"/>
      <c r="I6595" s="2245"/>
      <c r="J6595" s="2248"/>
      <c r="K6595" s="2245"/>
      <c r="L6595" s="2245"/>
      <c r="M6595" s="2245"/>
      <c r="N6595" s="2245"/>
    </row>
    <row r="6596" spans="1:14" ht="51" customHeight="1">
      <c r="A6596" s="2223"/>
      <c r="B6596" s="2229"/>
      <c r="C6596" s="2225"/>
      <c r="D6596" s="2231"/>
      <c r="E6596" s="2231"/>
      <c r="F6596" s="2231"/>
      <c r="G6596" s="2239"/>
      <c r="H6596" s="2245"/>
      <c r="I6596" s="2245"/>
      <c r="J6596" s="2245"/>
      <c r="K6596" s="2245"/>
      <c r="L6596" s="2245"/>
      <c r="M6596" s="2245"/>
      <c r="N6596" s="2245"/>
    </row>
    <row r="6597" spans="1:14" ht="51" customHeight="1">
      <c r="A6597" s="2223"/>
      <c r="B6597" s="2229"/>
      <c r="C6597" s="2225"/>
      <c r="D6597" s="2231"/>
      <c r="E6597" s="2231"/>
      <c r="F6597" s="2231"/>
      <c r="G6597" s="2239"/>
      <c r="H6597" s="2245"/>
      <c r="I6597" s="2245"/>
      <c r="J6597" s="2245"/>
      <c r="K6597" s="2245"/>
      <c r="L6597" s="2245"/>
      <c r="M6597" s="2245"/>
      <c r="N6597" s="2245"/>
    </row>
    <row r="6598" spans="1:14" ht="51" customHeight="1">
      <c r="A6598" s="2223"/>
      <c r="B6598" s="2224"/>
      <c r="C6598" s="2225"/>
      <c r="D6598" s="2231"/>
      <c r="E6598" s="2231"/>
      <c r="F6598" s="2231"/>
      <c r="G6598" s="2247"/>
      <c r="H6598" s="2245"/>
      <c r="I6598" s="2245"/>
      <c r="J6598" s="2245"/>
      <c r="K6598" s="2245"/>
      <c r="L6598" s="2245"/>
      <c r="M6598" s="2245"/>
      <c r="N6598" s="2245"/>
    </row>
    <row r="6599" spans="1:14" ht="51" customHeight="1">
      <c r="A6599" s="2223"/>
      <c r="B6599" s="2224"/>
      <c r="C6599" s="2225"/>
      <c r="D6599" s="2230"/>
      <c r="E6599" s="2230"/>
      <c r="F6599" s="2231"/>
      <c r="G6599" s="2231"/>
      <c r="H6599" s="2245"/>
      <c r="I6599" s="2245"/>
      <c r="J6599" s="2245"/>
      <c r="K6599" s="2245"/>
      <c r="L6599" s="2245"/>
      <c r="M6599" s="2245"/>
      <c r="N6599" s="2245"/>
    </row>
    <row r="6600" spans="1:14" ht="51" customHeight="1">
      <c r="A6600" s="2223"/>
      <c r="B6600" s="2224"/>
      <c r="C6600" s="2225"/>
      <c r="D6600" s="2231"/>
      <c r="E6600" s="2231"/>
      <c r="F6600" s="2231"/>
      <c r="G6600" s="2245"/>
      <c r="H6600" s="2245"/>
      <c r="I6600" s="2245"/>
      <c r="J6600" s="2245"/>
      <c r="K6600" s="2245"/>
      <c r="L6600" s="2245"/>
      <c r="M6600" s="2245"/>
      <c r="N6600" s="2245"/>
    </row>
    <row r="6601" spans="1:14" ht="51" customHeight="1">
      <c r="A6601" s="2223"/>
      <c r="B6601" s="2224"/>
      <c r="C6601" s="2225"/>
      <c r="D6601" s="2231"/>
      <c r="E6601" s="2231"/>
      <c r="F6601" s="2231"/>
      <c r="G6601" s="2239"/>
      <c r="H6601" s="2245"/>
      <c r="I6601" s="2245"/>
      <c r="J6601" s="2245"/>
      <c r="K6601" s="2245"/>
      <c r="L6601" s="2245"/>
      <c r="M6601" s="2245"/>
      <c r="N6601" s="2245"/>
    </row>
    <row r="6602" spans="1:14" ht="51" customHeight="1">
      <c r="A6602" s="2223"/>
      <c r="B6602" s="2224"/>
      <c r="C6602" s="2225"/>
      <c r="D6602" s="2231"/>
      <c r="E6602" s="2231"/>
      <c r="F6602" s="2231"/>
      <c r="G6602" s="2239"/>
      <c r="H6602" s="2245"/>
      <c r="I6602" s="2245"/>
      <c r="J6602" s="2245"/>
      <c r="K6602" s="2245"/>
      <c r="L6602" s="2245"/>
      <c r="M6602" s="2245"/>
      <c r="N6602" s="2245"/>
    </row>
    <row r="6603" spans="1:14" ht="51" customHeight="1">
      <c r="A6603" s="2223"/>
      <c r="B6603" s="2224"/>
      <c r="C6603" s="2235"/>
      <c r="D6603" s="2239"/>
      <c r="E6603" s="2230"/>
      <c r="F6603" s="2231"/>
      <c r="G6603" s="2239"/>
      <c r="H6603" s="2245"/>
      <c r="I6603" s="2245"/>
      <c r="J6603" s="2245"/>
      <c r="K6603" s="2245"/>
      <c r="L6603" s="2245"/>
      <c r="M6603" s="2245"/>
      <c r="N6603" s="2245"/>
    </row>
    <row r="6604" spans="1:14" ht="51" customHeight="1">
      <c r="A6604" s="2223"/>
      <c r="B6604" s="2224"/>
      <c r="C6604" s="2225"/>
      <c r="D6604" s="2230"/>
      <c r="E6604" s="2230"/>
      <c r="F6604" s="2239"/>
      <c r="G6604" s="2239"/>
      <c r="H6604" s="2245"/>
      <c r="I6604" s="2245"/>
      <c r="J6604" s="2245"/>
      <c r="K6604" s="2245"/>
      <c r="L6604" s="2245"/>
      <c r="M6604" s="2245"/>
      <c r="N6604" s="2245"/>
    </row>
    <row r="6605" spans="1:14" ht="51" customHeight="1">
      <c r="A6605" s="2223"/>
      <c r="B6605" s="2224"/>
      <c r="C6605" s="2225"/>
      <c r="D6605" s="2230"/>
      <c r="E6605" s="2230"/>
      <c r="F6605" s="2239"/>
      <c r="G6605" s="2239"/>
      <c r="H6605" s="2245"/>
      <c r="I6605" s="2245"/>
      <c r="J6605" s="2245"/>
      <c r="K6605" s="2245"/>
      <c r="L6605" s="2245"/>
      <c r="M6605" s="2245"/>
      <c r="N6605" s="2245"/>
    </row>
    <row r="6606" spans="1:14" ht="51" customHeight="1">
      <c r="A6606" s="2223"/>
      <c r="B6606" s="2224"/>
      <c r="C6606" s="2225"/>
      <c r="D6606" s="2239"/>
      <c r="E6606" s="2230"/>
      <c r="F6606" s="2239"/>
      <c r="G6606" s="2239"/>
      <c r="H6606" s="2245"/>
      <c r="I6606" s="2245"/>
      <c r="J6606" s="2245"/>
      <c r="K6606" s="2245"/>
      <c r="L6606" s="2245"/>
      <c r="M6606" s="2245"/>
      <c r="N6606" s="2245"/>
    </row>
    <row r="6607" spans="1:14" ht="51" customHeight="1">
      <c r="A6607" s="2223"/>
      <c r="B6607" s="2224"/>
      <c r="C6607" s="2225"/>
      <c r="D6607" s="2230"/>
      <c r="E6607" s="2230"/>
      <c r="F6607" s="2239"/>
      <c r="G6607" s="2245"/>
      <c r="H6607" s="2245"/>
      <c r="I6607" s="2245"/>
      <c r="J6607" s="2245"/>
      <c r="K6607" s="2245"/>
      <c r="L6607" s="2245"/>
      <c r="M6607" s="2245"/>
      <c r="N6607" s="2245"/>
    </row>
    <row r="6608" spans="1:14" ht="51" customHeight="1">
      <c r="A6608" s="2223"/>
      <c r="B6608" s="2224"/>
      <c r="C6608" s="2225"/>
      <c r="D6608" s="2230"/>
      <c r="E6608" s="2230"/>
      <c r="F6608" s="2239"/>
      <c r="G6608" s="2239"/>
      <c r="H6608" s="2245"/>
      <c r="I6608" s="2245"/>
      <c r="J6608" s="2245"/>
      <c r="K6608" s="2245"/>
      <c r="L6608" s="2245"/>
      <c r="M6608" s="2245"/>
      <c r="N6608" s="2245"/>
    </row>
    <row r="6609" spans="1:14" ht="51" customHeight="1">
      <c r="A6609" s="2223"/>
      <c r="B6609" s="2224"/>
      <c r="C6609" s="2225"/>
      <c r="D6609" s="2239"/>
      <c r="E6609" s="2230"/>
      <c r="F6609" s="2239"/>
      <c r="G6609" s="2239"/>
      <c r="H6609" s="2245"/>
      <c r="I6609" s="2245"/>
      <c r="J6609" s="2245"/>
      <c r="K6609" s="2245"/>
      <c r="L6609" s="2245"/>
      <c r="M6609" s="2245"/>
      <c r="N6609" s="2245"/>
    </row>
    <row r="6610" spans="1:14" ht="51" customHeight="1">
      <c r="A6610" s="2223"/>
      <c r="B6610" s="2224"/>
      <c r="C6610" s="2225"/>
      <c r="D6610" s="2230"/>
      <c r="E6610" s="2230"/>
      <c r="F6610" s="2239"/>
      <c r="G6610" s="2239"/>
      <c r="H6610" s="2245"/>
      <c r="I6610" s="2245"/>
      <c r="J6610" s="2245"/>
      <c r="K6610" s="2245"/>
      <c r="L6610" s="2245"/>
      <c r="M6610" s="2245"/>
      <c r="N6610" s="2245"/>
    </row>
    <row r="6611" spans="1:14" ht="51" customHeight="1">
      <c r="A6611" s="2223"/>
      <c r="B6611" s="2224"/>
      <c r="C6611" s="2225"/>
      <c r="D6611" s="2239"/>
      <c r="E6611" s="2230"/>
      <c r="F6611" s="2239"/>
      <c r="G6611" s="2239"/>
      <c r="H6611" s="2245"/>
      <c r="I6611" s="2245"/>
      <c r="J6611" s="2245"/>
      <c r="K6611" s="2245"/>
      <c r="L6611" s="2245"/>
      <c r="M6611" s="2245"/>
      <c r="N6611" s="2245"/>
    </row>
    <row r="6612" spans="1:14" ht="51" customHeight="1">
      <c r="A6612" s="2223"/>
      <c r="B6612" s="2224"/>
      <c r="C6612" s="2225"/>
      <c r="D6612" s="2230"/>
      <c r="E6612" s="2230"/>
      <c r="F6612" s="2239"/>
      <c r="G6612" s="2239"/>
      <c r="H6612" s="2245"/>
      <c r="I6612" s="2245"/>
      <c r="J6612" s="2245"/>
      <c r="K6612" s="2245"/>
      <c r="L6612" s="2245"/>
      <c r="M6612" s="2245"/>
      <c r="N6612" s="2245"/>
    </row>
    <row r="6613" spans="1:14" ht="51" customHeight="1">
      <c r="A6613" s="2223"/>
      <c r="B6613" s="2224"/>
      <c r="C6613" s="2225"/>
      <c r="D6613" s="2230"/>
      <c r="E6613" s="2230"/>
      <c r="F6613" s="2239"/>
      <c r="G6613" s="2239"/>
      <c r="H6613" s="2245"/>
      <c r="I6613" s="2245"/>
      <c r="J6613" s="2245"/>
      <c r="K6613" s="2245"/>
      <c r="L6613" s="2245"/>
      <c r="M6613" s="2245"/>
      <c r="N6613" s="2245"/>
    </row>
    <row r="6614" spans="1:14" ht="51" customHeight="1">
      <c r="A6614" s="2223"/>
      <c r="B6614" s="2224"/>
      <c r="C6614" s="2225"/>
      <c r="D6614" s="2230"/>
      <c r="E6614" s="2230"/>
      <c r="F6614" s="2239"/>
      <c r="G6614" s="2239"/>
      <c r="H6614" s="2245"/>
      <c r="I6614" s="2245"/>
      <c r="J6614" s="2245"/>
      <c r="K6614" s="2245"/>
      <c r="L6614" s="2245"/>
      <c r="M6614" s="2245"/>
      <c r="N6614" s="2245"/>
    </row>
    <row r="6615" spans="1:14" ht="51" customHeight="1">
      <c r="A6615" s="2223"/>
      <c r="B6615" s="2224"/>
      <c r="C6615" s="2225"/>
      <c r="D6615" s="2230"/>
      <c r="E6615" s="2230"/>
      <c r="F6615" s="2239"/>
      <c r="G6615" s="2239"/>
      <c r="H6615" s="2245"/>
      <c r="I6615" s="2245"/>
      <c r="J6615" s="2245"/>
      <c r="K6615" s="2245"/>
      <c r="L6615" s="2245"/>
      <c r="M6615" s="2245"/>
      <c r="N6615" s="2245"/>
    </row>
    <row r="6616" spans="1:14" ht="51" customHeight="1">
      <c r="A6616" s="2223"/>
      <c r="B6616" s="2224"/>
      <c r="C6616" s="2225"/>
      <c r="D6616" s="2239"/>
      <c r="E6616" s="2230"/>
      <c r="F6616" s="2239"/>
      <c r="G6616" s="2239"/>
      <c r="H6616" s="2245"/>
      <c r="I6616" s="2245"/>
      <c r="J6616" s="2245"/>
      <c r="K6616" s="2245"/>
      <c r="L6616" s="2245"/>
      <c r="M6616" s="2245"/>
      <c r="N6616" s="2245"/>
    </row>
    <row r="6617" spans="1:14" ht="51" customHeight="1">
      <c r="A6617" s="2223"/>
      <c r="B6617" s="2224"/>
      <c r="C6617" s="2225"/>
      <c r="D6617" s="2230"/>
      <c r="E6617" s="2230"/>
      <c r="F6617" s="2239"/>
      <c r="G6617" s="2245"/>
      <c r="H6617" s="2245"/>
      <c r="I6617" s="2245"/>
      <c r="J6617" s="2245"/>
      <c r="K6617" s="2245"/>
      <c r="L6617" s="2245"/>
      <c r="M6617" s="2245"/>
      <c r="N6617" s="2245"/>
    </row>
    <row r="6618" spans="1:14" ht="51" customHeight="1">
      <c r="A6618" s="2223"/>
      <c r="B6618" s="2224"/>
      <c r="C6618" s="2225"/>
      <c r="D6618" s="2239"/>
      <c r="E6618" s="2239"/>
      <c r="F6618" s="2239"/>
      <c r="G6618" s="2245"/>
      <c r="H6618" s="2245"/>
      <c r="I6618" s="2245"/>
      <c r="J6618" s="2245"/>
      <c r="K6618" s="2245"/>
      <c r="L6618" s="2245"/>
      <c r="M6618" s="2245"/>
      <c r="N6618" s="2245"/>
    </row>
    <row r="6619" spans="1:14" ht="51" customHeight="1">
      <c r="A6619" s="2223"/>
      <c r="B6619" s="2224"/>
      <c r="C6619" s="2225"/>
      <c r="D6619" s="2239"/>
      <c r="E6619" s="2230"/>
      <c r="F6619" s="2239"/>
      <c r="G6619" s="2239"/>
      <c r="H6619" s="2245"/>
      <c r="I6619" s="2245"/>
      <c r="J6619" s="2245"/>
      <c r="K6619" s="2245"/>
      <c r="L6619" s="2245"/>
      <c r="M6619" s="2245"/>
      <c r="N6619" s="2245"/>
    </row>
    <row r="6620" spans="1:14" ht="51" customHeight="1">
      <c r="A6620" s="2223"/>
      <c r="B6620" s="2224"/>
      <c r="C6620" s="2225"/>
      <c r="D6620" s="2239"/>
      <c r="E6620" s="2230"/>
      <c r="F6620" s="2239"/>
      <c r="G6620" s="2239"/>
      <c r="H6620"/>
      <c r="I6620"/>
      <c r="J6620"/>
      <c r="K6620"/>
      <c r="L6620"/>
      <c r="M6620"/>
      <c r="N6620"/>
    </row>
    <row r="6621" spans="1:14" ht="51" customHeight="1">
      <c r="A6621" s="2223"/>
      <c r="B6621" s="2224"/>
      <c r="C6621" s="2225"/>
      <c r="D6621" s="2230"/>
      <c r="E6621" s="2230"/>
      <c r="F6621" s="2230"/>
      <c r="G6621" s="2245"/>
      <c r="H6621"/>
      <c r="I6621"/>
      <c r="J6621"/>
      <c r="K6621"/>
      <c r="L6621"/>
      <c r="M6621"/>
      <c r="N6621"/>
    </row>
    <row r="6622" spans="1:14" ht="51" customHeight="1">
      <c r="A6622" s="2223"/>
      <c r="B6622" s="2224"/>
      <c r="C6622" s="2225"/>
      <c r="D6622" s="2230"/>
      <c r="E6622" s="2230"/>
      <c r="F6622" s="2230"/>
      <c r="G6622" s="2245"/>
      <c r="H6622"/>
      <c r="I6622"/>
      <c r="J6622"/>
      <c r="K6622"/>
      <c r="L6622"/>
      <c r="M6622"/>
      <c r="N6622"/>
    </row>
    <row r="6623" spans="1:14" ht="51" customHeight="1">
      <c r="A6623" s="2223"/>
      <c r="B6623" s="2224"/>
      <c r="C6623" s="2225"/>
      <c r="D6623" s="2239"/>
      <c r="E6623" s="2230"/>
      <c r="F6623" s="2230"/>
      <c r="G6623" s="2245"/>
      <c r="H6623"/>
      <c r="I6623"/>
      <c r="J6623"/>
      <c r="K6623"/>
      <c r="L6623"/>
      <c r="M6623"/>
      <c r="N6623"/>
    </row>
    <row r="6624" spans="1:14" ht="51" customHeight="1">
      <c r="A6624" s="2223"/>
      <c r="B6624" s="2224"/>
      <c r="C6624" s="2225"/>
      <c r="D6624" s="2230"/>
      <c r="E6624" s="2230"/>
      <c r="F6624" s="2230"/>
      <c r="G6624" s="2245"/>
      <c r="H6624"/>
      <c r="I6624"/>
      <c r="J6624"/>
      <c r="K6624"/>
      <c r="L6624"/>
      <c r="M6624"/>
      <c r="N6624"/>
    </row>
    <row r="6625" spans="1:14" ht="51" customHeight="1">
      <c r="A6625" s="2223"/>
      <c r="B6625" s="2229"/>
      <c r="C6625" s="2225"/>
      <c r="D6625" s="2230"/>
      <c r="E6625" s="2230"/>
      <c r="F6625" s="2230"/>
      <c r="G6625" s="2245"/>
      <c r="H6625"/>
      <c r="I6625"/>
      <c r="J6625"/>
      <c r="K6625"/>
      <c r="L6625"/>
      <c r="M6625"/>
      <c r="N6625"/>
    </row>
    <row r="6626" spans="1:14" ht="51" customHeight="1">
      <c r="A6626" s="2223"/>
      <c r="B6626" s="2224"/>
      <c r="C6626" s="2225"/>
      <c r="D6626" s="2239"/>
      <c r="E6626" s="2230"/>
      <c r="F6626" s="2239"/>
      <c r="G6626" s="2245"/>
      <c r="H6626"/>
      <c r="I6626"/>
      <c r="J6626"/>
      <c r="K6626"/>
      <c r="L6626"/>
      <c r="M6626"/>
      <c r="N6626"/>
    </row>
    <row r="6627" spans="1:14" ht="51" customHeight="1">
      <c r="A6627" s="2223"/>
      <c r="B6627" s="2224"/>
      <c r="C6627" s="2225"/>
      <c r="D6627" s="2239"/>
      <c r="E6627" s="2230"/>
      <c r="F6627" s="2239"/>
      <c r="G6627" s="2239"/>
      <c r="H6627"/>
      <c r="I6627"/>
      <c r="J6627"/>
      <c r="K6627"/>
      <c r="L6627"/>
      <c r="M6627"/>
      <c r="N6627"/>
    </row>
    <row r="6628" spans="1:14" ht="51" customHeight="1">
      <c r="A6628" s="2223"/>
      <c r="B6628" s="2224"/>
      <c r="C6628" s="2225"/>
      <c r="D6628" s="2230"/>
      <c r="E6628" s="2230"/>
      <c r="F6628" s="2239"/>
      <c r="G6628" s="2245"/>
      <c r="H6628"/>
      <c r="I6628"/>
      <c r="J6628"/>
      <c r="K6628"/>
      <c r="L6628"/>
      <c r="M6628"/>
      <c r="N6628"/>
    </row>
    <row r="6629" spans="1:14" ht="51" customHeight="1">
      <c r="A6629" s="2223"/>
      <c r="B6629" s="2224"/>
      <c r="C6629" s="2225"/>
      <c r="D6629" s="2239"/>
      <c r="E6629" s="2239"/>
      <c r="F6629" s="2239"/>
      <c r="G6629" s="2245"/>
      <c r="H6629"/>
      <c r="I6629"/>
      <c r="J6629"/>
      <c r="K6629"/>
      <c r="L6629"/>
      <c r="M6629"/>
      <c r="N6629"/>
    </row>
    <row r="6630" spans="1:14" ht="51" customHeight="1">
      <c r="A6630" s="2245"/>
      <c r="B6630" s="2245"/>
      <c r="C6630" s="2245"/>
      <c r="D6630" s="2230"/>
      <c r="E6630" s="2230"/>
      <c r="F6630" s="2239"/>
      <c r="G6630" s="2245"/>
      <c r="H6630"/>
      <c r="I6630"/>
      <c r="J6630"/>
      <c r="K6630"/>
      <c r="L6630"/>
      <c r="M6630"/>
      <c r="N6630"/>
    </row>
    <row r="6631" spans="1:14" ht="51" customHeight="1">
      <c r="A6631" s="2249"/>
      <c r="B6631" s="2224"/>
      <c r="C6631" s="2225"/>
      <c r="D6631" s="2230"/>
      <c r="E6631" s="2230"/>
      <c r="F6631" s="2239"/>
      <c r="G6631" s="2245"/>
      <c r="H6631"/>
      <c r="I6631"/>
      <c r="J6631"/>
      <c r="K6631"/>
      <c r="L6631"/>
      <c r="M6631"/>
      <c r="N6631"/>
    </row>
    <row r="6632" spans="1:14" ht="51" customHeight="1">
      <c r="A6632" s="2249"/>
      <c r="B6632" s="2224"/>
      <c r="C6632" s="2225"/>
      <c r="D6632" s="2230"/>
      <c r="E6632" s="2230"/>
      <c r="F6632" s="2239"/>
      <c r="G6632" s="2245"/>
      <c r="H6632"/>
      <c r="I6632"/>
      <c r="J6632"/>
      <c r="K6632"/>
      <c r="L6632"/>
      <c r="M6632"/>
      <c r="N6632"/>
    </row>
    <row r="6633" spans="1:14" ht="51" customHeight="1">
      <c r="A6633" s="2249"/>
      <c r="B6633" s="2224"/>
      <c r="C6633" s="2225"/>
      <c r="D6633" s="2230"/>
      <c r="E6633" s="2230"/>
      <c r="F6633" s="2239"/>
      <c r="G6633" s="2245"/>
      <c r="H6633"/>
      <c r="I6633"/>
      <c r="J6633"/>
      <c r="K6633"/>
      <c r="L6633"/>
      <c r="M6633"/>
      <c r="N6633"/>
    </row>
    <row r="6634" spans="1:14" ht="51" customHeight="1">
      <c r="A6634" s="2249"/>
      <c r="B6634" s="2224"/>
      <c r="C6634" s="2225"/>
      <c r="D6634" s="2230"/>
      <c r="E6634" s="2230"/>
      <c r="F6634" s="2239"/>
      <c r="G6634" s="2247"/>
      <c r="H6634"/>
      <c r="I6634"/>
      <c r="J6634"/>
      <c r="K6634"/>
      <c r="L6634"/>
      <c r="M6634"/>
      <c r="N6634"/>
    </row>
    <row r="6635" spans="1:14" ht="51" customHeight="1">
      <c r="A6635" s="2249"/>
      <c r="B6635" s="2224"/>
      <c r="C6635" s="2225"/>
      <c r="D6635" s="2230"/>
      <c r="E6635" s="2230"/>
      <c r="F6635" s="2239"/>
      <c r="G6635" s="2245"/>
      <c r="H6635"/>
      <c r="I6635"/>
      <c r="J6635"/>
      <c r="K6635"/>
      <c r="L6635"/>
      <c r="M6635"/>
      <c r="N6635"/>
    </row>
    <row r="6636" spans="1:14" ht="51" customHeight="1">
      <c r="A6636" s="2249"/>
      <c r="B6636" s="2250"/>
      <c r="C6636" s="2225"/>
      <c r="D6636" s="2239"/>
      <c r="E6636" s="2230"/>
      <c r="F6636" s="2239"/>
      <c r="G6636"/>
      <c r="H6636"/>
      <c r="I6636"/>
      <c r="J6636"/>
      <c r="K6636"/>
      <c r="L6636"/>
      <c r="M6636"/>
      <c r="N6636"/>
    </row>
    <row r="6637" spans="1:14" ht="51" customHeight="1">
      <c r="A6637" s="2249"/>
      <c r="B6637" s="2250"/>
      <c r="C6637" s="2225"/>
      <c r="D6637" s="2230"/>
      <c r="E6637" s="2230"/>
      <c r="F6637" s="2239"/>
      <c r="G6637"/>
      <c r="H6637"/>
      <c r="I6637"/>
      <c r="J6637"/>
      <c r="K6637"/>
      <c r="L6637"/>
      <c r="M6637"/>
      <c r="N6637"/>
    </row>
    <row r="6638" spans="1:14" ht="51" customHeight="1">
      <c r="A6638" s="2249"/>
      <c r="B6638" s="2250"/>
      <c r="C6638" s="2225"/>
      <c r="D6638" s="2230"/>
      <c r="E6638" s="2230"/>
      <c r="F6638" s="2239"/>
      <c r="G6638"/>
      <c r="H6638"/>
      <c r="I6638"/>
      <c r="J6638"/>
      <c r="K6638"/>
      <c r="L6638"/>
      <c r="M6638"/>
      <c r="N6638"/>
    </row>
    <row r="6639" spans="1:14" ht="51" customHeight="1">
      <c r="A6639" s="2249"/>
      <c r="B6639" s="2250"/>
      <c r="C6639" s="2225"/>
      <c r="D6639" s="2230"/>
      <c r="E6639" s="2230"/>
      <c r="F6639" s="2239"/>
      <c r="G6639"/>
      <c r="H6639"/>
      <c r="I6639"/>
      <c r="J6639"/>
      <c r="K6639"/>
      <c r="L6639"/>
      <c r="M6639"/>
      <c r="N6639"/>
    </row>
    <row r="6640" spans="1:14" ht="51" customHeight="1">
      <c r="A6640" s="2249"/>
      <c r="B6640" s="2250"/>
      <c r="C6640" s="2225"/>
      <c r="D6640" s="2230"/>
      <c r="E6640" s="2230"/>
      <c r="F6640" s="2239"/>
      <c r="G6640"/>
      <c r="H6640"/>
      <c r="I6640"/>
      <c r="J6640"/>
      <c r="K6640"/>
      <c r="L6640"/>
      <c r="M6640"/>
      <c r="N6640"/>
    </row>
    <row r="6641" spans="1:14" ht="51" customHeight="1">
      <c r="A6641" s="2249"/>
      <c r="B6641" s="2250"/>
      <c r="C6641" s="2225"/>
      <c r="D6641" s="2230"/>
      <c r="E6641" s="2230"/>
      <c r="F6641" s="2239"/>
      <c r="G6641"/>
      <c r="H6641"/>
      <c r="I6641"/>
      <c r="J6641"/>
      <c r="K6641"/>
      <c r="L6641"/>
      <c r="M6641"/>
      <c r="N6641"/>
    </row>
    <row r="6642" spans="1:14" ht="51" customHeight="1">
      <c r="A6642" s="2249"/>
      <c r="B6642" s="2250"/>
      <c r="C6642" s="2225"/>
      <c r="D6642" s="2230"/>
      <c r="E6642" s="2230"/>
      <c r="F6642" s="2239"/>
      <c r="G6642"/>
      <c r="H6642"/>
      <c r="I6642"/>
      <c r="J6642"/>
      <c r="K6642"/>
      <c r="L6642"/>
      <c r="M6642"/>
      <c r="N6642"/>
    </row>
    <row r="6643" spans="1:14" ht="51" customHeight="1">
      <c r="A6643" s="2249"/>
      <c r="B6643" s="2250"/>
      <c r="C6643" s="2225"/>
      <c r="D6643" s="2239"/>
      <c r="E6643" s="2239"/>
      <c r="F6643" s="2239"/>
      <c r="G6643"/>
      <c r="H6643"/>
      <c r="I6643"/>
      <c r="J6643"/>
      <c r="K6643"/>
      <c r="L6643"/>
      <c r="M6643"/>
      <c r="N6643"/>
    </row>
    <row r="6644" spans="1:14" ht="51" customHeight="1">
      <c r="A6644" s="2249"/>
      <c r="B6644" s="2250"/>
      <c r="C6644" s="2225"/>
      <c r="D6644" s="2230"/>
      <c r="E6644" s="2230"/>
      <c r="F6644" s="2239"/>
      <c r="G6644"/>
      <c r="H6644"/>
      <c r="I6644"/>
      <c r="J6644"/>
      <c r="K6644"/>
      <c r="L6644"/>
      <c r="M6644"/>
      <c r="N6644"/>
    </row>
    <row r="6645" spans="1:14" ht="51" customHeight="1">
      <c r="A6645" s="2249">
        <v>91141209080</v>
      </c>
      <c r="B6645" s="2250" t="s">
        <v>10484</v>
      </c>
      <c r="C6645" s="2225">
        <v>5000</v>
      </c>
      <c r="D6645" s="2230" t="s">
        <v>10327</v>
      </c>
      <c r="E6645" s="2230" t="s">
        <v>10328</v>
      </c>
      <c r="F6645" s="2239" t="s">
        <v>10485</v>
      </c>
      <c r="G6645"/>
      <c r="H6645"/>
      <c r="I6645"/>
      <c r="J6645"/>
      <c r="K6645"/>
      <c r="L6645"/>
      <c r="M6645"/>
      <c r="N6645"/>
    </row>
    <row r="6646" spans="1:14" ht="51" customHeight="1">
      <c r="A6646" s="2249">
        <v>91141209081</v>
      </c>
      <c r="B6646" s="2250" t="s">
        <v>10486</v>
      </c>
      <c r="C6646" s="2225">
        <v>20000</v>
      </c>
      <c r="D6646" s="2230" t="s">
        <v>10327</v>
      </c>
      <c r="E6646" s="2230" t="s">
        <v>10328</v>
      </c>
      <c r="F6646" s="2239" t="s">
        <v>10487</v>
      </c>
      <c r="G6646"/>
      <c r="H6646"/>
      <c r="I6646"/>
      <c r="J6646"/>
      <c r="K6646"/>
      <c r="L6646"/>
      <c r="M6646"/>
      <c r="N6646"/>
    </row>
    <row r="6647" spans="1:14" ht="51" customHeight="1">
      <c r="A6647" s="2249">
        <v>91161209082</v>
      </c>
      <c r="B6647" s="2224" t="s">
        <v>10488</v>
      </c>
      <c r="C6647" s="2225">
        <v>10000</v>
      </c>
      <c r="D6647" s="2239" t="s">
        <v>10333</v>
      </c>
      <c r="E6647" s="2230" t="s">
        <v>10489</v>
      </c>
      <c r="F6647" s="2239" t="s">
        <v>10344</v>
      </c>
      <c r="G6647"/>
      <c r="H6647"/>
      <c r="I6647"/>
      <c r="J6647"/>
      <c r="K6647"/>
      <c r="L6647"/>
      <c r="M6647"/>
      <c r="N6647"/>
    </row>
    <row r="6648" spans="1:14" ht="51" customHeight="1">
      <c r="A6648" s="2249">
        <v>91141209083</v>
      </c>
      <c r="B6648" s="2224" t="s">
        <v>10490</v>
      </c>
      <c r="C6648" s="2225">
        <v>35000</v>
      </c>
      <c r="D6648" s="2230" t="s">
        <v>10327</v>
      </c>
      <c r="E6648" s="2230" t="s">
        <v>10328</v>
      </c>
      <c r="F6648" s="2239" t="s">
        <v>10487</v>
      </c>
      <c r="G6648"/>
      <c r="H6648"/>
      <c r="I6648"/>
      <c r="J6648"/>
      <c r="K6648"/>
      <c r="L6648"/>
      <c r="M6648"/>
      <c r="N6648"/>
    </row>
    <row r="6649" spans="1:14" ht="51" customHeight="1">
      <c r="A6649" s="2245"/>
      <c r="B6649" s="2245"/>
      <c r="C6649" s="2225"/>
      <c r="D6649" s="2245"/>
      <c r="E6649" s="2245"/>
      <c r="F6649" s="2245"/>
      <c r="G6649"/>
      <c r="H6649"/>
      <c r="I6649"/>
      <c r="J6649"/>
      <c r="K6649"/>
      <c r="L6649"/>
      <c r="M6649"/>
      <c r="N6649"/>
    </row>
    <row r="6650" spans="1:14" ht="51" customHeight="1">
      <c r="A6650" s="2245"/>
      <c r="B6650" s="2245"/>
      <c r="C6650" s="2225" t="e">
        <v>#REF!</v>
      </c>
      <c r="D6650" s="2245"/>
      <c r="E6650" s="2245"/>
      <c r="F6650" s="2245"/>
      <c r="G6650"/>
      <c r="H6650"/>
      <c r="I6650"/>
      <c r="J6650"/>
      <c r="K6650"/>
      <c r="L6650"/>
      <c r="M6650"/>
      <c r="N6650"/>
    </row>
    <row r="6651" spans="1:14" ht="51" customHeight="1">
      <c r="A6651" s="2245"/>
      <c r="B6651" s="2245"/>
      <c r="C6651" s="2245"/>
      <c r="D6651" s="2245"/>
      <c r="E6651" s="2245"/>
      <c r="F6651" s="2245"/>
      <c r="G6651"/>
      <c r="H6651"/>
      <c r="I6651"/>
      <c r="J6651"/>
      <c r="K6651"/>
      <c r="L6651"/>
      <c r="M6651"/>
      <c r="N6651"/>
    </row>
    <row r="6652" spans="1:14" ht="51" customHeight="1">
      <c r="A6652"/>
      <c r="B6652"/>
      <c r="C6652"/>
      <c r="D6652"/>
      <c r="E6652"/>
      <c r="F6652"/>
      <c r="G6652"/>
      <c r="H6652"/>
      <c r="I6652"/>
      <c r="J6652"/>
      <c r="K6652"/>
      <c r="L6652"/>
      <c r="M6652"/>
      <c r="N6652"/>
    </row>
    <row r="6653" spans="1:14" ht="51" customHeight="1">
      <c r="A6653"/>
      <c r="B6653"/>
      <c r="C6653"/>
      <c r="D6653"/>
      <c r="E6653"/>
      <c r="F6653"/>
      <c r="G6653"/>
      <c r="H6653"/>
      <c r="I6653"/>
      <c r="J6653"/>
      <c r="K6653"/>
      <c r="L6653"/>
      <c r="M6653"/>
      <c r="N6653"/>
    </row>
    <row r="6654" spans="1:14" ht="51" customHeight="1">
      <c r="A6654"/>
      <c r="B6654"/>
      <c r="C6654"/>
      <c r="D6654"/>
      <c r="E6654"/>
      <c r="F6654"/>
      <c r="G6654"/>
      <c r="H6654"/>
      <c r="I6654"/>
      <c r="J6654"/>
      <c r="K6654"/>
      <c r="L6654"/>
      <c r="M6654"/>
      <c r="N6654"/>
    </row>
    <row r="6655" spans="1:14" ht="51" customHeight="1">
      <c r="A6655"/>
      <c r="B6655"/>
      <c r="C6655"/>
      <c r="D6655"/>
      <c r="E6655"/>
      <c r="F6655"/>
      <c r="G6655"/>
      <c r="H6655"/>
      <c r="I6655"/>
      <c r="J6655"/>
      <c r="K6655"/>
      <c r="L6655"/>
      <c r="M6655"/>
      <c r="N6655"/>
    </row>
    <row r="6656" spans="1:14" ht="51" customHeight="1">
      <c r="A6656" s="2251" t="s">
        <v>9891</v>
      </c>
      <c r="B6656" s="2251"/>
      <c r="C6656" s="2251"/>
      <c r="D6656" s="2251"/>
      <c r="E6656" s="2251"/>
      <c r="F6656" s="2251"/>
      <c r="G6656" s="2251"/>
      <c r="H6656" s="2251" t="s">
        <v>9891</v>
      </c>
      <c r="I6656" s="2251"/>
      <c r="J6656" s="2251"/>
      <c r="K6656" s="2251"/>
      <c r="L6656" s="2251"/>
      <c r="M6656" s="2251"/>
      <c r="N6656" s="2251"/>
    </row>
    <row r="6657" spans="1:14" ht="51" customHeight="1">
      <c r="A6657" s="2252" t="s">
        <v>6385</v>
      </c>
      <c r="B6657" s="2252"/>
      <c r="C6657" s="2252"/>
      <c r="D6657" s="2252"/>
      <c r="E6657" s="2252"/>
      <c r="F6657" s="2252"/>
      <c r="G6657" s="2252"/>
      <c r="H6657" s="2252" t="s">
        <v>6385</v>
      </c>
      <c r="I6657" s="2252"/>
      <c r="J6657" s="2252"/>
      <c r="K6657" s="2252"/>
      <c r="L6657" s="2252"/>
      <c r="M6657" s="2252"/>
      <c r="N6657" s="2252"/>
    </row>
    <row r="6658" spans="1:14" ht="51" customHeight="1">
      <c r="A6658" s="2252"/>
      <c r="B6658" s="2252"/>
      <c r="C6658" s="2252"/>
      <c r="D6658" s="2252"/>
      <c r="E6658" s="2252"/>
      <c r="F6658" s="2252"/>
      <c r="G6658" s="2252"/>
      <c r="H6658" s="2252"/>
      <c r="I6658" s="2252"/>
      <c r="J6658" s="2252"/>
      <c r="K6658" s="2252"/>
      <c r="L6658" s="2252"/>
      <c r="M6658" s="2252"/>
      <c r="N6658" s="2252"/>
    </row>
    <row r="6659" spans="1:14" ht="51" customHeight="1">
      <c r="A6659" s="2253"/>
      <c r="B6659" s="2253"/>
      <c r="C6659" s="2253"/>
      <c r="D6659" s="2253"/>
      <c r="E6659" s="2253"/>
      <c r="F6659" s="2253"/>
      <c r="G6659" s="2253"/>
      <c r="H6659" s="2253"/>
      <c r="I6659" s="2253"/>
      <c r="J6659" s="2253"/>
      <c r="K6659" s="2253"/>
      <c r="L6659" s="2253"/>
      <c r="M6659" s="2253"/>
      <c r="N6659" s="2253"/>
    </row>
    <row r="6660" spans="1:14" ht="51" customHeight="1">
      <c r="A6660" s="2254" t="s">
        <v>9892</v>
      </c>
      <c r="B6660" s="2255"/>
      <c r="C6660" s="2256"/>
      <c r="D6660" s="2256"/>
      <c r="E6660" s="2254" t="s">
        <v>10491</v>
      </c>
      <c r="F6660" s="2255"/>
      <c r="G6660" s="2255"/>
      <c r="H6660" s="2254" t="s">
        <v>9894</v>
      </c>
      <c r="I6660" s="2255"/>
      <c r="J6660" s="2256"/>
      <c r="K6660" s="2256"/>
      <c r="L6660" s="2254" t="s">
        <v>10491</v>
      </c>
      <c r="M6660" s="2255"/>
      <c r="N6660" s="2255"/>
    </row>
    <row r="6661" spans="1:14" ht="51" customHeight="1">
      <c r="A6661" s="2257"/>
      <c r="B6661" s="2257"/>
      <c r="C6661" s="2257"/>
      <c r="D6661" s="2257"/>
      <c r="E6661" s="2257"/>
      <c r="F6661" s="2257"/>
      <c r="G6661" s="2257"/>
      <c r="H6661" s="2257"/>
      <c r="I6661" s="2257"/>
      <c r="J6661" s="2257"/>
      <c r="K6661" s="2257"/>
      <c r="L6661" s="2257"/>
      <c r="M6661" s="2257"/>
      <c r="N6661" s="2257"/>
    </row>
    <row r="6662" spans="1:14" ht="51" customHeight="1">
      <c r="A6662" s="2258" t="s">
        <v>9895</v>
      </c>
      <c r="B6662" s="2258" t="s">
        <v>2</v>
      </c>
      <c r="C6662" s="2258" t="s">
        <v>9896</v>
      </c>
      <c r="D6662" s="2258" t="s">
        <v>9897</v>
      </c>
      <c r="E6662" s="2258" t="s">
        <v>9898</v>
      </c>
      <c r="F6662" s="2258" t="s">
        <v>9899</v>
      </c>
      <c r="G6662" s="2258" t="s">
        <v>9900</v>
      </c>
      <c r="H6662" s="2258" t="s">
        <v>9895</v>
      </c>
      <c r="I6662" s="2258" t="s">
        <v>2</v>
      </c>
      <c r="J6662" s="2258" t="s">
        <v>9896</v>
      </c>
      <c r="K6662" s="2258" t="s">
        <v>9897</v>
      </c>
      <c r="L6662" s="2258" t="s">
        <v>9898</v>
      </c>
      <c r="M6662" s="2258" t="s">
        <v>9899</v>
      </c>
      <c r="N6662" s="2258" t="s">
        <v>9900</v>
      </c>
    </row>
    <row r="6663" spans="1:14" ht="51" customHeight="1">
      <c r="A6663" s="2259" t="s">
        <v>10492</v>
      </c>
      <c r="B6663" s="2260" t="s">
        <v>10493</v>
      </c>
      <c r="C6663" s="2261">
        <v>100000</v>
      </c>
      <c r="D6663" s="2262" t="s">
        <v>9914</v>
      </c>
      <c r="E6663" s="2262" t="s">
        <v>9962</v>
      </c>
      <c r="F6663" s="2262" t="s">
        <v>10494</v>
      </c>
      <c r="G6663" s="2263" t="s">
        <v>10495</v>
      </c>
      <c r="H6663" s="2264" t="s">
        <v>10496</v>
      </c>
      <c r="I6663" s="2265" t="s">
        <v>10497</v>
      </c>
      <c r="J6663" s="2266">
        <v>48000</v>
      </c>
      <c r="K6663" s="1872" t="s">
        <v>9909</v>
      </c>
      <c r="L6663" s="1872" t="s">
        <v>4016</v>
      </c>
      <c r="M6663" s="1872" t="s">
        <v>10150</v>
      </c>
      <c r="N6663" s="2267" t="s">
        <v>9953</v>
      </c>
    </row>
    <row r="6664" spans="1:14" ht="51" customHeight="1">
      <c r="A6664" s="2259" t="s">
        <v>10498</v>
      </c>
      <c r="B6664" s="2260" t="s">
        <v>10499</v>
      </c>
      <c r="C6664" s="2261">
        <v>150000</v>
      </c>
      <c r="D6664" s="1866" t="s">
        <v>4016</v>
      </c>
      <c r="E6664" s="1866" t="s">
        <v>4016</v>
      </c>
      <c r="F6664" s="2262" t="s">
        <v>10494</v>
      </c>
      <c r="G6664" s="2263" t="s">
        <v>10495</v>
      </c>
      <c r="H6664" s="2264" t="s">
        <v>10500</v>
      </c>
      <c r="I6664" s="2265" t="s">
        <v>10501</v>
      </c>
      <c r="J6664" s="2266">
        <v>15000</v>
      </c>
      <c r="K6664" s="1872" t="s">
        <v>9909</v>
      </c>
      <c r="L6664" s="1872" t="s">
        <v>4227</v>
      </c>
      <c r="M6664" s="1872" t="s">
        <v>10206</v>
      </c>
      <c r="N6664" s="2267" t="s">
        <v>9953</v>
      </c>
    </row>
    <row r="6665" spans="1:14" ht="51" customHeight="1">
      <c r="A6665" s="2259" t="s">
        <v>10502</v>
      </c>
      <c r="B6665" s="2260" t="s">
        <v>10503</v>
      </c>
      <c r="C6665" s="2261">
        <v>500000</v>
      </c>
      <c r="D6665" s="1848" t="s">
        <v>9914</v>
      </c>
      <c r="E6665" s="1848" t="s">
        <v>9915</v>
      </c>
      <c r="F6665" s="1852" t="s">
        <v>10504</v>
      </c>
      <c r="G6665" s="1852" t="s">
        <v>10031</v>
      </c>
      <c r="H6665" s="2268" t="s">
        <v>10505</v>
      </c>
      <c r="I6665" s="2269" t="s">
        <v>10506</v>
      </c>
      <c r="J6665" s="2270">
        <v>150000</v>
      </c>
      <c r="K6665" s="1848" t="s">
        <v>9909</v>
      </c>
      <c r="L6665" s="1848" t="s">
        <v>4227</v>
      </c>
      <c r="M6665" s="1848" t="s">
        <v>10507</v>
      </c>
      <c r="N6665" s="1852" t="s">
        <v>10001</v>
      </c>
    </row>
    <row r="6666" spans="1:14" ht="51" customHeight="1">
      <c r="A6666" s="2259" t="s">
        <v>10508</v>
      </c>
      <c r="B6666" s="2260" t="s">
        <v>10509</v>
      </c>
      <c r="C6666" s="2261">
        <v>100000</v>
      </c>
      <c r="D6666" s="1848" t="s">
        <v>9914</v>
      </c>
      <c r="E6666" s="1848" t="s">
        <v>9915</v>
      </c>
      <c r="F6666" s="1848" t="s">
        <v>10504</v>
      </c>
      <c r="G6666" s="1852" t="s">
        <v>10031</v>
      </c>
      <c r="H6666" s="2268" t="s">
        <v>10510</v>
      </c>
      <c r="I6666" s="2260" t="s">
        <v>10511</v>
      </c>
      <c r="J6666" s="2270">
        <v>35000</v>
      </c>
      <c r="K6666" s="1866" t="s">
        <v>9909</v>
      </c>
      <c r="L6666" s="1866" t="s">
        <v>4016</v>
      </c>
      <c r="M6666" s="2262" t="s">
        <v>10494</v>
      </c>
      <c r="N6666" s="2263" t="s">
        <v>10495</v>
      </c>
    </row>
    <row r="6667" spans="1:14" ht="51" customHeight="1">
      <c r="A6667" s="2259" t="s">
        <v>10512</v>
      </c>
      <c r="B6667" s="2260" t="s">
        <v>10513</v>
      </c>
      <c r="C6667" s="2261">
        <v>29000</v>
      </c>
      <c r="D6667" s="1848" t="s">
        <v>4016</v>
      </c>
      <c r="E6667" s="1848" t="s">
        <v>4016</v>
      </c>
      <c r="F6667" s="1848" t="s">
        <v>10504</v>
      </c>
      <c r="G6667" s="1852" t="s">
        <v>10031</v>
      </c>
      <c r="H6667" s="2268" t="s">
        <v>10514</v>
      </c>
      <c r="I6667" s="2271" t="s">
        <v>10515</v>
      </c>
      <c r="J6667" s="2270">
        <v>50000</v>
      </c>
      <c r="K6667" s="1848" t="s">
        <v>9909</v>
      </c>
      <c r="L6667" s="1848" t="s">
        <v>4016</v>
      </c>
      <c r="M6667" s="1848" t="s">
        <v>9923</v>
      </c>
      <c r="N6667" s="1852" t="s">
        <v>9924</v>
      </c>
    </row>
    <row r="6668" spans="1:14" ht="51" customHeight="1">
      <c r="A6668" s="2268" t="s">
        <v>10516</v>
      </c>
      <c r="B6668" s="2271" t="s">
        <v>10517</v>
      </c>
      <c r="C6668" s="2270">
        <v>50000</v>
      </c>
      <c r="D6668" s="1848" t="s">
        <v>4016</v>
      </c>
      <c r="E6668" s="1848" t="s">
        <v>4016</v>
      </c>
      <c r="F6668" s="1848" t="s">
        <v>9923</v>
      </c>
      <c r="G6668" s="1852" t="s">
        <v>9924</v>
      </c>
      <c r="H6668" s="2259" t="s">
        <v>10518</v>
      </c>
      <c r="I6668" s="2260" t="s">
        <v>10519</v>
      </c>
      <c r="J6668" s="2261">
        <v>35000</v>
      </c>
      <c r="K6668" s="1848" t="s">
        <v>9909</v>
      </c>
      <c r="L6668" s="1848" t="s">
        <v>4016</v>
      </c>
      <c r="M6668" s="1848" t="s">
        <v>10504</v>
      </c>
      <c r="N6668" s="1852" t="s">
        <v>10031</v>
      </c>
    </row>
    <row r="6669" spans="1:14" ht="51" customHeight="1">
      <c r="A6669" s="2259" t="s">
        <v>10520</v>
      </c>
      <c r="B6669" s="2260" t="s">
        <v>10521</v>
      </c>
      <c r="C6669" s="2261">
        <v>200000</v>
      </c>
      <c r="D6669" s="1866" t="s">
        <v>4016</v>
      </c>
      <c r="E6669" s="1866" t="s">
        <v>4016</v>
      </c>
      <c r="F6669" s="1866" t="s">
        <v>10142</v>
      </c>
      <c r="G6669" s="1852" t="s">
        <v>10522</v>
      </c>
      <c r="H6669" s="2259" t="s">
        <v>10523</v>
      </c>
      <c r="I6669" s="2260" t="s">
        <v>10524</v>
      </c>
      <c r="J6669" s="2261">
        <v>195000</v>
      </c>
      <c r="K6669" s="1848" t="s">
        <v>9909</v>
      </c>
      <c r="L6669" s="1848" t="s">
        <v>4016</v>
      </c>
      <c r="M6669" s="1848" t="s">
        <v>10504</v>
      </c>
      <c r="N6669" s="1852" t="s">
        <v>10133</v>
      </c>
    </row>
    <row r="6670" spans="1:14" ht="51" customHeight="1">
      <c r="A6670" s="2259" t="s">
        <v>10525</v>
      </c>
      <c r="B6670" s="2260" t="s">
        <v>10526</v>
      </c>
      <c r="C6670" s="2261">
        <v>190000</v>
      </c>
      <c r="D6670" s="1866" t="s">
        <v>10125</v>
      </c>
      <c r="E6670" s="1866" t="s">
        <v>10527</v>
      </c>
      <c r="F6670" s="1848" t="s">
        <v>10504</v>
      </c>
      <c r="G6670" s="1852" t="s">
        <v>10133</v>
      </c>
      <c r="H6670" s="2268"/>
      <c r="I6670" s="2269"/>
      <c r="J6670" s="2270"/>
      <c r="K6670" s="1848"/>
      <c r="L6670" s="1848"/>
      <c r="M6670" s="1848"/>
      <c r="N6670" s="1852"/>
    </row>
    <row r="6671" spans="1:14" ht="51" customHeight="1">
      <c r="A6671" s="2259" t="s">
        <v>10528</v>
      </c>
      <c r="B6671" s="2260" t="s">
        <v>10529</v>
      </c>
      <c r="C6671" s="2261">
        <v>15000</v>
      </c>
      <c r="D6671" s="1848" t="s">
        <v>4016</v>
      </c>
      <c r="E6671" s="1848" t="s">
        <v>4016</v>
      </c>
      <c r="F6671" s="1848" t="s">
        <v>10504</v>
      </c>
      <c r="G6671" s="1852" t="s">
        <v>10133</v>
      </c>
      <c r="H6671" s="2259"/>
      <c r="I6671" s="2272"/>
      <c r="J6671" s="2261"/>
      <c r="K6671" s="2273"/>
      <c r="L6671" s="2273"/>
      <c r="M6671" s="2273"/>
      <c r="N6671" s="2274"/>
    </row>
    <row r="6672" spans="1:14" ht="51" customHeight="1">
      <c r="A6672" s="2259" t="s">
        <v>10530</v>
      </c>
      <c r="B6672" s="2260" t="s">
        <v>10531</v>
      </c>
      <c r="C6672" s="2261">
        <v>15000</v>
      </c>
      <c r="D6672" s="1848" t="s">
        <v>4224</v>
      </c>
      <c r="E6672" s="1848" t="s">
        <v>4016</v>
      </c>
      <c r="F6672" s="1848" t="s">
        <v>10206</v>
      </c>
      <c r="G6672" s="1852" t="s">
        <v>10077</v>
      </c>
      <c r="H6672" s="2259"/>
      <c r="I6672" s="2275"/>
      <c r="J6672" s="2261"/>
      <c r="K6672" s="2273"/>
      <c r="L6672" s="2273"/>
      <c r="M6672" s="2273"/>
      <c r="N6672" s="2276"/>
    </row>
    <row r="6673" spans="1:14" ht="51" customHeight="1">
      <c r="A6673" s="2259" t="s">
        <v>10532</v>
      </c>
      <c r="B6673" s="2260" t="s">
        <v>10533</v>
      </c>
      <c r="C6673" s="2261">
        <v>150000</v>
      </c>
      <c r="D6673" s="2262" t="s">
        <v>9914</v>
      </c>
      <c r="E6673" s="2262" t="s">
        <v>9962</v>
      </c>
      <c r="F6673" s="2262" t="s">
        <v>10494</v>
      </c>
      <c r="G6673" s="2263" t="s">
        <v>10495</v>
      </c>
      <c r="H6673" s="2259"/>
      <c r="I6673" s="2272"/>
      <c r="J6673" s="2261"/>
      <c r="K6673" s="2273"/>
      <c r="L6673" s="2273"/>
      <c r="M6673" s="2273"/>
      <c r="N6673" s="2276"/>
    </row>
    <row r="6674" spans="1:14" ht="51" customHeight="1">
      <c r="A6674" s="2259" t="s">
        <v>10534</v>
      </c>
      <c r="B6674" s="2260" t="s">
        <v>10535</v>
      </c>
      <c r="C6674" s="2261">
        <v>100000</v>
      </c>
      <c r="D6674" s="2262" t="s">
        <v>9903</v>
      </c>
      <c r="E6674" s="2262" t="s">
        <v>10536</v>
      </c>
      <c r="F6674" s="2262" t="s">
        <v>10494</v>
      </c>
      <c r="G6674" s="2263" t="s">
        <v>10495</v>
      </c>
      <c r="H6674" s="2259"/>
      <c r="I6674" s="2272"/>
      <c r="J6674" s="2261"/>
      <c r="K6674" s="2273"/>
      <c r="L6674" s="2273"/>
      <c r="M6674" s="2273"/>
      <c r="N6674" s="2273"/>
    </row>
    <row r="6675" spans="1:14" ht="51" customHeight="1">
      <c r="A6675" s="2259" t="s">
        <v>10537</v>
      </c>
      <c r="B6675" s="2260" t="s">
        <v>10538</v>
      </c>
      <c r="C6675" s="2261">
        <v>100000</v>
      </c>
      <c r="D6675" s="2262" t="s">
        <v>9903</v>
      </c>
      <c r="E6675" s="2262" t="s">
        <v>10536</v>
      </c>
      <c r="F6675" s="2262" t="s">
        <v>10494</v>
      </c>
      <c r="G6675" s="2263" t="s">
        <v>10200</v>
      </c>
      <c r="H6675" s="2259"/>
      <c r="I6675" s="2272"/>
      <c r="J6675" s="2261"/>
      <c r="K6675" s="2273"/>
      <c r="L6675" s="2273"/>
      <c r="M6675" s="2273"/>
      <c r="N6675" s="2276"/>
    </row>
    <row r="6676" spans="1:14" ht="51" customHeight="1">
      <c r="A6676" s="2259"/>
      <c r="B6676" s="2275"/>
      <c r="C6676" s="2261"/>
      <c r="D6676" s="2273"/>
      <c r="E6676" s="2273"/>
      <c r="F6676" s="2273"/>
      <c r="G6676" s="2273"/>
      <c r="H6676" s="2259"/>
      <c r="I6676" s="2272"/>
      <c r="J6676" s="2261"/>
      <c r="K6676" s="2273"/>
      <c r="L6676" s="2273"/>
      <c r="M6676" s="2273"/>
      <c r="N6676" s="2276"/>
    </row>
    <row r="6677" spans="1:14" ht="51" customHeight="1">
      <c r="A6677" s="2259"/>
      <c r="B6677" s="2275"/>
      <c r="C6677" s="2261"/>
      <c r="D6677" s="2273"/>
      <c r="E6677" s="2273"/>
      <c r="F6677" s="2273"/>
      <c r="G6677" s="2276"/>
      <c r="H6677" s="2268"/>
      <c r="I6677" s="2277"/>
      <c r="J6677" s="2270"/>
      <c r="K6677" s="2278"/>
      <c r="L6677" s="2278"/>
      <c r="M6677" s="2278"/>
      <c r="N6677" s="2258"/>
    </row>
    <row r="6678" spans="1:14" ht="51" customHeight="1">
      <c r="A6678" s="2259"/>
      <c r="B6678" s="2275"/>
      <c r="C6678" s="2261"/>
      <c r="D6678" s="2273"/>
      <c r="E6678" s="2273"/>
      <c r="F6678" s="2273"/>
      <c r="G6678" s="2274"/>
      <c r="H6678" s="2268"/>
      <c r="I6678" s="2277"/>
      <c r="J6678" s="2270"/>
      <c r="K6678" s="2278"/>
      <c r="L6678" s="2278"/>
      <c r="M6678" s="2278"/>
      <c r="N6678" s="2258"/>
    </row>
    <row r="6679" spans="1:14" ht="51" customHeight="1">
      <c r="A6679" s="2259"/>
      <c r="B6679" s="2275"/>
      <c r="C6679" s="2261"/>
      <c r="D6679" s="2273"/>
      <c r="E6679" s="2273"/>
      <c r="F6679" s="2273"/>
      <c r="G6679" s="2274"/>
      <c r="H6679" s="2268"/>
      <c r="I6679" s="2279"/>
      <c r="J6679" s="2270"/>
      <c r="K6679" s="2278"/>
      <c r="L6679" s="2278"/>
      <c r="M6679" s="2278"/>
      <c r="N6679" s="2258"/>
    </row>
    <row r="6680" spans="1:14" ht="51" customHeight="1">
      <c r="A6680" s="2259"/>
      <c r="B6680" s="2275"/>
      <c r="C6680" s="2261"/>
      <c r="D6680" s="2273"/>
      <c r="E6680" s="2273"/>
      <c r="F6680" s="2273"/>
      <c r="G6680" s="2280" t="s">
        <v>9953</v>
      </c>
      <c r="H6680" s="2281"/>
      <c r="I6680" s="2281"/>
      <c r="J6680" s="2281"/>
      <c r="K6680" s="2282"/>
      <c r="L6680" s="2283"/>
      <c r="M6680" s="2283"/>
      <c r="N6680" s="2258"/>
    </row>
    <row r="6681" spans="1:14" ht="51" customHeight="1">
      <c r="A6681" s="2259"/>
      <c r="B6681" s="2275"/>
      <c r="C6681" s="2261"/>
      <c r="D6681" s="2273"/>
      <c r="E6681" s="2273"/>
      <c r="F6681" s="2273"/>
      <c r="G6681" s="2273"/>
      <c r="H6681" s="2268"/>
      <c r="I6681" s="2279"/>
      <c r="J6681" s="2270"/>
      <c r="K6681" s="2282"/>
      <c r="L6681" s="2283"/>
      <c r="M6681" s="2283"/>
      <c r="N6681" s="2284"/>
    </row>
    <row r="6682" spans="1:14" ht="51" customHeight="1">
      <c r="A6682" s="2259"/>
      <c r="B6682" s="2275"/>
      <c r="C6682" s="2261"/>
      <c r="D6682" s="2273"/>
      <c r="E6682" s="2273"/>
      <c r="F6682" s="2273"/>
      <c r="G6682" s="2285"/>
      <c r="H6682" s="2268"/>
      <c r="I6682" s="2269"/>
      <c r="J6682" s="2270"/>
      <c r="K6682" s="2282"/>
      <c r="L6682" s="2283"/>
      <c r="M6682" s="2283"/>
      <c r="N6682" s="2284"/>
    </row>
    <row r="6683" spans="1:14" ht="51" customHeight="1">
      <c r="A6683" s="2259"/>
      <c r="B6683" s="2275"/>
      <c r="C6683" s="2261"/>
      <c r="D6683" s="2273"/>
      <c r="E6683" s="2273"/>
      <c r="F6683" s="2273"/>
      <c r="G6683" s="2285"/>
      <c r="H6683" s="2284"/>
      <c r="I6683" s="2284"/>
      <c r="J6683" s="2284"/>
      <c r="K6683" s="2284"/>
      <c r="L6683" s="2284"/>
      <c r="M6683" s="2284"/>
      <c r="N6683" s="2284"/>
    </row>
    <row r="6684" spans="1:14" ht="51" customHeight="1">
      <c r="A6684" s="2259"/>
      <c r="B6684" s="2275"/>
      <c r="C6684" s="2261"/>
      <c r="D6684" s="2273"/>
      <c r="E6684" s="2273"/>
      <c r="F6684" s="2273"/>
      <c r="G6684" s="2285"/>
      <c r="H6684" s="2286"/>
      <c r="I6684" s="2269"/>
      <c r="J6684" s="2270"/>
      <c r="K6684" s="2282"/>
      <c r="L6684" s="2283"/>
      <c r="M6684" s="2284"/>
      <c r="N6684" s="2284"/>
    </row>
    <row r="6685" spans="1:14" ht="51" customHeight="1">
      <c r="A6685" s="2268"/>
      <c r="B6685" s="2279"/>
      <c r="C6685" s="2270"/>
      <c r="D6685" s="2278"/>
      <c r="E6685" s="2278"/>
      <c r="F6685" s="2278"/>
      <c r="G6685" s="2284"/>
      <c r="H6685" s="2286"/>
      <c r="I6685" s="2269"/>
      <c r="J6685" s="2270"/>
      <c r="K6685" s="2282"/>
      <c r="L6685" s="2283"/>
      <c r="M6685" s="2284"/>
      <c r="N6685" s="2284"/>
    </row>
    <row r="6686" spans="1:14" ht="51" customHeight="1">
      <c r="A6686" s="2268"/>
      <c r="B6686" s="2279"/>
      <c r="C6686" s="2270"/>
      <c r="D6686" s="2278"/>
      <c r="E6686" s="2278"/>
      <c r="F6686" s="2278"/>
      <c r="G6686" s="2282"/>
      <c r="H6686" s="2287"/>
      <c r="I6686" s="2288"/>
      <c r="J6686" s="2270"/>
      <c r="K6686" s="2282"/>
      <c r="L6686" s="2282"/>
      <c r="M6686" s="2282"/>
      <c r="N6686" s="2284"/>
    </row>
    <row r="6687" spans="1:14" ht="51" customHeight="1">
      <c r="A6687" s="2268"/>
      <c r="B6687" s="2279"/>
      <c r="C6687" s="2270"/>
      <c r="D6687" s="2278"/>
      <c r="E6687" s="2278"/>
      <c r="F6687" s="2278"/>
      <c r="G6687" s="2282"/>
      <c r="H6687" s="2287"/>
      <c r="I6687" s="2288"/>
      <c r="J6687" s="2270"/>
      <c r="K6687" s="2282"/>
      <c r="L6687" s="2282"/>
      <c r="M6687" s="2282"/>
      <c r="N6687" s="2284"/>
    </row>
    <row r="6688" spans="1:14" ht="51" customHeight="1">
      <c r="A6688" s="2268"/>
      <c r="B6688" s="2279"/>
      <c r="C6688" s="2270"/>
      <c r="D6688" s="2278"/>
      <c r="E6688" s="2278"/>
      <c r="F6688" s="2278"/>
      <c r="G6688" s="2282"/>
      <c r="H6688" s="2287"/>
      <c r="I6688" s="2288"/>
      <c r="J6688" s="2270"/>
      <c r="K6688" s="2282"/>
      <c r="L6688" s="2282"/>
      <c r="M6688" s="2282"/>
      <c r="N6688" s="2284"/>
    </row>
    <row r="6689" spans="1:14" ht="51" customHeight="1">
      <c r="A6689" s="2268"/>
      <c r="B6689" s="2279"/>
      <c r="C6689" s="2270"/>
      <c r="D6689" s="2278"/>
      <c r="E6689" s="2278"/>
      <c r="F6689" s="2278"/>
      <c r="G6689" s="2282"/>
      <c r="H6689" s="2287"/>
      <c r="I6689" s="2288"/>
      <c r="J6689" s="2270"/>
      <c r="K6689" s="2282"/>
      <c r="L6689" s="2282"/>
      <c r="M6689" s="2282"/>
      <c r="N6689" s="2284"/>
    </row>
    <row r="6690" spans="1:14" ht="51" customHeight="1">
      <c r="A6690" s="2268"/>
      <c r="B6690" s="2279"/>
      <c r="C6690" s="2270"/>
      <c r="D6690" s="2278"/>
      <c r="E6690" s="2278"/>
      <c r="F6690" s="2278"/>
      <c r="G6690" s="2284"/>
      <c r="H6690" s="2287"/>
      <c r="I6690" s="2288"/>
      <c r="J6690" s="2270"/>
      <c r="K6690" s="2282"/>
      <c r="L6690" s="2282"/>
      <c r="M6690" s="2282"/>
      <c r="N6690" s="2284"/>
    </row>
    <row r="6691" spans="1:14" ht="51" customHeight="1">
      <c r="A6691" s="2268"/>
      <c r="B6691" s="2279"/>
      <c r="C6691" s="2270"/>
      <c r="D6691" s="2278"/>
      <c r="E6691" s="2278"/>
      <c r="F6691" s="2278"/>
      <c r="G6691" s="2282"/>
      <c r="H6691" s="2287"/>
      <c r="I6691" s="2288"/>
      <c r="J6691" s="2270"/>
      <c r="K6691" s="2282"/>
      <c r="L6691" s="2282"/>
      <c r="M6691" s="2282"/>
      <c r="N6691" s="2284"/>
    </row>
    <row r="6692" spans="1:14" ht="51" customHeight="1">
      <c r="A6692" s="2268"/>
      <c r="B6692" s="2279"/>
      <c r="C6692" s="2270"/>
      <c r="D6692" s="2278"/>
      <c r="E6692" s="2278"/>
      <c r="F6692" s="2278"/>
      <c r="G6692" s="2278"/>
      <c r="H6692" s="2284"/>
      <c r="I6692" s="2284"/>
      <c r="J6692" s="2284"/>
      <c r="K6692" s="2284"/>
      <c r="L6692" s="2284"/>
      <c r="M6692" s="2282"/>
      <c r="N6692" s="2284"/>
    </row>
    <row r="6693" spans="1:14" ht="51" customHeight="1">
      <c r="A6693" s="2268"/>
      <c r="B6693" s="2279"/>
      <c r="C6693" s="2270"/>
      <c r="D6693" s="2278"/>
      <c r="E6693" s="2278"/>
      <c r="F6693" s="2278"/>
      <c r="G6693" s="2284"/>
      <c r="H6693" s="2284"/>
      <c r="I6693" s="2284"/>
      <c r="J6693" s="2284"/>
      <c r="K6693" s="2284"/>
      <c r="L6693" s="2284"/>
      <c r="M6693" s="2284"/>
      <c r="N6693" s="2284"/>
    </row>
    <row r="6694" spans="1:14" ht="51" customHeight="1">
      <c r="A6694" s="2268"/>
      <c r="B6694" s="2279"/>
      <c r="C6694" s="2270"/>
      <c r="D6694" s="2278"/>
      <c r="E6694" s="2278"/>
      <c r="F6694" s="2278"/>
      <c r="G6694" s="2278"/>
      <c r="H6694" s="2284"/>
      <c r="I6694" s="2284"/>
      <c r="J6694" s="2284"/>
      <c r="K6694" s="2284"/>
      <c r="L6694" s="2284"/>
      <c r="M6694" s="2284"/>
      <c r="N6694" s="2284"/>
    </row>
    <row r="6695" spans="1:14" ht="51" customHeight="1">
      <c r="A6695" s="2268"/>
      <c r="B6695" s="2269"/>
      <c r="C6695" s="2270"/>
      <c r="D6695" s="2283"/>
      <c r="E6695" s="2283"/>
      <c r="F6695" s="2282"/>
      <c r="G6695" s="2284"/>
      <c r="H6695" s="2284"/>
      <c r="I6695" s="2284"/>
      <c r="J6695" s="2284"/>
      <c r="K6695" s="2284"/>
      <c r="L6695" s="2284"/>
      <c r="M6695" s="2284"/>
      <c r="N6695" s="2284"/>
    </row>
    <row r="6696" spans="1:14" ht="51" customHeight="1">
      <c r="A6696" s="2268"/>
      <c r="B6696" s="2269"/>
      <c r="C6696" s="2270"/>
      <c r="D6696" s="2282"/>
      <c r="E6696" s="2283"/>
      <c r="F6696" s="2282"/>
      <c r="G6696" s="2284"/>
      <c r="H6696" s="2284"/>
      <c r="I6696" s="2284"/>
      <c r="J6696" s="2284"/>
      <c r="K6696" s="2284"/>
      <c r="L6696" s="2284"/>
      <c r="M6696" s="2284"/>
      <c r="N6696" s="2284"/>
    </row>
    <row r="6697" spans="1:14" ht="51" customHeight="1">
      <c r="A6697" s="2268"/>
      <c r="B6697" s="2269"/>
      <c r="C6697" s="2270"/>
      <c r="D6697" s="2282"/>
      <c r="E6697" s="2282"/>
      <c r="F6697" s="2282"/>
      <c r="G6697" s="2284"/>
      <c r="H6697" s="2284"/>
      <c r="I6697" s="2284"/>
      <c r="J6697" s="2284"/>
      <c r="K6697" s="2284"/>
      <c r="L6697" s="2284"/>
      <c r="M6697" s="2284"/>
      <c r="N6697" s="2284"/>
    </row>
    <row r="6698" spans="1:14" ht="51" customHeight="1">
      <c r="A6698" s="2268"/>
      <c r="B6698" s="2269"/>
      <c r="C6698" s="2270"/>
      <c r="D6698" s="2283"/>
      <c r="E6698" s="2283"/>
      <c r="F6698" s="2282"/>
      <c r="G6698" s="2284"/>
      <c r="H6698" s="2284"/>
      <c r="I6698" s="2284"/>
      <c r="J6698" s="2284"/>
      <c r="K6698" s="2284"/>
      <c r="L6698" s="2284"/>
      <c r="M6698" s="2284"/>
      <c r="N6698" s="2284"/>
    </row>
    <row r="6699" spans="1:14" ht="51" customHeight="1">
      <c r="A6699" s="2268"/>
      <c r="B6699" s="2269"/>
      <c r="C6699" s="2270"/>
      <c r="D6699" s="2283"/>
      <c r="E6699" s="2283"/>
      <c r="F6699" s="2282"/>
      <c r="G6699" s="2284"/>
      <c r="H6699" s="2284"/>
      <c r="I6699" s="2284"/>
      <c r="J6699" s="2284"/>
      <c r="K6699" s="2284"/>
      <c r="L6699" s="2284"/>
      <c r="M6699" s="2284"/>
      <c r="N6699" s="2284"/>
    </row>
    <row r="6700" spans="1:14" ht="51" customHeight="1">
      <c r="A6700" s="2268"/>
      <c r="B6700" s="2269"/>
      <c r="C6700" s="2270"/>
      <c r="D6700" s="2283"/>
      <c r="E6700" s="2283"/>
      <c r="F6700" s="2282"/>
      <c r="G6700" s="2284"/>
      <c r="H6700" s="2284"/>
      <c r="I6700" s="2284"/>
      <c r="J6700" s="2284"/>
      <c r="K6700" s="2284"/>
      <c r="L6700" s="2284"/>
      <c r="M6700" s="2284"/>
      <c r="N6700" s="2284"/>
    </row>
    <row r="6701" spans="1:14" ht="51" customHeight="1">
      <c r="A6701" s="2268"/>
      <c r="B6701" s="2269"/>
      <c r="C6701" s="2270"/>
      <c r="D6701" s="2283"/>
      <c r="E6701" s="2283"/>
      <c r="F6701" s="2282"/>
      <c r="G6701" s="2284"/>
      <c r="H6701" s="2284"/>
      <c r="I6701" s="2284"/>
      <c r="J6701" s="2284"/>
      <c r="K6701" s="2284"/>
      <c r="L6701" s="2284"/>
      <c r="M6701" s="2284"/>
      <c r="N6701" s="2284"/>
    </row>
    <row r="6702" spans="1:14" ht="51" customHeight="1">
      <c r="A6702" s="2268"/>
      <c r="B6702" s="2269"/>
      <c r="C6702" s="2270"/>
      <c r="D6702" s="2283"/>
      <c r="E6702" s="2283"/>
      <c r="F6702" s="2282"/>
      <c r="G6702" s="2284"/>
      <c r="H6702" s="2284"/>
      <c r="I6702" s="2284"/>
      <c r="J6702" s="2284"/>
      <c r="K6702" s="2284"/>
      <c r="L6702" s="2284"/>
      <c r="M6702" s="2284"/>
      <c r="N6702" s="2284"/>
    </row>
    <row r="6703" spans="1:14" ht="51" customHeight="1">
      <c r="A6703" s="2268"/>
      <c r="B6703" s="2269"/>
      <c r="C6703" s="2270"/>
      <c r="D6703" s="2283"/>
      <c r="E6703" s="2283"/>
      <c r="F6703" s="2282"/>
      <c r="G6703" s="2284"/>
      <c r="H6703" s="2284"/>
      <c r="I6703" s="2284"/>
      <c r="J6703" s="2284"/>
      <c r="K6703" s="2284"/>
      <c r="L6703" s="2284"/>
      <c r="M6703" s="2284"/>
      <c r="N6703" s="2284"/>
    </row>
    <row r="6704" spans="1:14" ht="51" customHeight="1">
      <c r="A6704" s="2268"/>
      <c r="B6704" s="2269"/>
      <c r="C6704" s="2270"/>
      <c r="D6704" s="2283"/>
      <c r="E6704" s="2283"/>
      <c r="F6704" s="2282"/>
      <c r="G6704" s="2284"/>
      <c r="H6704" s="2284"/>
      <c r="I6704" s="2284"/>
      <c r="J6704" s="2284"/>
      <c r="K6704" s="2284"/>
      <c r="L6704" s="2284"/>
      <c r="M6704" s="2284"/>
      <c r="N6704" s="2284"/>
    </row>
    <row r="6705" spans="1:14" ht="51" customHeight="1">
      <c r="A6705" s="2268"/>
      <c r="B6705" s="2269"/>
      <c r="C6705" s="2270"/>
      <c r="D6705" s="2283"/>
      <c r="E6705" s="2283"/>
      <c r="F6705" s="2282"/>
      <c r="G6705" s="2284"/>
      <c r="H6705" s="2284"/>
      <c r="I6705" s="2284"/>
      <c r="J6705" s="2284"/>
      <c r="K6705" s="2284"/>
      <c r="L6705" s="2284"/>
      <c r="M6705" s="2284"/>
      <c r="N6705" s="2284"/>
    </row>
    <row r="6706" spans="1:14" ht="51" customHeight="1">
      <c r="A6706" s="2268"/>
      <c r="B6706" s="2269"/>
      <c r="C6706" s="2270"/>
      <c r="D6706" s="2282"/>
      <c r="E6706" s="2282"/>
      <c r="F6706" s="2282"/>
      <c r="G6706" s="2282"/>
      <c r="H6706" s="2284"/>
      <c r="I6706" s="2284"/>
      <c r="J6706" s="2284"/>
      <c r="K6706" s="2284"/>
      <c r="L6706" s="2284"/>
      <c r="M6706" s="2284"/>
      <c r="N6706" s="2284"/>
    </row>
    <row r="6707" spans="1:14" ht="51" customHeight="1">
      <c r="A6707" s="2268"/>
      <c r="B6707" s="2269"/>
      <c r="C6707" s="2270"/>
      <c r="D6707" s="2283"/>
      <c r="E6707" s="2283"/>
      <c r="F6707" s="2282"/>
      <c r="G6707" s="2284"/>
      <c r="H6707" s="2284"/>
      <c r="I6707" s="2284"/>
      <c r="J6707" s="2284"/>
      <c r="K6707" s="2284"/>
      <c r="L6707" s="2284"/>
      <c r="M6707" s="2284"/>
      <c r="N6707" s="2284"/>
    </row>
    <row r="6708" spans="1:14" ht="51" customHeight="1">
      <c r="A6708" s="2268"/>
      <c r="B6708" s="2269"/>
      <c r="C6708" s="2270"/>
      <c r="D6708" s="2282"/>
      <c r="E6708" s="2283"/>
      <c r="F6708" s="2282"/>
      <c r="G6708" s="2284"/>
      <c r="H6708" s="2284"/>
      <c r="I6708" s="2284"/>
      <c r="J6708" s="2284"/>
      <c r="K6708" s="2284"/>
      <c r="L6708" s="2284"/>
      <c r="M6708" s="2284"/>
      <c r="N6708" s="2284"/>
    </row>
    <row r="6709" spans="1:14" ht="51" customHeight="1">
      <c r="A6709" s="2268"/>
      <c r="B6709" s="2269"/>
      <c r="C6709" s="2270"/>
      <c r="D6709" s="2283"/>
      <c r="E6709" s="2283"/>
      <c r="F6709" s="2282"/>
      <c r="G6709" s="2284"/>
      <c r="H6709" s="2284"/>
      <c r="I6709" s="2284"/>
      <c r="J6709" s="2284"/>
      <c r="K6709" s="2284"/>
      <c r="L6709" s="2284"/>
      <c r="M6709" s="2284"/>
      <c r="N6709" s="2284"/>
    </row>
    <row r="6710" spans="1:14" ht="51" customHeight="1">
      <c r="A6710" s="2268"/>
      <c r="B6710" s="2269"/>
      <c r="C6710" s="2270"/>
      <c r="D6710" s="2283"/>
      <c r="E6710" s="2283"/>
      <c r="F6710" s="2282"/>
      <c r="G6710" s="2284"/>
      <c r="H6710" s="2284"/>
      <c r="I6710" s="2284"/>
      <c r="J6710" s="2284"/>
      <c r="K6710" s="2284"/>
      <c r="L6710" s="2284"/>
      <c r="M6710" s="2284"/>
      <c r="N6710" s="2284"/>
    </row>
    <row r="6711" spans="1:14" ht="51" customHeight="1">
      <c r="A6711" s="2268"/>
      <c r="B6711" s="2269"/>
      <c r="C6711" s="2270"/>
      <c r="D6711" s="2283"/>
      <c r="E6711" s="2283"/>
      <c r="F6711" s="2282"/>
      <c r="G6711" s="2283"/>
      <c r="H6711" s="2281"/>
      <c r="I6711" s="2281"/>
      <c r="J6711" s="2281"/>
      <c r="K6711" s="2281"/>
      <c r="L6711" s="2281"/>
      <c r="M6711" s="2281"/>
      <c r="N6711" s="2281"/>
    </row>
    <row r="6712" spans="1:14" ht="51" customHeight="1">
      <c r="A6712" s="2268"/>
      <c r="B6712" s="2269"/>
      <c r="C6712" s="2270"/>
      <c r="D6712" s="2283"/>
      <c r="E6712" s="2283"/>
      <c r="F6712" s="2283"/>
      <c r="G6712" s="2283"/>
      <c r="H6712" s="2281"/>
      <c r="I6712" s="2281"/>
      <c r="J6712" s="2281"/>
      <c r="K6712" s="2281"/>
      <c r="L6712" s="2281"/>
      <c r="M6712" s="2281"/>
      <c r="N6712" s="2281"/>
    </row>
    <row r="6713" spans="1:14" ht="51" customHeight="1">
      <c r="A6713" s="2268"/>
      <c r="B6713" s="2269"/>
      <c r="C6713" s="2270"/>
      <c r="D6713" s="2283"/>
      <c r="E6713" s="2283"/>
      <c r="F6713" s="2283"/>
      <c r="G6713" s="2282"/>
      <c r="H6713" s="2281"/>
      <c r="I6713" s="2281"/>
      <c r="J6713" s="2281"/>
      <c r="K6713" s="2281"/>
      <c r="L6713" s="2281"/>
      <c r="M6713" s="2281"/>
      <c r="N6713" s="2281"/>
    </row>
    <row r="6714" spans="1:14" ht="51" customHeight="1">
      <c r="A6714" s="2268"/>
      <c r="B6714" s="2269"/>
      <c r="C6714" s="2270"/>
      <c r="D6714" s="2283"/>
      <c r="E6714" s="2283"/>
      <c r="F6714" s="2282"/>
      <c r="G6714" s="2282"/>
      <c r="H6714" s="2281"/>
      <c r="I6714" s="2281"/>
      <c r="J6714" s="2281"/>
      <c r="K6714" s="2281"/>
      <c r="L6714" s="2281"/>
      <c r="M6714" s="2281"/>
      <c r="N6714" s="2281"/>
    </row>
    <row r="6715" spans="1:14" ht="51" customHeight="1">
      <c r="A6715" s="2268"/>
      <c r="B6715" s="2269"/>
      <c r="C6715" s="2270"/>
      <c r="D6715" s="2282"/>
      <c r="E6715" s="2282"/>
      <c r="F6715" s="2282"/>
      <c r="G6715" s="2282"/>
      <c r="H6715" s="2281"/>
      <c r="I6715" s="2281"/>
      <c r="J6715" s="2281"/>
      <c r="K6715" s="2281"/>
      <c r="L6715" s="2281"/>
      <c r="M6715" s="2281"/>
      <c r="N6715" s="2281"/>
    </row>
    <row r="6716" spans="1:14" ht="51" customHeight="1">
      <c r="A6716" s="2268"/>
      <c r="B6716" s="2269"/>
      <c r="C6716" s="2270"/>
      <c r="D6716" s="2283"/>
      <c r="E6716" s="2283"/>
      <c r="F6716" s="2282"/>
      <c r="G6716" s="2283"/>
      <c r="H6716" s="2281"/>
      <c r="I6716" s="2281"/>
      <c r="J6716" s="2281"/>
      <c r="K6716" s="2281"/>
      <c r="L6716" s="2281"/>
      <c r="M6716" s="2281"/>
      <c r="N6716" s="2281"/>
    </row>
    <row r="6717" spans="1:14" ht="51" customHeight="1">
      <c r="A6717" s="2268"/>
      <c r="B6717" s="2269"/>
      <c r="C6717" s="2270"/>
      <c r="D6717" s="2282"/>
      <c r="E6717" s="2283"/>
      <c r="F6717" s="2282"/>
      <c r="G6717" s="2282"/>
      <c r="H6717" s="2281"/>
      <c r="I6717" s="2281"/>
      <c r="J6717" s="2281"/>
      <c r="K6717" s="2281"/>
      <c r="L6717" s="2281"/>
      <c r="M6717" s="2281"/>
      <c r="N6717" s="2281"/>
    </row>
    <row r="6718" spans="1:14" ht="51" customHeight="1">
      <c r="A6718" s="2268"/>
      <c r="B6718" s="2269"/>
      <c r="C6718" s="2270"/>
      <c r="D6718" s="2282"/>
      <c r="E6718" s="2283"/>
      <c r="F6718" s="2282"/>
      <c r="G6718" s="2282"/>
      <c r="H6718" s="2281"/>
      <c r="I6718" s="2281"/>
      <c r="J6718" s="2281"/>
      <c r="K6718" s="2281"/>
      <c r="L6718" s="2281"/>
      <c r="M6718" s="2281"/>
      <c r="N6718" s="2281"/>
    </row>
    <row r="6719" spans="1:14" ht="51" customHeight="1">
      <c r="A6719" s="2268"/>
      <c r="B6719" s="2269"/>
      <c r="C6719" s="2270"/>
      <c r="D6719" s="2282"/>
      <c r="E6719" s="2282"/>
      <c r="F6719" s="2282"/>
      <c r="G6719" s="2282"/>
      <c r="H6719" s="2281"/>
      <c r="I6719" s="2281"/>
      <c r="J6719" s="2281"/>
      <c r="K6719" s="2281"/>
      <c r="L6719" s="2281"/>
      <c r="M6719" s="2281"/>
      <c r="N6719" s="2281"/>
    </row>
    <row r="6720" spans="1:14" ht="51" customHeight="1">
      <c r="A6720" s="2268"/>
      <c r="B6720" s="2269"/>
      <c r="C6720" s="2270"/>
      <c r="D6720" s="2283"/>
      <c r="E6720" s="2283"/>
      <c r="F6720" s="2282"/>
      <c r="G6720" s="2283"/>
      <c r="H6720"/>
      <c r="I6720"/>
      <c r="J6720"/>
      <c r="K6720"/>
      <c r="L6720"/>
      <c r="M6720"/>
      <c r="N6720"/>
    </row>
    <row r="6721" spans="1:14" ht="51" customHeight="1">
      <c r="A6721" s="2268"/>
      <c r="B6721" s="2269"/>
      <c r="C6721" s="2270"/>
      <c r="D6721" s="2283"/>
      <c r="E6721" s="2283"/>
      <c r="F6721" s="2282"/>
      <c r="G6721" s="2282"/>
      <c r="H6721"/>
      <c r="I6721"/>
      <c r="J6721"/>
      <c r="K6721"/>
      <c r="L6721"/>
      <c r="M6721"/>
      <c r="N6721"/>
    </row>
    <row r="6722" spans="1:14" ht="51" customHeight="1">
      <c r="A6722" s="2268"/>
      <c r="B6722" s="2269"/>
      <c r="C6722" s="2270"/>
      <c r="D6722" s="2282"/>
      <c r="E6722" s="2283"/>
      <c r="F6722" s="2282"/>
      <c r="G6722" s="2283"/>
      <c r="H6722"/>
      <c r="I6722"/>
      <c r="J6722"/>
      <c r="K6722"/>
      <c r="L6722"/>
      <c r="M6722"/>
      <c r="N6722"/>
    </row>
    <row r="6723" spans="1:14" ht="51" customHeight="1">
      <c r="A6723" s="2268"/>
      <c r="B6723" s="2269"/>
      <c r="C6723" s="2270"/>
      <c r="D6723" s="2282"/>
      <c r="E6723" s="2283"/>
      <c r="F6723" s="2283"/>
      <c r="G6723" s="2282"/>
      <c r="H6723"/>
      <c r="I6723"/>
      <c r="J6723"/>
      <c r="K6723"/>
      <c r="L6723"/>
      <c r="M6723"/>
      <c r="N6723"/>
    </row>
    <row r="6724" spans="1:14" ht="51" customHeight="1">
      <c r="A6724" s="2268"/>
      <c r="B6724" s="2269"/>
      <c r="C6724" s="2270"/>
      <c r="D6724" s="2282"/>
      <c r="E6724" s="2283"/>
      <c r="F6724" s="2283"/>
      <c r="G6724" s="2283"/>
      <c r="H6724"/>
      <c r="I6724"/>
      <c r="J6724"/>
      <c r="K6724"/>
      <c r="L6724"/>
      <c r="M6724"/>
      <c r="N6724"/>
    </row>
    <row r="6725" spans="1:14" ht="51" customHeight="1">
      <c r="A6725" s="2268"/>
      <c r="B6725" s="2269"/>
      <c r="C6725" s="2270"/>
      <c r="D6725" s="2282"/>
      <c r="E6725" s="2283"/>
      <c r="F6725" s="2282"/>
      <c r="G6725" s="2281"/>
      <c r="H6725"/>
      <c r="I6725"/>
      <c r="J6725"/>
      <c r="K6725"/>
      <c r="L6725"/>
      <c r="M6725"/>
      <c r="N6725"/>
    </row>
    <row r="6726" spans="1:14" ht="51" customHeight="1">
      <c r="A6726" s="2268"/>
      <c r="B6726" s="2269"/>
      <c r="C6726" s="2270"/>
      <c r="D6726" s="2283"/>
      <c r="E6726" s="2283"/>
      <c r="F6726" s="2282"/>
      <c r="G6726" s="2282"/>
      <c r="H6726"/>
      <c r="I6726"/>
      <c r="J6726"/>
      <c r="K6726"/>
      <c r="L6726"/>
      <c r="M6726"/>
      <c r="N6726"/>
    </row>
    <row r="6727" spans="1:14" ht="51" customHeight="1">
      <c r="A6727" s="2268"/>
      <c r="B6727" s="2269"/>
      <c r="C6727" s="2270"/>
      <c r="D6727" s="2282"/>
      <c r="E6727" s="2283"/>
      <c r="F6727" s="2282"/>
      <c r="G6727" s="2281"/>
      <c r="H6727"/>
      <c r="I6727"/>
      <c r="J6727"/>
      <c r="K6727"/>
      <c r="L6727"/>
      <c r="M6727"/>
      <c r="N6727"/>
    </row>
    <row r="6728" spans="1:14" ht="51" customHeight="1">
      <c r="A6728" s="2268"/>
      <c r="B6728" s="2269"/>
      <c r="C6728" s="2270"/>
      <c r="D6728" s="2283"/>
      <c r="E6728" s="2283"/>
      <c r="F6728" s="2282"/>
      <c r="G6728" s="2281"/>
      <c r="H6728"/>
      <c r="I6728"/>
      <c r="J6728"/>
      <c r="K6728"/>
      <c r="L6728"/>
      <c r="M6728"/>
      <c r="N6728"/>
    </row>
    <row r="6729" spans="1:14" ht="51" customHeight="1">
      <c r="A6729" s="2286"/>
      <c r="B6729" s="2269"/>
      <c r="C6729" s="2270"/>
      <c r="D6729" s="2283"/>
      <c r="E6729" s="2283"/>
      <c r="F6729" s="2282"/>
      <c r="G6729" s="2281"/>
      <c r="H6729"/>
      <c r="I6729"/>
      <c r="J6729"/>
      <c r="K6729"/>
      <c r="L6729"/>
      <c r="M6729"/>
      <c r="N6729"/>
    </row>
    <row r="6730" spans="1:14" ht="51" customHeight="1">
      <c r="A6730" s="2286"/>
      <c r="B6730" s="2269"/>
      <c r="C6730" s="2270"/>
      <c r="D6730" s="2283"/>
      <c r="E6730" s="2283"/>
      <c r="F6730" s="2282"/>
      <c r="G6730" s="2282"/>
      <c r="H6730"/>
      <c r="I6730"/>
      <c r="J6730"/>
      <c r="K6730"/>
      <c r="L6730"/>
      <c r="M6730"/>
      <c r="N6730"/>
    </row>
    <row r="6731" spans="1:14" ht="51" customHeight="1">
      <c r="A6731" s="2286"/>
      <c r="B6731" s="2269"/>
      <c r="C6731" s="2270"/>
      <c r="D6731" s="2282"/>
      <c r="E6731" s="2282"/>
      <c r="F6731" s="2289"/>
      <c r="G6731" s="2281"/>
      <c r="H6731"/>
      <c r="I6731"/>
      <c r="J6731"/>
      <c r="K6731"/>
      <c r="L6731"/>
      <c r="M6731"/>
      <c r="N6731"/>
    </row>
    <row r="6732" spans="1:14" ht="51" customHeight="1">
      <c r="A6732" s="2286"/>
      <c r="B6732" s="2269"/>
      <c r="C6732" s="2270"/>
      <c r="D6732" s="2283"/>
      <c r="E6732" s="2283"/>
      <c r="F6732" s="2282"/>
      <c r="G6732" s="2282"/>
      <c r="H6732"/>
      <c r="I6732"/>
      <c r="J6732"/>
      <c r="K6732"/>
      <c r="L6732"/>
      <c r="M6732"/>
      <c r="N6732"/>
    </row>
    <row r="6733" spans="1:14" ht="51" customHeight="1">
      <c r="A6733" s="2286"/>
      <c r="B6733" s="2269"/>
      <c r="C6733" s="2270"/>
      <c r="D6733" s="2283"/>
      <c r="E6733" s="2283"/>
      <c r="F6733" s="2282"/>
      <c r="G6733" s="2282"/>
      <c r="H6733"/>
      <c r="I6733"/>
      <c r="J6733"/>
      <c r="K6733"/>
      <c r="L6733"/>
      <c r="M6733"/>
      <c r="N6733"/>
    </row>
    <row r="6734" spans="1:14" ht="51" customHeight="1">
      <c r="A6734" s="2286"/>
      <c r="B6734" s="2269"/>
      <c r="C6734" s="2270"/>
      <c r="D6734" s="2283"/>
      <c r="E6734" s="2283"/>
      <c r="F6734" s="2282"/>
      <c r="G6734" s="2282"/>
      <c r="H6734"/>
      <c r="I6734"/>
      <c r="J6734"/>
      <c r="K6734"/>
      <c r="L6734"/>
      <c r="M6734"/>
      <c r="N6734"/>
    </row>
    <row r="6735" spans="1:14" ht="51" customHeight="1">
      <c r="A6735" s="2286"/>
      <c r="B6735" s="2269"/>
      <c r="C6735" s="2270"/>
      <c r="D6735" s="2283"/>
      <c r="E6735" s="2283"/>
      <c r="F6735" s="2282"/>
      <c r="G6735" s="2281"/>
      <c r="H6735"/>
      <c r="I6735"/>
      <c r="J6735"/>
      <c r="K6735"/>
      <c r="L6735"/>
      <c r="M6735"/>
      <c r="N6735"/>
    </row>
    <row r="6736" spans="1:14" ht="51" customHeight="1">
      <c r="A6736" s="2286"/>
      <c r="B6736" s="2269"/>
      <c r="C6736" s="2270"/>
      <c r="D6736" s="2283"/>
      <c r="E6736" s="2283"/>
      <c r="F6736" s="2282"/>
      <c r="G6736" s="2282"/>
      <c r="H6736"/>
      <c r="I6736"/>
      <c r="J6736"/>
      <c r="K6736"/>
      <c r="L6736"/>
      <c r="M6736"/>
      <c r="N6736"/>
    </row>
    <row r="6737" spans="1:14" ht="51" customHeight="1">
      <c r="A6737" s="2286"/>
      <c r="B6737" s="2269"/>
      <c r="C6737" s="2270"/>
      <c r="D6737" s="2283"/>
      <c r="E6737" s="2283"/>
      <c r="F6737" s="2282"/>
      <c r="G6737" s="2282"/>
      <c r="H6737"/>
      <c r="I6737"/>
      <c r="J6737"/>
      <c r="K6737"/>
      <c r="L6737"/>
      <c r="M6737"/>
      <c r="N6737"/>
    </row>
    <row r="6738" spans="1:14" ht="51" customHeight="1">
      <c r="A6738" s="2286"/>
      <c r="B6738" s="2269"/>
      <c r="C6738" s="2270"/>
      <c r="D6738" s="2282"/>
      <c r="E6738" s="2283"/>
      <c r="F6738" s="2289"/>
      <c r="G6738" s="2282"/>
      <c r="H6738"/>
      <c r="I6738"/>
      <c r="J6738"/>
      <c r="K6738"/>
      <c r="L6738"/>
      <c r="M6738"/>
      <c r="N6738"/>
    </row>
    <row r="6739" spans="1:14" ht="51" customHeight="1">
      <c r="A6739" s="2286"/>
      <c r="B6739" s="2269"/>
      <c r="C6739" s="2270"/>
      <c r="D6739" s="2283"/>
      <c r="E6739" s="2283"/>
      <c r="F6739" s="2282"/>
      <c r="G6739" s="2282"/>
      <c r="H6739"/>
      <c r="I6739"/>
      <c r="J6739"/>
      <c r="K6739"/>
      <c r="L6739"/>
      <c r="M6739"/>
      <c r="N6739"/>
    </row>
    <row r="6740" spans="1:14" ht="51" customHeight="1">
      <c r="A6740" s="2286"/>
      <c r="B6740" s="2269"/>
      <c r="C6740" s="2270"/>
      <c r="D6740" s="2283"/>
      <c r="E6740" s="2283"/>
      <c r="F6740" s="2282"/>
      <c r="G6740" s="2282"/>
      <c r="H6740"/>
      <c r="I6740"/>
      <c r="J6740"/>
      <c r="K6740"/>
      <c r="L6740"/>
      <c r="M6740"/>
      <c r="N6740"/>
    </row>
    <row r="6741" spans="1:14" ht="51" customHeight="1">
      <c r="A6741" s="2286"/>
      <c r="B6741" s="2269"/>
      <c r="C6741" s="2290"/>
      <c r="D6741" s="2282"/>
      <c r="E6741" s="2283"/>
      <c r="F6741" s="2282"/>
      <c r="G6741" s="2281"/>
      <c r="H6741"/>
      <c r="I6741"/>
      <c r="J6741"/>
      <c r="K6741"/>
      <c r="L6741"/>
      <c r="M6741"/>
      <c r="N6741"/>
    </row>
    <row r="6742" spans="1:14" ht="51" customHeight="1">
      <c r="A6742" s="2286"/>
      <c r="B6742" s="2269"/>
      <c r="C6742" s="2290"/>
      <c r="D6742" s="2282"/>
      <c r="E6742" s="2283"/>
      <c r="F6742" s="2282"/>
      <c r="G6742" s="2281"/>
      <c r="H6742"/>
      <c r="I6742"/>
      <c r="J6742"/>
      <c r="K6742"/>
      <c r="L6742"/>
      <c r="M6742"/>
      <c r="N6742"/>
    </row>
    <row r="6743" spans="1:14" ht="51" customHeight="1">
      <c r="A6743" s="2286"/>
      <c r="B6743" s="2269"/>
      <c r="C6743" s="2270"/>
      <c r="D6743" s="2282"/>
      <c r="E6743" s="2282"/>
      <c r="F6743" s="2282"/>
      <c r="G6743" s="2282"/>
      <c r="H6743"/>
      <c r="I6743"/>
      <c r="J6743"/>
      <c r="K6743"/>
      <c r="L6743"/>
      <c r="M6743"/>
      <c r="N6743"/>
    </row>
    <row r="6744" spans="1:14" ht="51" customHeight="1">
      <c r="A6744" s="2286"/>
      <c r="B6744" s="2269"/>
      <c r="C6744" s="2270"/>
      <c r="D6744" s="2283"/>
      <c r="E6744" s="2283"/>
      <c r="F6744" s="2282"/>
      <c r="G6744" s="2281"/>
      <c r="H6744"/>
      <c r="I6744"/>
      <c r="J6744"/>
      <c r="K6744"/>
      <c r="L6744"/>
      <c r="M6744"/>
      <c r="N6744"/>
    </row>
    <row r="6745" spans="1:14" ht="51" customHeight="1">
      <c r="A6745" s="2286"/>
      <c r="B6745" s="2269"/>
      <c r="C6745" s="2270"/>
      <c r="D6745" s="2282"/>
      <c r="E6745" s="2282"/>
      <c r="F6745" s="2282"/>
      <c r="G6745" s="2281"/>
      <c r="H6745"/>
      <c r="I6745"/>
      <c r="J6745"/>
      <c r="K6745"/>
      <c r="L6745"/>
      <c r="M6745"/>
      <c r="N6745"/>
    </row>
    <row r="6746" spans="1:14" ht="51" customHeight="1">
      <c r="A6746" s="2286"/>
      <c r="B6746" s="2269"/>
      <c r="C6746" s="2270"/>
      <c r="D6746" s="2283"/>
      <c r="E6746" s="2283"/>
      <c r="F6746" s="2282"/>
      <c r="G6746" s="2281"/>
      <c r="H6746"/>
      <c r="I6746"/>
      <c r="J6746"/>
      <c r="K6746"/>
      <c r="L6746"/>
      <c r="M6746"/>
      <c r="N6746"/>
    </row>
    <row r="6747" spans="1:14" ht="51" customHeight="1">
      <c r="A6747" s="2286"/>
      <c r="B6747" s="2269"/>
      <c r="C6747" s="2270"/>
      <c r="D6747" s="2283"/>
      <c r="E6747" s="2283"/>
      <c r="F6747" s="2282"/>
      <c r="G6747" s="2281"/>
      <c r="H6747"/>
      <c r="I6747"/>
      <c r="J6747"/>
      <c r="K6747"/>
      <c r="L6747"/>
      <c r="M6747"/>
      <c r="N6747"/>
    </row>
    <row r="6748" spans="1:14" ht="51" customHeight="1">
      <c r="A6748" s="2286"/>
      <c r="B6748" s="2269"/>
      <c r="C6748" s="2270"/>
      <c r="D6748" s="2282"/>
      <c r="E6748" s="2282"/>
      <c r="F6748" s="2282"/>
      <c r="G6748" s="2281"/>
      <c r="H6748"/>
      <c r="I6748"/>
      <c r="J6748"/>
      <c r="K6748"/>
      <c r="L6748"/>
      <c r="M6748"/>
      <c r="N6748"/>
    </row>
    <row r="6749" spans="1:14" ht="51" customHeight="1">
      <c r="A6749" s="2286"/>
      <c r="B6749" s="2269"/>
      <c r="C6749" s="2270"/>
      <c r="D6749" s="2283"/>
      <c r="E6749" s="2283"/>
      <c r="F6749" s="2282"/>
      <c r="G6749" s="2282"/>
      <c r="H6749"/>
      <c r="I6749"/>
      <c r="J6749"/>
      <c r="K6749"/>
      <c r="L6749"/>
      <c r="M6749"/>
      <c r="N6749"/>
    </row>
    <row r="6750" spans="1:14" ht="51" customHeight="1">
      <c r="A6750" s="2286"/>
      <c r="B6750" s="2269"/>
      <c r="C6750" s="2270"/>
      <c r="D6750" s="2283"/>
      <c r="E6750" s="2283"/>
      <c r="F6750" s="2283"/>
      <c r="G6750" s="2281"/>
      <c r="H6750"/>
      <c r="I6750"/>
      <c r="J6750"/>
      <c r="K6750"/>
      <c r="L6750"/>
      <c r="M6750"/>
      <c r="N6750"/>
    </row>
    <row r="6751" spans="1:14" ht="51" customHeight="1">
      <c r="A6751" s="2286"/>
      <c r="B6751" s="2269"/>
      <c r="C6751" s="2270"/>
      <c r="D6751" s="2282"/>
      <c r="E6751" s="2283"/>
      <c r="F6751" s="2283"/>
      <c r="G6751" s="2281"/>
      <c r="H6751"/>
      <c r="I6751"/>
      <c r="J6751"/>
      <c r="K6751"/>
      <c r="L6751"/>
      <c r="M6751"/>
      <c r="N6751"/>
    </row>
    <row r="6752" spans="1:14" ht="51" customHeight="1">
      <c r="A6752" s="2286"/>
      <c r="B6752" s="2269"/>
      <c r="C6752" s="2270"/>
      <c r="D6752" s="2283"/>
      <c r="E6752" s="2283"/>
      <c r="F6752" s="2282"/>
      <c r="G6752" s="2281"/>
      <c r="H6752" s="2281"/>
      <c r="I6752"/>
      <c r="J6752"/>
      <c r="K6752"/>
      <c r="L6752"/>
      <c r="M6752"/>
      <c r="N6752"/>
    </row>
    <row r="6753" spans="1:14" ht="51" customHeight="1">
      <c r="A6753" s="2286">
        <v>91152310177</v>
      </c>
      <c r="B6753" s="2269" t="s">
        <v>10539</v>
      </c>
      <c r="C6753" s="2270">
        <v>100000</v>
      </c>
      <c r="D6753" s="2283" t="s">
        <v>10327</v>
      </c>
      <c r="E6753" s="2283" t="s">
        <v>10328</v>
      </c>
      <c r="F6753" s="2282" t="s">
        <v>10355</v>
      </c>
      <c r="G6753" s="2281"/>
      <c r="H6753" s="2281"/>
      <c r="I6753"/>
      <c r="J6753"/>
      <c r="K6753"/>
      <c r="L6753"/>
      <c r="M6753"/>
      <c r="N6753"/>
    </row>
    <row r="6754" spans="1:14" ht="51" customHeight="1">
      <c r="A6754" s="2286">
        <v>91152310178</v>
      </c>
      <c r="B6754" s="2269" t="s">
        <v>10540</v>
      </c>
      <c r="C6754" s="2270">
        <v>40000</v>
      </c>
      <c r="D6754" s="2283" t="s">
        <v>10327</v>
      </c>
      <c r="E6754" s="2283" t="s">
        <v>10328</v>
      </c>
      <c r="F6754" s="2282" t="s">
        <v>10355</v>
      </c>
      <c r="G6754" s="2281"/>
      <c r="H6754" s="2281"/>
      <c r="I6754"/>
      <c r="J6754"/>
      <c r="K6754"/>
      <c r="L6754"/>
      <c r="M6754"/>
      <c r="N6754"/>
    </row>
    <row r="6755" spans="1:14" ht="51" customHeight="1">
      <c r="A6755" s="2291">
        <v>91152310179</v>
      </c>
      <c r="B6755" s="2292" t="s">
        <v>10541</v>
      </c>
      <c r="C6755" s="2293">
        <v>100000</v>
      </c>
      <c r="D6755" s="2294" t="s">
        <v>10327</v>
      </c>
      <c r="E6755" s="2294" t="s">
        <v>10328</v>
      </c>
      <c r="F6755" s="2295" t="s">
        <v>10335</v>
      </c>
      <c r="G6755" s="2295" t="s">
        <v>10340</v>
      </c>
      <c r="H6755" s="2281"/>
      <c r="I6755"/>
      <c r="J6755"/>
      <c r="K6755"/>
      <c r="L6755"/>
      <c r="M6755"/>
      <c r="N6755"/>
    </row>
    <row r="6756" spans="1:14" ht="51" customHeight="1">
      <c r="A6756" s="2286">
        <v>91161210180</v>
      </c>
      <c r="B6756" s="2269" t="s">
        <v>10542</v>
      </c>
      <c r="C6756" s="2270">
        <v>10000</v>
      </c>
      <c r="D6756" s="2282" t="s">
        <v>10333</v>
      </c>
      <c r="E6756" s="2283" t="s">
        <v>10489</v>
      </c>
      <c r="F6756" s="2282" t="s">
        <v>10344</v>
      </c>
      <c r="G6756" s="2281"/>
      <c r="H6756" s="2281"/>
      <c r="I6756"/>
      <c r="J6756"/>
      <c r="K6756"/>
      <c r="L6756"/>
      <c r="M6756"/>
      <c r="N6756"/>
    </row>
    <row r="6757" spans="1:14" ht="51" customHeight="1">
      <c r="A6757" s="2286">
        <v>91152310181</v>
      </c>
      <c r="B6757" s="2269" t="s">
        <v>10543</v>
      </c>
      <c r="C6757" s="2270">
        <v>30000</v>
      </c>
      <c r="D6757" s="2283" t="s">
        <v>10327</v>
      </c>
      <c r="E6757" s="2283" t="s">
        <v>10328</v>
      </c>
      <c r="F6757" s="2282" t="s">
        <v>10335</v>
      </c>
      <c r="G6757" s="2281"/>
      <c r="H6757" s="2281"/>
      <c r="I6757"/>
      <c r="J6757"/>
      <c r="K6757"/>
      <c r="L6757"/>
      <c r="M6757"/>
      <c r="N6757"/>
    </row>
    <row r="6758" spans="1:14" ht="51" customHeight="1">
      <c r="A6758" s="2286">
        <v>91152310182</v>
      </c>
      <c r="B6758" s="2269" t="s">
        <v>10544</v>
      </c>
      <c r="C6758" s="2270">
        <v>100000</v>
      </c>
      <c r="D6758" s="2283" t="s">
        <v>10327</v>
      </c>
      <c r="E6758" s="2283" t="s">
        <v>10328</v>
      </c>
      <c r="F6758" s="2282" t="s">
        <v>10367</v>
      </c>
      <c r="G6758" s="2281"/>
      <c r="H6758" s="2281"/>
      <c r="I6758"/>
      <c r="J6758"/>
      <c r="K6758"/>
      <c r="L6758"/>
      <c r="M6758"/>
      <c r="N6758"/>
    </row>
    <row r="6759" spans="1:14" ht="51" customHeight="1">
      <c r="A6759" s="2286">
        <v>91152310183</v>
      </c>
      <c r="B6759" s="2269" t="s">
        <v>10545</v>
      </c>
      <c r="C6759" s="2270">
        <v>150000</v>
      </c>
      <c r="D6759" s="2283" t="s">
        <v>10327</v>
      </c>
      <c r="E6759" s="2283" t="s">
        <v>10328</v>
      </c>
      <c r="F6759" s="2282" t="s">
        <v>10546</v>
      </c>
      <c r="G6759" s="2281"/>
      <c r="H6759" s="2281"/>
      <c r="I6759"/>
      <c r="J6759"/>
      <c r="K6759"/>
      <c r="L6759"/>
      <c r="M6759"/>
      <c r="N6759"/>
    </row>
    <row r="6760" spans="1:14" ht="51" customHeight="1">
      <c r="A6760" s="2286">
        <v>91135210184</v>
      </c>
      <c r="B6760" s="2269" t="s">
        <v>10547</v>
      </c>
      <c r="C6760" s="2270">
        <v>100000</v>
      </c>
      <c r="D6760" s="2283" t="s">
        <v>10327</v>
      </c>
      <c r="E6760" s="2283" t="s">
        <v>10328</v>
      </c>
      <c r="F6760" s="2282" t="s">
        <v>10358</v>
      </c>
      <c r="G6760" s="2282"/>
      <c r="H6760" s="2296"/>
      <c r="I6760"/>
      <c r="J6760"/>
      <c r="K6760"/>
      <c r="L6760"/>
      <c r="M6760"/>
      <c r="N6760"/>
    </row>
    <row r="6761" spans="1:14" ht="51" customHeight="1">
      <c r="A6761" s="2286">
        <v>91152311185</v>
      </c>
      <c r="B6761" s="2269" t="s">
        <v>10548</v>
      </c>
      <c r="C6761" s="2270">
        <v>200000</v>
      </c>
      <c r="D6761" s="2283" t="s">
        <v>10327</v>
      </c>
      <c r="E6761" s="2283" t="s">
        <v>10328</v>
      </c>
      <c r="F6761" s="2297" t="s">
        <v>10549</v>
      </c>
      <c r="G6761" s="2281"/>
      <c r="H6761" s="2296"/>
      <c r="I6761"/>
      <c r="J6761"/>
      <c r="K6761"/>
      <c r="L6761"/>
      <c r="M6761"/>
      <c r="N6761"/>
    </row>
    <row r="6762" spans="1:14" ht="51" customHeight="1">
      <c r="A6762" s="2286"/>
      <c r="B6762" s="2269"/>
      <c r="C6762" s="2270"/>
      <c r="D6762" s="2283"/>
      <c r="E6762" s="2283"/>
      <c r="F6762" s="2298"/>
      <c r="G6762" s="2281"/>
      <c r="H6762" s="2296"/>
      <c r="I6762"/>
      <c r="J6762"/>
      <c r="K6762"/>
      <c r="L6762"/>
      <c r="M6762"/>
      <c r="N6762"/>
    </row>
    <row r="6763" spans="1:14" ht="51" customHeight="1">
      <c r="A6763" s="2286"/>
      <c r="B6763" s="2269"/>
      <c r="C6763" s="2270">
        <v>2179000</v>
      </c>
      <c r="D6763" s="2283"/>
      <c r="E6763" s="2283"/>
      <c r="F6763" s="2298"/>
      <c r="G6763" s="2281"/>
      <c r="H6763" s="2296"/>
      <c r="I6763"/>
      <c r="J6763"/>
      <c r="K6763"/>
      <c r="L6763"/>
      <c r="M6763"/>
      <c r="N6763"/>
    </row>
    <row r="6764" spans="1:14" ht="51" customHeight="1">
      <c r="A6764" s="2286"/>
      <c r="B6764" s="2269"/>
      <c r="C6764" s="2270"/>
      <c r="D6764" s="2283"/>
      <c r="E6764" s="2283"/>
      <c r="F6764" s="2298"/>
      <c r="G6764" s="2281"/>
      <c r="H6764" s="2296"/>
      <c r="I6764"/>
      <c r="J6764"/>
      <c r="K6764"/>
      <c r="L6764"/>
      <c r="M6764"/>
      <c r="N6764"/>
    </row>
    <row r="6765" spans="1:14" ht="51" customHeight="1">
      <c r="A6765" s="2286"/>
      <c r="B6765" s="2269"/>
      <c r="C6765" s="2270"/>
      <c r="D6765" s="2283"/>
      <c r="E6765" s="2283"/>
      <c r="F6765" s="2298"/>
      <c r="G6765" s="2281"/>
      <c r="H6765" s="2296"/>
      <c r="I6765"/>
      <c r="J6765"/>
      <c r="K6765"/>
      <c r="L6765"/>
      <c r="M6765"/>
      <c r="N6765"/>
    </row>
    <row r="6766" spans="1:14" ht="51" customHeight="1">
      <c r="A6766" s="2286"/>
      <c r="B6766" s="2269"/>
      <c r="C6766" s="2270"/>
      <c r="D6766" s="2283"/>
      <c r="E6766" s="2283"/>
      <c r="F6766" s="2298"/>
      <c r="G6766" s="2281"/>
      <c r="H6766" s="2296"/>
      <c r="I6766"/>
      <c r="J6766"/>
      <c r="K6766"/>
      <c r="L6766"/>
      <c r="M6766"/>
      <c r="N6766"/>
    </row>
    <row r="6767" spans="1:14" ht="51" customHeight="1">
      <c r="A6767" s="2286"/>
      <c r="B6767" s="2269"/>
      <c r="C6767" s="2270"/>
      <c r="D6767" s="2283"/>
      <c r="E6767" s="2283"/>
      <c r="F6767" s="2298"/>
      <c r="G6767" s="2281"/>
      <c r="H6767" s="2296"/>
      <c r="I6767"/>
      <c r="J6767"/>
      <c r="K6767"/>
      <c r="L6767"/>
      <c r="M6767"/>
      <c r="N6767"/>
    </row>
    <row r="6768" spans="1:14" ht="51" customHeight="1">
      <c r="A6768" s="2286"/>
      <c r="B6768" s="2269"/>
      <c r="C6768" s="2270"/>
      <c r="D6768" s="2283"/>
      <c r="E6768" s="2283"/>
      <c r="F6768" s="2298"/>
      <c r="G6768" s="2281"/>
      <c r="H6768" s="2296"/>
      <c r="I6768"/>
      <c r="J6768"/>
      <c r="K6768"/>
      <c r="L6768"/>
      <c r="M6768"/>
      <c r="N6768"/>
    </row>
    <row r="6769" spans="1:14" ht="51" customHeight="1">
      <c r="A6769" s="2286"/>
      <c r="B6769" s="2269"/>
      <c r="C6769" s="2270"/>
      <c r="D6769" s="2283"/>
      <c r="E6769" s="2283"/>
      <c r="F6769" s="2298"/>
      <c r="G6769" s="2281"/>
      <c r="H6769" s="2296"/>
      <c r="I6769"/>
      <c r="J6769"/>
      <c r="K6769"/>
      <c r="L6769"/>
      <c r="M6769"/>
      <c r="N6769"/>
    </row>
    <row r="6770" spans="1:14" ht="51" customHeight="1">
      <c r="A6770" s="2286"/>
      <c r="B6770" s="2269"/>
      <c r="C6770" s="2270"/>
      <c r="D6770" s="2283"/>
      <c r="E6770" s="2283"/>
      <c r="F6770" s="2298"/>
      <c r="G6770" s="2281"/>
      <c r="H6770" s="2296"/>
      <c r="I6770"/>
      <c r="J6770"/>
      <c r="K6770"/>
      <c r="L6770"/>
      <c r="M6770"/>
      <c r="N6770"/>
    </row>
    <row r="6771" spans="1:14" ht="51" customHeight="1">
      <c r="A6771" s="2286"/>
      <c r="B6771" s="2269"/>
      <c r="C6771" s="2270"/>
      <c r="D6771" s="2283"/>
      <c r="E6771" s="2283"/>
      <c r="F6771" s="2298"/>
      <c r="G6771" s="2281"/>
      <c r="H6771" s="2296"/>
      <c r="I6771"/>
      <c r="J6771"/>
      <c r="K6771"/>
      <c r="L6771"/>
      <c r="M6771"/>
      <c r="N6771"/>
    </row>
    <row r="6772" spans="1:14" ht="51" customHeight="1">
      <c r="A6772" s="2286"/>
      <c r="B6772" s="2269"/>
      <c r="C6772" s="2270"/>
      <c r="D6772" s="2283"/>
      <c r="E6772" s="2283"/>
      <c r="F6772" s="2298"/>
      <c r="G6772" s="2281"/>
      <c r="H6772" s="2296"/>
      <c r="I6772"/>
      <c r="J6772"/>
      <c r="K6772"/>
      <c r="L6772"/>
      <c r="M6772"/>
      <c r="N6772"/>
    </row>
    <row r="6773" spans="1:14" ht="51" customHeight="1">
      <c r="A6773" s="2286"/>
      <c r="B6773" s="2269"/>
      <c r="C6773" s="2270"/>
      <c r="D6773" s="2283"/>
      <c r="E6773" s="2283"/>
      <c r="F6773" s="2298"/>
      <c r="G6773" s="2282"/>
      <c r="H6773" s="2296"/>
      <c r="I6773"/>
      <c r="J6773"/>
      <c r="K6773"/>
      <c r="L6773"/>
      <c r="M6773"/>
      <c r="N6773"/>
    </row>
    <row r="6774" spans="1:14" ht="51" customHeight="1">
      <c r="A6774" s="2286"/>
      <c r="B6774" s="2269"/>
      <c r="C6774" s="2270"/>
      <c r="D6774" s="2283"/>
      <c r="E6774" s="2283"/>
      <c r="F6774" s="2298"/>
      <c r="G6774" s="2281"/>
      <c r="H6774" s="2296"/>
      <c r="I6774"/>
      <c r="J6774"/>
      <c r="K6774"/>
      <c r="L6774"/>
      <c r="M6774"/>
      <c r="N6774"/>
    </row>
    <row r="6775" spans="1:14" ht="51" customHeight="1">
      <c r="A6775" s="2286"/>
      <c r="B6775" s="2269"/>
      <c r="C6775" s="2270"/>
      <c r="D6775" s="2283"/>
      <c r="E6775" s="2283"/>
      <c r="F6775" s="2298"/>
      <c r="G6775" s="2281"/>
      <c r="H6775" s="2296"/>
      <c r="I6775"/>
      <c r="J6775"/>
      <c r="K6775"/>
      <c r="L6775"/>
      <c r="M6775"/>
      <c r="N6775"/>
    </row>
    <row r="6776" spans="1:14" ht="51" customHeight="1">
      <c r="A6776" s="2286"/>
      <c r="B6776" s="2269"/>
      <c r="C6776" s="2270"/>
      <c r="D6776" s="2282"/>
      <c r="E6776" s="2283"/>
      <c r="F6776" s="2298"/>
      <c r="G6776" s="2281"/>
      <c r="H6776" s="2296"/>
      <c r="I6776"/>
      <c r="J6776"/>
      <c r="K6776"/>
      <c r="L6776"/>
      <c r="M6776"/>
      <c r="N6776"/>
    </row>
    <row r="6777" spans="1:14" ht="51" customHeight="1">
      <c r="A6777" s="2286"/>
      <c r="B6777" s="2269"/>
      <c r="C6777" s="2270"/>
      <c r="D6777" s="2283"/>
      <c r="E6777" s="2283"/>
      <c r="F6777" s="2298"/>
      <c r="G6777" s="2281"/>
      <c r="H6777" s="2296"/>
      <c r="I6777"/>
      <c r="J6777"/>
      <c r="K6777"/>
      <c r="L6777"/>
      <c r="M6777"/>
      <c r="N6777"/>
    </row>
    <row r="6778" spans="1:14" ht="51" customHeight="1">
      <c r="A6778" s="2286"/>
      <c r="B6778" s="2269"/>
      <c r="C6778" s="2270"/>
      <c r="D6778" s="2283"/>
      <c r="E6778" s="2283"/>
      <c r="F6778" s="2298"/>
      <c r="G6778" s="2281"/>
      <c r="H6778" s="2296"/>
      <c r="I6778"/>
      <c r="J6778"/>
      <c r="K6778"/>
      <c r="L6778"/>
      <c r="M6778"/>
      <c r="N6778"/>
    </row>
    <row r="6779" spans="1:14" ht="51" customHeight="1">
      <c r="A6779" s="2286"/>
      <c r="B6779" s="2269"/>
      <c r="C6779" s="2270"/>
      <c r="D6779" s="2283"/>
      <c r="E6779" s="2283"/>
      <c r="F6779" s="2298"/>
      <c r="G6779" s="2281"/>
      <c r="H6779" s="2296"/>
      <c r="I6779"/>
      <c r="J6779"/>
      <c r="K6779"/>
      <c r="L6779"/>
      <c r="M6779"/>
      <c r="N6779"/>
    </row>
    <row r="6780" spans="1:14" ht="51" customHeight="1">
      <c r="A6780" s="2286"/>
      <c r="B6780" s="2269"/>
      <c r="C6780" s="2270"/>
      <c r="D6780" s="2283"/>
      <c r="E6780" s="2283"/>
      <c r="F6780" s="2298"/>
      <c r="G6780" s="2281"/>
      <c r="H6780" s="2296"/>
      <c r="I6780"/>
      <c r="J6780"/>
      <c r="K6780"/>
      <c r="L6780"/>
      <c r="M6780"/>
      <c r="N6780"/>
    </row>
    <row r="6781" spans="1:14" ht="51" customHeight="1">
      <c r="A6781" s="2286"/>
      <c r="B6781" s="2269"/>
      <c r="C6781" s="2270"/>
      <c r="D6781" s="2283"/>
      <c r="E6781" s="2283"/>
      <c r="F6781" s="2298"/>
      <c r="G6781" s="2281"/>
      <c r="H6781" s="2296"/>
      <c r="I6781"/>
      <c r="J6781"/>
      <c r="K6781"/>
      <c r="L6781"/>
      <c r="M6781"/>
      <c r="N6781"/>
    </row>
    <row r="6782" spans="1:14" ht="51" customHeight="1">
      <c r="A6782" s="2286"/>
      <c r="B6782" s="2269"/>
      <c r="C6782" s="2270"/>
      <c r="D6782" s="2283"/>
      <c r="E6782" s="2283"/>
      <c r="F6782" s="2298"/>
      <c r="G6782" s="2281"/>
      <c r="H6782" s="2296"/>
      <c r="I6782"/>
      <c r="J6782"/>
      <c r="K6782"/>
      <c r="L6782"/>
      <c r="M6782"/>
      <c r="N6782"/>
    </row>
    <row r="6783" spans="1:14" ht="51" customHeight="1">
      <c r="A6783" s="2286"/>
      <c r="B6783" s="2269"/>
      <c r="C6783" s="2270"/>
      <c r="D6783" s="2283"/>
      <c r="E6783" s="2283"/>
      <c r="F6783" s="2281"/>
      <c r="G6783" s="2281"/>
      <c r="H6783" s="2296"/>
      <c r="I6783"/>
      <c r="J6783"/>
      <c r="K6783"/>
      <c r="L6783"/>
      <c r="M6783"/>
      <c r="N6783"/>
    </row>
    <row r="6784" spans="1:14" ht="51" customHeight="1">
      <c r="A6784" s="2286"/>
      <c r="B6784" s="2269"/>
      <c r="C6784" s="2270"/>
      <c r="D6784" s="2283"/>
      <c r="E6784" s="2283"/>
      <c r="F6784" s="2281"/>
      <c r="G6784" s="2281"/>
      <c r="H6784" s="2296"/>
      <c r="I6784" s="2281"/>
      <c r="J6784" s="2281"/>
      <c r="K6784"/>
      <c r="L6784"/>
      <c r="M6784"/>
      <c r="N6784"/>
    </row>
    <row r="6785" spans="1:14" ht="51" customHeight="1">
      <c r="A6785" s="2286"/>
      <c r="B6785" s="2269"/>
      <c r="C6785" s="2270"/>
      <c r="D6785" s="2282"/>
      <c r="E6785" s="2282"/>
      <c r="F6785" s="2281"/>
      <c r="G6785" s="2282"/>
      <c r="H6785" s="2296"/>
      <c r="I6785" s="2281"/>
      <c r="J6785" s="2281"/>
      <c r="K6785"/>
      <c r="L6785"/>
      <c r="M6785"/>
      <c r="N6785"/>
    </row>
    <row r="6786" spans="1:14" ht="51" customHeight="1">
      <c r="A6786" s="2286"/>
      <c r="B6786" s="2269"/>
      <c r="C6786" s="2270"/>
      <c r="D6786" s="2283"/>
      <c r="E6786" s="2283"/>
      <c r="F6786" s="2281"/>
      <c r="G6786" s="2282"/>
      <c r="H6786" s="2296"/>
      <c r="I6786" s="2281"/>
      <c r="J6786" s="2281"/>
      <c r="K6786"/>
      <c r="L6786"/>
      <c r="M6786"/>
      <c r="N6786"/>
    </row>
    <row r="6787" spans="1:14" ht="51" customHeight="1">
      <c r="A6787" s="2299"/>
      <c r="B6787" s="2269"/>
      <c r="C6787" s="2270"/>
      <c r="D6787" s="2283"/>
      <c r="E6787" s="2283"/>
      <c r="F6787" s="2281"/>
      <c r="G6787" s="2281"/>
      <c r="H6787" s="2296"/>
      <c r="I6787" s="2281"/>
      <c r="J6787" s="2281"/>
      <c r="K6787"/>
      <c r="L6787"/>
      <c r="M6787"/>
      <c r="N6787"/>
    </row>
    <row r="6788" spans="1:14" ht="51" customHeight="1">
      <c r="A6788" s="2286"/>
      <c r="B6788" s="2269"/>
      <c r="C6788" s="2270"/>
      <c r="D6788" s="2283"/>
      <c r="E6788" s="2283"/>
      <c r="F6788" s="2281"/>
      <c r="G6788" s="2281"/>
      <c r="H6788" s="2296"/>
      <c r="I6788" s="2281"/>
      <c r="J6788" s="2281"/>
      <c r="K6788"/>
      <c r="L6788"/>
      <c r="M6788"/>
      <c r="N6788"/>
    </row>
    <row r="6789" spans="1:14" ht="51" customHeight="1">
      <c r="A6789" s="2286"/>
      <c r="B6789" s="2269"/>
      <c r="C6789" s="2270"/>
      <c r="D6789" s="2283"/>
      <c r="E6789" s="2283"/>
      <c r="F6789" s="2281"/>
      <c r="G6789" s="2282"/>
      <c r="H6789" s="2296"/>
      <c r="I6789" s="2281"/>
      <c r="J6789" s="2281"/>
      <c r="K6789"/>
      <c r="L6789"/>
      <c r="M6789"/>
      <c r="N6789"/>
    </row>
    <row r="6790" spans="1:14" ht="51" customHeight="1">
      <c r="A6790" s="2286"/>
      <c r="B6790" s="2269"/>
      <c r="C6790" s="2270"/>
      <c r="D6790" s="2283"/>
      <c r="E6790" s="2283"/>
      <c r="F6790" s="2281"/>
      <c r="G6790" s="2281"/>
      <c r="H6790" s="2296"/>
      <c r="I6790" s="2281"/>
      <c r="J6790" s="2281"/>
      <c r="K6790"/>
      <c r="L6790"/>
      <c r="M6790"/>
      <c r="N6790"/>
    </row>
    <row r="6791" spans="1:14" ht="51" customHeight="1">
      <c r="A6791" s="2286"/>
      <c r="B6791" s="2269"/>
      <c r="C6791" s="2270"/>
      <c r="D6791" s="2282"/>
      <c r="E6791" s="2282"/>
      <c r="F6791" s="2281"/>
      <c r="G6791" s="2281"/>
      <c r="H6791" s="2281"/>
      <c r="I6791" s="2281"/>
      <c r="J6791" s="2281"/>
      <c r="K6791"/>
      <c r="L6791"/>
      <c r="M6791"/>
      <c r="N6791"/>
    </row>
    <row r="6792" spans="1:14" ht="51" customHeight="1">
      <c r="A6792" s="2286"/>
      <c r="B6792" s="2269"/>
      <c r="C6792" s="2270"/>
      <c r="D6792" s="2282"/>
      <c r="E6792" s="2282"/>
      <c r="F6792" s="2281"/>
      <c r="G6792" s="2281"/>
      <c r="H6792" s="2300"/>
      <c r="I6792" s="2301"/>
      <c r="J6792" s="2301"/>
      <c r="K6792"/>
      <c r="L6792"/>
      <c r="M6792"/>
      <c r="N6792"/>
    </row>
    <row r="6793" spans="1:14" ht="51" customHeight="1">
      <c r="A6793" s="2286"/>
      <c r="B6793" s="2269"/>
      <c r="C6793" s="2270"/>
      <c r="D6793" s="2283"/>
      <c r="E6793" s="2283"/>
      <c r="F6793" s="2257"/>
      <c r="G6793" s="2281"/>
      <c r="H6793" s="2257"/>
      <c r="I6793" s="2257"/>
      <c r="J6793" s="2257"/>
      <c r="K6793"/>
      <c r="L6793"/>
      <c r="M6793"/>
      <c r="N6793"/>
    </row>
    <row r="6794" spans="1:14" ht="51" customHeight="1">
      <c r="A6794" s="2286"/>
      <c r="B6794" s="2269"/>
      <c r="C6794" s="2270"/>
      <c r="D6794" s="2283"/>
      <c r="E6794" s="2283"/>
      <c r="F6794" s="2257"/>
      <c r="G6794" s="2281"/>
      <c r="H6794" s="2257"/>
      <c r="I6794" s="2257"/>
      <c r="J6794" s="2257"/>
      <c r="K6794"/>
      <c r="L6794"/>
      <c r="M6794"/>
      <c r="N6794"/>
    </row>
    <row r="6795" spans="1:14" ht="51" customHeight="1">
      <c r="A6795" s="2286"/>
      <c r="B6795" s="2269"/>
      <c r="C6795" s="2270"/>
      <c r="D6795" s="2283"/>
      <c r="E6795" s="2283"/>
      <c r="F6795" s="2257"/>
      <c r="G6795" s="2281"/>
      <c r="H6795" s="2257"/>
      <c r="I6795" s="2257"/>
      <c r="J6795" s="2257"/>
      <c r="K6795"/>
      <c r="L6795"/>
      <c r="M6795"/>
      <c r="N6795"/>
    </row>
    <row r="6796" spans="1:14" ht="51" customHeight="1">
      <c r="A6796" s="2286"/>
      <c r="B6796" s="2269"/>
      <c r="C6796" s="2270"/>
      <c r="D6796" s="2282"/>
      <c r="E6796" s="2282"/>
      <c r="F6796" s="2257"/>
      <c r="G6796" s="2281"/>
      <c r="H6796" s="2257"/>
      <c r="I6796" s="2257"/>
      <c r="J6796" s="2257"/>
      <c r="K6796"/>
      <c r="L6796"/>
      <c r="M6796"/>
      <c r="N6796"/>
    </row>
    <row r="6797" spans="1:14" ht="51" customHeight="1">
      <c r="A6797" s="2286"/>
      <c r="B6797" s="2269"/>
      <c r="C6797" s="2270"/>
      <c r="D6797" s="2283"/>
      <c r="E6797" s="2283"/>
      <c r="F6797" s="2257"/>
      <c r="G6797" s="2281"/>
      <c r="H6797" s="2257"/>
      <c r="I6797" s="2257"/>
      <c r="J6797" s="2257"/>
      <c r="K6797"/>
      <c r="L6797"/>
      <c r="M6797"/>
      <c r="N6797"/>
    </row>
    <row r="6798" spans="1:14" ht="51" customHeight="1">
      <c r="A6798" s="2286"/>
      <c r="B6798" s="2269"/>
      <c r="C6798" s="2270"/>
      <c r="D6798" s="2283"/>
      <c r="E6798" s="2283"/>
      <c r="F6798" s="2257"/>
      <c r="G6798" s="2281"/>
      <c r="H6798" s="2257"/>
      <c r="I6798" s="2257"/>
      <c r="J6798" s="2257"/>
      <c r="K6798"/>
      <c r="L6798"/>
      <c r="M6798"/>
      <c r="N6798"/>
    </row>
    <row r="6799" spans="1:14" ht="51" customHeight="1">
      <c r="A6799" s="2286"/>
      <c r="B6799" s="2269"/>
      <c r="C6799" s="2270"/>
      <c r="D6799" s="2282"/>
      <c r="E6799" s="2282"/>
      <c r="F6799" s="2257"/>
      <c r="G6799" s="2281"/>
      <c r="H6799" s="2257"/>
      <c r="I6799" s="2257"/>
      <c r="J6799" s="2257"/>
      <c r="K6799"/>
      <c r="L6799"/>
      <c r="M6799"/>
      <c r="N6799"/>
    </row>
    <row r="6800" spans="1:14" ht="51" customHeight="1">
      <c r="A6800" s="2286"/>
      <c r="B6800" s="2269"/>
      <c r="C6800" s="2270"/>
      <c r="D6800" s="2283"/>
      <c r="E6800" s="2283"/>
      <c r="F6800" s="2257"/>
      <c r="G6800" s="2282"/>
      <c r="H6800"/>
      <c r="I6800"/>
      <c r="J6800"/>
      <c r="K6800"/>
      <c r="L6800"/>
      <c r="M6800"/>
      <c r="N6800"/>
    </row>
    <row r="6801" spans="1:14" ht="51" customHeight="1">
      <c r="A6801" s="2286"/>
      <c r="B6801" s="2269"/>
      <c r="C6801" s="2270"/>
      <c r="D6801" s="2283"/>
      <c r="E6801" s="2283"/>
      <c r="F6801" s="2257"/>
      <c r="G6801" s="2282"/>
      <c r="H6801"/>
      <c r="I6801"/>
      <c r="J6801"/>
      <c r="K6801"/>
      <c r="L6801"/>
      <c r="M6801"/>
      <c r="N6801"/>
    </row>
    <row r="6802" spans="1:14" ht="51" customHeight="1">
      <c r="A6802" s="2286"/>
      <c r="B6802" s="2269"/>
      <c r="C6802" s="2270"/>
      <c r="D6802" s="2283"/>
      <c r="E6802" s="2283"/>
      <c r="F6802" s="2257"/>
      <c r="G6802" s="2281"/>
      <c r="H6802"/>
      <c r="I6802"/>
      <c r="J6802"/>
      <c r="K6802"/>
      <c r="L6802"/>
      <c r="M6802"/>
      <c r="N6802"/>
    </row>
    <row r="6803" spans="1:14" ht="51" customHeight="1">
      <c r="A6803" s="2286"/>
      <c r="B6803" s="2269"/>
      <c r="C6803" s="2270"/>
      <c r="D6803" s="2283"/>
      <c r="E6803" s="2283"/>
      <c r="F6803" s="2257"/>
      <c r="G6803" s="2281"/>
      <c r="H6803"/>
      <c r="I6803"/>
      <c r="J6803"/>
      <c r="K6803"/>
      <c r="L6803"/>
      <c r="M6803"/>
      <c r="N6803"/>
    </row>
    <row r="6804" spans="1:14" ht="51" customHeight="1">
      <c r="A6804" s="2286"/>
      <c r="B6804" s="2269"/>
      <c r="C6804" s="2270"/>
      <c r="D6804" s="2283"/>
      <c r="E6804" s="2283"/>
      <c r="F6804" s="2257"/>
      <c r="G6804" s="2281"/>
      <c r="H6804"/>
      <c r="I6804"/>
      <c r="J6804"/>
      <c r="K6804"/>
      <c r="L6804"/>
      <c r="M6804"/>
      <c r="N6804"/>
    </row>
    <row r="6805" spans="1:14" ht="51" customHeight="1">
      <c r="A6805" s="2286"/>
      <c r="B6805" s="2269"/>
      <c r="C6805" s="2270"/>
      <c r="D6805" s="2283"/>
      <c r="E6805" s="2283"/>
      <c r="F6805" s="2257"/>
      <c r="G6805" s="2281"/>
      <c r="H6805"/>
      <c r="I6805"/>
      <c r="J6805"/>
      <c r="K6805"/>
      <c r="L6805"/>
      <c r="M6805"/>
      <c r="N6805"/>
    </row>
    <row r="6806" spans="1:14" ht="51" customHeight="1">
      <c r="A6806"/>
      <c r="B6806"/>
      <c r="C6806"/>
      <c r="D6806"/>
      <c r="E6806"/>
      <c r="F6806"/>
      <c r="G6806"/>
      <c r="H6806"/>
      <c r="I6806"/>
      <c r="J6806"/>
      <c r="K6806"/>
      <c r="L6806"/>
      <c r="M6806"/>
      <c r="N6806"/>
    </row>
    <row r="6807" spans="1:14" ht="51" customHeight="1">
      <c r="A6807"/>
      <c r="B6807"/>
      <c r="C6807"/>
      <c r="D6807"/>
      <c r="E6807"/>
      <c r="F6807"/>
      <c r="G6807"/>
      <c r="H6807"/>
      <c r="I6807"/>
      <c r="J6807"/>
      <c r="K6807"/>
      <c r="L6807"/>
      <c r="M6807"/>
      <c r="N6807"/>
    </row>
    <row r="6808" spans="1:14" ht="51" customHeight="1">
      <c r="A6808" s="2302" t="s">
        <v>9891</v>
      </c>
      <c r="B6808" s="2302"/>
      <c r="C6808" s="2302"/>
      <c r="D6808" s="2302"/>
      <c r="E6808" s="2302"/>
      <c r="F6808" s="2302"/>
      <c r="G6808" s="2302"/>
      <c r="H6808" s="2302" t="s">
        <v>10550</v>
      </c>
      <c r="I6808" s="2302"/>
      <c r="J6808" s="2302"/>
      <c r="K6808" s="2302"/>
      <c r="L6808" s="2302"/>
      <c r="M6808" s="2302"/>
      <c r="N6808" s="2302"/>
    </row>
    <row r="6809" spans="1:14" ht="51" customHeight="1">
      <c r="A6809" s="2303" t="s">
        <v>6385</v>
      </c>
      <c r="B6809" s="2303"/>
      <c r="C6809" s="2303"/>
      <c r="D6809" s="2303"/>
      <c r="E6809" s="2303"/>
      <c r="F6809" s="2303"/>
      <c r="G6809" s="2303"/>
      <c r="H6809" s="2303" t="s">
        <v>6385</v>
      </c>
      <c r="I6809" s="2303"/>
      <c r="J6809" s="2303"/>
      <c r="K6809" s="2303"/>
      <c r="L6809" s="2303"/>
      <c r="M6809" s="2303"/>
      <c r="N6809" s="2303"/>
    </row>
    <row r="6810" spans="1:14" ht="51" customHeight="1">
      <c r="A6810" s="2303"/>
      <c r="B6810" s="2303"/>
      <c r="C6810" s="2303"/>
      <c r="D6810" s="2303"/>
      <c r="E6810" s="2303"/>
      <c r="F6810" s="2303"/>
      <c r="G6810" s="2303"/>
      <c r="H6810" s="2303"/>
      <c r="I6810" s="2303"/>
      <c r="J6810" s="2303"/>
      <c r="K6810" s="2303"/>
      <c r="L6810" s="2303"/>
      <c r="M6810" s="2303"/>
      <c r="N6810" s="2303"/>
    </row>
    <row r="6811" spans="1:14" ht="51" customHeight="1">
      <c r="A6811" s="2304"/>
      <c r="B6811" s="2304"/>
      <c r="C6811" s="2304"/>
      <c r="D6811" s="2304"/>
      <c r="E6811" s="2304"/>
      <c r="F6811" s="2304"/>
      <c r="G6811" s="2304"/>
      <c r="H6811" s="2304"/>
      <c r="I6811" s="2304"/>
      <c r="J6811" s="2304"/>
      <c r="K6811" s="2304"/>
      <c r="L6811" s="2304"/>
      <c r="M6811" s="2304"/>
      <c r="N6811" s="2304"/>
    </row>
    <row r="6812" spans="1:14" ht="51" customHeight="1">
      <c r="A6812" s="2305" t="s">
        <v>9892</v>
      </c>
      <c r="B6812" s="2306"/>
      <c r="C6812" s="2307"/>
      <c r="D6812" s="2307"/>
      <c r="E6812" s="2305" t="s">
        <v>10551</v>
      </c>
      <c r="F6812" s="2306"/>
      <c r="G6812" s="2306"/>
      <c r="H6812" s="2305" t="s">
        <v>9894</v>
      </c>
      <c r="I6812" s="2306"/>
      <c r="J6812" s="2307"/>
      <c r="K6812" s="2307"/>
      <c r="L6812" s="2305" t="s">
        <v>10551</v>
      </c>
      <c r="M6812" s="2306"/>
      <c r="N6812" s="2306"/>
    </row>
    <row r="6813" spans="1:14" ht="51" customHeight="1">
      <c r="A6813" s="2308"/>
      <c r="B6813" s="2308"/>
      <c r="C6813" s="2308"/>
      <c r="D6813" s="2308"/>
      <c r="E6813" s="2308"/>
      <c r="F6813" s="2308"/>
      <c r="G6813" s="2308"/>
      <c r="H6813" s="2308"/>
      <c r="I6813" s="2308"/>
      <c r="J6813" s="2308"/>
      <c r="K6813" s="2308"/>
      <c r="L6813" s="2308"/>
      <c r="M6813" s="2308"/>
      <c r="N6813" s="2308"/>
    </row>
    <row r="6814" spans="1:14" ht="51" customHeight="1">
      <c r="A6814" s="2309" t="s">
        <v>9895</v>
      </c>
      <c r="B6814" s="2309" t="s">
        <v>2</v>
      </c>
      <c r="C6814" s="2309" t="s">
        <v>9896</v>
      </c>
      <c r="D6814" s="2309" t="s">
        <v>9897</v>
      </c>
      <c r="E6814" s="2309" t="s">
        <v>9898</v>
      </c>
      <c r="F6814" s="2309" t="s">
        <v>9899</v>
      </c>
      <c r="G6814" s="2309" t="s">
        <v>9900</v>
      </c>
      <c r="H6814" s="2309" t="s">
        <v>9895</v>
      </c>
      <c r="I6814" s="2309" t="s">
        <v>2</v>
      </c>
      <c r="J6814" s="2309" t="s">
        <v>9896</v>
      </c>
      <c r="K6814" s="2309" t="s">
        <v>9897</v>
      </c>
      <c r="L6814" s="2309" t="s">
        <v>9898</v>
      </c>
      <c r="M6814" s="2309" t="s">
        <v>9899</v>
      </c>
      <c r="N6814" s="2309" t="s">
        <v>9900</v>
      </c>
    </row>
    <row r="6815" spans="1:14" ht="51" customHeight="1">
      <c r="A6815" s="2310" t="s">
        <v>10552</v>
      </c>
      <c r="B6815" s="2311" t="s">
        <v>10553</v>
      </c>
      <c r="C6815" s="2312">
        <v>100000</v>
      </c>
      <c r="D6815" s="2313" t="s">
        <v>9970</v>
      </c>
      <c r="E6815" s="2313" t="s">
        <v>10554</v>
      </c>
      <c r="F6815" s="1848" t="s">
        <v>10555</v>
      </c>
      <c r="G6815" s="1852" t="s">
        <v>10556</v>
      </c>
      <c r="H6815" s="2310" t="s">
        <v>10557</v>
      </c>
      <c r="I6815" s="2311" t="s">
        <v>10558</v>
      </c>
      <c r="J6815" s="2314">
        <v>50000</v>
      </c>
      <c r="K6815" s="1848" t="s">
        <v>9909</v>
      </c>
      <c r="L6815" s="1848" t="s">
        <v>4227</v>
      </c>
      <c r="M6815" s="1848" t="s">
        <v>10555</v>
      </c>
      <c r="N6815" s="1852" t="s">
        <v>10556</v>
      </c>
    </row>
    <row r="6816" spans="1:14" ht="51" customHeight="1">
      <c r="A6816" s="2310" t="s">
        <v>10559</v>
      </c>
      <c r="B6816" s="2311" t="s">
        <v>10560</v>
      </c>
      <c r="C6816" s="2314">
        <v>150000</v>
      </c>
      <c r="D6816" s="1848" t="s">
        <v>9914</v>
      </c>
      <c r="E6816" s="1848" t="s">
        <v>9915</v>
      </c>
      <c r="F6816" s="1848" t="s">
        <v>10561</v>
      </c>
      <c r="G6816" s="1852" t="s">
        <v>9998</v>
      </c>
      <c r="H6816" s="2310" t="s">
        <v>10562</v>
      </c>
      <c r="I6816" s="2311" t="s">
        <v>10563</v>
      </c>
      <c r="J6816" s="2314">
        <v>100000</v>
      </c>
      <c r="K6816" s="1848" t="s">
        <v>9909</v>
      </c>
      <c r="L6816" s="1848" t="s">
        <v>4227</v>
      </c>
      <c r="M6816" s="1848" t="s">
        <v>10555</v>
      </c>
      <c r="N6816" s="1852" t="s">
        <v>10556</v>
      </c>
    </row>
    <row r="6817" spans="1:14" ht="51" customHeight="1">
      <c r="A6817" s="2310" t="s">
        <v>10564</v>
      </c>
      <c r="B6817" s="2311" t="s">
        <v>10565</v>
      </c>
      <c r="C6817" s="2314">
        <v>100000</v>
      </c>
      <c r="D6817" s="1848" t="s">
        <v>9914</v>
      </c>
      <c r="E6817" s="1848" t="s">
        <v>9915</v>
      </c>
      <c r="F6817" s="1848" t="s">
        <v>10561</v>
      </c>
      <c r="G6817" s="1852" t="s">
        <v>9998</v>
      </c>
      <c r="H6817" s="2310" t="s">
        <v>10566</v>
      </c>
      <c r="I6817" s="2311" t="s">
        <v>10567</v>
      </c>
      <c r="J6817" s="2314">
        <v>75000</v>
      </c>
      <c r="K6817" s="1848" t="s">
        <v>9909</v>
      </c>
      <c r="L6817" s="1848" t="s">
        <v>4227</v>
      </c>
      <c r="M6817" s="1848" t="s">
        <v>10561</v>
      </c>
      <c r="N6817" s="1852" t="s">
        <v>9998</v>
      </c>
    </row>
    <row r="6818" spans="1:14" ht="51" customHeight="1">
      <c r="A6818" s="2310" t="s">
        <v>10568</v>
      </c>
      <c r="B6818" s="2311" t="s">
        <v>10569</v>
      </c>
      <c r="C6818" s="2314">
        <v>100000</v>
      </c>
      <c r="D6818" s="1848" t="s">
        <v>9914</v>
      </c>
      <c r="E6818" s="1848" t="s">
        <v>9915</v>
      </c>
      <c r="F6818" s="1848" t="s">
        <v>10561</v>
      </c>
      <c r="G6818" s="1852" t="s">
        <v>9998</v>
      </c>
      <c r="H6818" s="2310" t="s">
        <v>10570</v>
      </c>
      <c r="I6818" s="2311" t="s">
        <v>10571</v>
      </c>
      <c r="J6818" s="2314">
        <v>50000</v>
      </c>
      <c r="K6818" s="1848" t="s">
        <v>9909</v>
      </c>
      <c r="L6818" s="1848" t="s">
        <v>4227</v>
      </c>
      <c r="M6818" s="1848" t="s">
        <v>10555</v>
      </c>
      <c r="N6818" s="1852" t="s">
        <v>10556</v>
      </c>
    </row>
    <row r="6819" spans="1:14" ht="51" customHeight="1">
      <c r="A6819" s="2310" t="s">
        <v>10572</v>
      </c>
      <c r="B6819" s="2311" t="s">
        <v>10573</v>
      </c>
      <c r="C6819" s="2314">
        <v>100000</v>
      </c>
      <c r="D6819" s="1848" t="s">
        <v>9914</v>
      </c>
      <c r="E6819" s="1848" t="s">
        <v>9915</v>
      </c>
      <c r="F6819" s="1848" t="s">
        <v>10561</v>
      </c>
      <c r="G6819" s="1852" t="s">
        <v>9998</v>
      </c>
      <c r="H6819" s="2310" t="s">
        <v>10574</v>
      </c>
      <c r="I6819" s="2311" t="s">
        <v>10575</v>
      </c>
      <c r="J6819" s="2314">
        <v>50000</v>
      </c>
      <c r="K6819" s="1848" t="s">
        <v>9909</v>
      </c>
      <c r="L6819" s="1848" t="s">
        <v>4227</v>
      </c>
      <c r="M6819" s="1848" t="s">
        <v>10555</v>
      </c>
      <c r="N6819" s="1852" t="s">
        <v>10556</v>
      </c>
    </row>
    <row r="6820" spans="1:14" ht="51" customHeight="1">
      <c r="A6820" s="2315" t="s">
        <v>10576</v>
      </c>
      <c r="B6820" s="2316" t="s">
        <v>10577</v>
      </c>
      <c r="C6820" s="2317">
        <v>75000</v>
      </c>
      <c r="D6820" s="1872" t="s">
        <v>9914</v>
      </c>
      <c r="E6820" s="1872" t="s">
        <v>9915</v>
      </c>
      <c r="F6820" s="1872" t="s">
        <v>10561</v>
      </c>
      <c r="G6820" s="1920" t="s">
        <v>10015</v>
      </c>
      <c r="H6820" s="2310" t="s">
        <v>10578</v>
      </c>
      <c r="I6820" s="2311" t="s">
        <v>10579</v>
      </c>
      <c r="J6820" s="2314">
        <v>400000</v>
      </c>
      <c r="K6820" s="1848" t="s">
        <v>9909</v>
      </c>
      <c r="L6820" s="1848" t="s">
        <v>4227</v>
      </c>
      <c r="M6820" s="1848" t="s">
        <v>10555</v>
      </c>
      <c r="N6820" s="1852" t="s">
        <v>10036</v>
      </c>
    </row>
    <row r="6821" spans="1:14" ht="51" customHeight="1">
      <c r="A6821" s="2310" t="s">
        <v>10580</v>
      </c>
      <c r="B6821" s="2311" t="s">
        <v>10581</v>
      </c>
      <c r="C6821" s="2314">
        <v>60000</v>
      </c>
      <c r="D6821" s="1848" t="s">
        <v>9903</v>
      </c>
      <c r="E6821" s="1848" t="s">
        <v>10185</v>
      </c>
      <c r="F6821" s="1848" t="s">
        <v>10561</v>
      </c>
      <c r="G6821" s="1852" t="s">
        <v>9998</v>
      </c>
      <c r="H6821" s="2310" t="s">
        <v>10582</v>
      </c>
      <c r="I6821" s="2311" t="s">
        <v>10583</v>
      </c>
      <c r="J6821" s="2314">
        <v>50000</v>
      </c>
      <c r="K6821" s="1848" t="s">
        <v>9909</v>
      </c>
      <c r="L6821" s="1848" t="s">
        <v>4227</v>
      </c>
      <c r="M6821" s="1848" t="s">
        <v>10555</v>
      </c>
      <c r="N6821" s="1852" t="s">
        <v>10036</v>
      </c>
    </row>
    <row r="6822" spans="1:14" ht="51" customHeight="1">
      <c r="A6822" s="2318" t="s">
        <v>10584</v>
      </c>
      <c r="B6822" s="2319" t="s">
        <v>10585</v>
      </c>
      <c r="C6822" s="2312">
        <v>100000</v>
      </c>
      <c r="D6822" s="1866" t="s">
        <v>9914</v>
      </c>
      <c r="E6822" s="1866" t="s">
        <v>9962</v>
      </c>
      <c r="F6822" s="1866" t="s">
        <v>10189</v>
      </c>
      <c r="G6822" s="1919" t="s">
        <v>10216</v>
      </c>
      <c r="H6822" s="2310" t="s">
        <v>10586</v>
      </c>
      <c r="I6822" s="2311" t="s">
        <v>10587</v>
      </c>
      <c r="J6822" s="2314">
        <v>50000</v>
      </c>
      <c r="K6822" s="1848" t="s">
        <v>9909</v>
      </c>
      <c r="L6822" s="1848" t="s">
        <v>4227</v>
      </c>
      <c r="M6822" s="1848" t="s">
        <v>10555</v>
      </c>
      <c r="N6822" s="1852" t="s">
        <v>10036</v>
      </c>
    </row>
    <row r="6823" spans="1:14" ht="51" customHeight="1">
      <c r="A6823" s="2318" t="s">
        <v>10588</v>
      </c>
      <c r="B6823" s="2319" t="s">
        <v>10589</v>
      </c>
      <c r="C6823" s="2312">
        <v>235000</v>
      </c>
      <c r="D6823" s="2320" t="s">
        <v>10125</v>
      </c>
      <c r="E6823" s="2320" t="s">
        <v>10590</v>
      </c>
      <c r="F6823" s="1848" t="s">
        <v>10561</v>
      </c>
      <c r="G6823" s="1852" t="s">
        <v>10031</v>
      </c>
      <c r="H6823" s="2318"/>
      <c r="I6823" s="2321"/>
      <c r="J6823" s="2312"/>
      <c r="K6823" s="2322"/>
      <c r="L6823" s="2322"/>
      <c r="M6823" s="2322"/>
      <c r="N6823" s="2323"/>
    </row>
    <row r="6824" spans="1:14" ht="51" customHeight="1">
      <c r="A6824" s="2310" t="s">
        <v>10591</v>
      </c>
      <c r="B6824" s="2311" t="s">
        <v>10592</v>
      </c>
      <c r="C6824" s="2312">
        <v>120000</v>
      </c>
      <c r="D6824" s="1848" t="s">
        <v>4227</v>
      </c>
      <c r="E6824" s="1848" t="s">
        <v>4227</v>
      </c>
      <c r="F6824" s="1848" t="s">
        <v>10555</v>
      </c>
      <c r="G6824" s="1852" t="s">
        <v>10036</v>
      </c>
      <c r="H6824" s="2318"/>
      <c r="I6824" s="2321"/>
      <c r="J6824" s="2312"/>
      <c r="K6824" s="2322"/>
      <c r="L6824" s="2322"/>
      <c r="M6824" s="2322"/>
      <c r="N6824" s="2323"/>
    </row>
    <row r="6825" spans="1:14" ht="51" customHeight="1">
      <c r="A6825" s="2310" t="s">
        <v>10593</v>
      </c>
      <c r="B6825" s="2311" t="s">
        <v>10594</v>
      </c>
      <c r="C6825" s="2312">
        <v>30000</v>
      </c>
      <c r="D6825" s="2313" t="s">
        <v>9903</v>
      </c>
      <c r="E6825" s="2313" t="s">
        <v>10554</v>
      </c>
      <c r="F6825" s="1848" t="s">
        <v>10555</v>
      </c>
      <c r="G6825" s="1852" t="s">
        <v>10036</v>
      </c>
      <c r="H6825" s="2318"/>
      <c r="I6825" s="2321"/>
      <c r="J6825" s="2312"/>
      <c r="K6825" s="2322"/>
      <c r="L6825" s="2322"/>
      <c r="M6825" s="2322"/>
      <c r="N6825" s="2323"/>
    </row>
    <row r="6826" spans="1:14" ht="51" customHeight="1">
      <c r="A6826" s="2310" t="s">
        <v>10595</v>
      </c>
      <c r="B6826" s="2311" t="s">
        <v>10596</v>
      </c>
      <c r="C6826" s="2312">
        <v>75000</v>
      </c>
      <c r="D6826" s="1848" t="s">
        <v>4227</v>
      </c>
      <c r="E6826" s="1848" t="s">
        <v>4227</v>
      </c>
      <c r="F6826" s="1848" t="s">
        <v>10561</v>
      </c>
      <c r="G6826" s="1852" t="s">
        <v>10258</v>
      </c>
      <c r="H6826" s="2318"/>
      <c r="I6826" s="2319"/>
      <c r="J6826" s="2312"/>
      <c r="K6826" s="2322"/>
      <c r="L6826" s="2322"/>
      <c r="M6826" s="2322"/>
      <c r="N6826" s="2323"/>
    </row>
    <row r="6827" spans="1:14" ht="51" customHeight="1">
      <c r="A6827" s="2310" t="s">
        <v>10597</v>
      </c>
      <c r="B6827" s="2311" t="s">
        <v>10598</v>
      </c>
      <c r="C6827" s="2314">
        <v>200000</v>
      </c>
      <c r="D6827" s="2313" t="s">
        <v>9903</v>
      </c>
      <c r="E6827" s="2313" t="s">
        <v>10554</v>
      </c>
      <c r="F6827" s="1849" t="s">
        <v>10138</v>
      </c>
      <c r="G6827" s="1852" t="s">
        <v>10599</v>
      </c>
      <c r="H6827" s="2324"/>
      <c r="I6827" s="2324"/>
      <c r="J6827" s="2324"/>
      <c r="K6827" s="2324"/>
      <c r="L6827" s="2324"/>
      <c r="M6827" s="2324"/>
      <c r="N6827" s="2324"/>
    </row>
    <row r="6828" spans="1:14" ht="51" customHeight="1">
      <c r="A6828" s="2310"/>
      <c r="B6828" s="2325"/>
      <c r="C6828" s="2314"/>
      <c r="D6828" s="2326"/>
      <c r="E6828" s="2326"/>
      <c r="F6828" s="2326"/>
      <c r="G6828" s="2324"/>
      <c r="H6828" s="2324"/>
      <c r="I6828" s="2324"/>
      <c r="J6828" s="2324"/>
      <c r="K6828" s="2324"/>
      <c r="L6828" s="2324"/>
      <c r="M6828" s="2324"/>
      <c r="N6828" s="2326"/>
    </row>
    <row r="6829" spans="1:14" ht="51" customHeight="1">
      <c r="A6829" s="2310"/>
      <c r="B6829" s="2325"/>
      <c r="C6829" s="2314"/>
      <c r="D6829" s="2326"/>
      <c r="E6829" s="2326"/>
      <c r="F6829" s="2326"/>
      <c r="G6829" s="2327"/>
      <c r="H6829" s="2324"/>
      <c r="I6829" s="2324"/>
      <c r="J6829" s="2324"/>
      <c r="K6829" s="2324"/>
      <c r="L6829" s="2324"/>
      <c r="M6829" s="2324"/>
      <c r="N6829" s="2324"/>
    </row>
    <row r="6830" spans="1:14" ht="51" customHeight="1">
      <c r="A6830" s="2310"/>
      <c r="B6830" s="2325"/>
      <c r="C6830" s="2314"/>
      <c r="D6830" s="2326"/>
      <c r="E6830" s="2326"/>
      <c r="F6830" s="2326"/>
      <c r="G6830" s="2327"/>
      <c r="H6830" s="2324"/>
      <c r="I6830" s="2324"/>
      <c r="J6830" s="2324"/>
      <c r="K6830" s="2324"/>
      <c r="L6830" s="2324"/>
      <c r="M6830" s="2324"/>
      <c r="N6830" s="2324"/>
    </row>
    <row r="6831" spans="1:14" ht="51" customHeight="1">
      <c r="A6831" s="2310"/>
      <c r="B6831" s="2325"/>
      <c r="C6831" s="2314"/>
      <c r="D6831" s="2326"/>
      <c r="E6831" s="2326"/>
      <c r="F6831" s="2326"/>
      <c r="G6831" s="2327"/>
      <c r="H6831" s="2324"/>
      <c r="I6831" s="2324"/>
      <c r="J6831" s="2324"/>
      <c r="K6831" s="2324"/>
      <c r="L6831" s="2324"/>
      <c r="M6831" s="2324"/>
      <c r="N6831" s="2324"/>
    </row>
    <row r="6832" spans="1:14" ht="51" customHeight="1">
      <c r="A6832" s="2310"/>
      <c r="B6832" s="2325"/>
      <c r="C6832" s="2314"/>
      <c r="D6832" s="2326"/>
      <c r="E6832" s="2326"/>
      <c r="F6832" s="2326"/>
      <c r="G6832" s="2327"/>
      <c r="H6832" s="2324"/>
      <c r="I6832" s="2324"/>
      <c r="J6832" s="2324"/>
      <c r="K6832" s="2324"/>
      <c r="L6832" s="2324"/>
      <c r="M6832" s="2324"/>
      <c r="N6832" s="2324"/>
    </row>
    <row r="6833" spans="1:14" ht="51" customHeight="1">
      <c r="A6833" s="2310"/>
      <c r="B6833" s="2325"/>
      <c r="C6833" s="2314"/>
      <c r="D6833" s="2326"/>
      <c r="E6833" s="2326"/>
      <c r="F6833" s="2326"/>
      <c r="G6833" s="2327"/>
      <c r="H6833" s="2324"/>
      <c r="I6833" s="2324"/>
      <c r="J6833" s="2324"/>
      <c r="K6833" s="2324"/>
      <c r="L6833" s="2324"/>
      <c r="M6833" s="2324"/>
      <c r="N6833" s="2324"/>
    </row>
    <row r="6834" spans="1:14" ht="51" customHeight="1">
      <c r="A6834" s="2310"/>
      <c r="B6834" s="2325"/>
      <c r="C6834" s="2314"/>
      <c r="D6834" s="2326"/>
      <c r="E6834" s="2326"/>
      <c r="F6834" s="2326"/>
      <c r="G6834" s="2327"/>
      <c r="H6834" s="2324"/>
      <c r="I6834" s="2324"/>
      <c r="J6834" s="2324"/>
      <c r="K6834" s="2324"/>
      <c r="L6834" s="2324"/>
      <c r="M6834" s="2324"/>
      <c r="N6834" s="2324"/>
    </row>
    <row r="6835" spans="1:14" ht="51" customHeight="1">
      <c r="A6835" s="2310"/>
      <c r="B6835" s="2325"/>
      <c r="C6835" s="2314"/>
      <c r="D6835" s="2326"/>
      <c r="E6835" s="2326"/>
      <c r="F6835" s="2326"/>
      <c r="G6835" s="2327"/>
      <c r="H6835" s="2324"/>
      <c r="I6835" s="2324"/>
      <c r="J6835" s="2324"/>
      <c r="K6835" s="2324"/>
      <c r="L6835" s="2324"/>
      <c r="M6835" s="2324"/>
      <c r="N6835" s="2324"/>
    </row>
    <row r="6836" spans="1:14" ht="51" customHeight="1">
      <c r="A6836" s="2310" t="s">
        <v>10600</v>
      </c>
      <c r="B6836" s="2325" t="s">
        <v>10601</v>
      </c>
      <c r="C6836" s="2314">
        <v>100000</v>
      </c>
      <c r="D6836" s="2326" t="s">
        <v>9914</v>
      </c>
      <c r="E6836" s="2326" t="s">
        <v>9915</v>
      </c>
      <c r="F6836" s="2326" t="s">
        <v>10561</v>
      </c>
      <c r="G6836" s="2327"/>
      <c r="H6836" s="2310" t="s">
        <v>10602</v>
      </c>
      <c r="I6836" s="2328"/>
      <c r="J6836" s="2314">
        <v>825000</v>
      </c>
      <c r="K6836" s="2324"/>
      <c r="L6836" s="2324"/>
      <c r="M6836" s="2324"/>
      <c r="N6836" s="2324"/>
    </row>
    <row r="6837" spans="1:14" ht="51" customHeight="1">
      <c r="A6837" s="2329" t="s">
        <v>10603</v>
      </c>
      <c r="B6837" s="2330" t="s">
        <v>10604</v>
      </c>
      <c r="C6837" s="2331">
        <v>500000</v>
      </c>
      <c r="D6837" s="2332" t="s">
        <v>9914</v>
      </c>
      <c r="E6837" s="2332" t="s">
        <v>9915</v>
      </c>
      <c r="F6837" s="2332" t="s">
        <v>10555</v>
      </c>
      <c r="G6837" s="2332" t="s">
        <v>10015</v>
      </c>
      <c r="H6837" s="2310" t="s">
        <v>10605</v>
      </c>
      <c r="I6837" s="2328"/>
      <c r="J6837" s="2314">
        <v>200000</v>
      </c>
      <c r="K6837" s="2333"/>
      <c r="L6837" s="2334"/>
      <c r="M6837" s="2333"/>
      <c r="N6837" s="2324"/>
    </row>
    <row r="6838" spans="1:14" ht="51" customHeight="1">
      <c r="A6838" s="2310" t="s">
        <v>10606</v>
      </c>
      <c r="B6838" s="2325" t="s">
        <v>10607</v>
      </c>
      <c r="C6838" s="2314">
        <v>500000</v>
      </c>
      <c r="D6838" s="2326" t="s">
        <v>9914</v>
      </c>
      <c r="E6838" s="2326" t="s">
        <v>9915</v>
      </c>
      <c r="F6838" s="2326" t="s">
        <v>10555</v>
      </c>
      <c r="G6838" s="2327"/>
      <c r="H6838" s="2324"/>
      <c r="I6838" s="2324"/>
      <c r="J6838" s="2324"/>
      <c r="K6838" s="2324"/>
      <c r="L6838" s="2324"/>
      <c r="M6838" s="2324"/>
      <c r="N6838" s="2324"/>
    </row>
    <row r="6839" spans="1:14" ht="51" customHeight="1">
      <c r="A6839" s="2310" t="s">
        <v>10608</v>
      </c>
      <c r="B6839" s="2325" t="s">
        <v>10609</v>
      </c>
      <c r="C6839" s="2314">
        <v>500000</v>
      </c>
      <c r="D6839" s="2326" t="s">
        <v>9914</v>
      </c>
      <c r="E6839" s="2326" t="s">
        <v>9915</v>
      </c>
      <c r="F6839" s="2326" t="s">
        <v>10555</v>
      </c>
      <c r="G6839" s="2327"/>
      <c r="H6839" s="2324"/>
      <c r="I6839" s="2324"/>
      <c r="J6839" s="2324"/>
      <c r="K6839" s="2324"/>
      <c r="L6839" s="2324"/>
      <c r="M6839" s="2324"/>
      <c r="N6839" s="2324"/>
    </row>
    <row r="6840" spans="1:14" ht="51" customHeight="1">
      <c r="A6840" s="2310" t="s">
        <v>10610</v>
      </c>
      <c r="B6840" s="2325" t="s">
        <v>10611</v>
      </c>
      <c r="C6840" s="2314">
        <v>600000</v>
      </c>
      <c r="D6840" s="2326" t="s">
        <v>9914</v>
      </c>
      <c r="E6840" s="2326" t="s">
        <v>9915</v>
      </c>
      <c r="F6840" s="2326" t="s">
        <v>10555</v>
      </c>
      <c r="G6840" s="2327"/>
      <c r="H6840" s="2324"/>
      <c r="I6840" s="2324"/>
      <c r="J6840" s="2324"/>
      <c r="K6840" s="2324"/>
      <c r="L6840" s="2324"/>
      <c r="M6840" s="2324"/>
      <c r="N6840" s="2324"/>
    </row>
    <row r="6841" spans="1:14" ht="51" customHeight="1">
      <c r="A6841" s="2310" t="s">
        <v>10612</v>
      </c>
      <c r="B6841" s="2325" t="s">
        <v>10613</v>
      </c>
      <c r="C6841" s="2314">
        <v>150000</v>
      </c>
      <c r="D6841" s="2326" t="s">
        <v>9970</v>
      </c>
      <c r="E6841" s="2326" t="s">
        <v>10267</v>
      </c>
      <c r="F6841" s="2326" t="s">
        <v>10555</v>
      </c>
      <c r="G6841" s="2324"/>
      <c r="H6841" s="2335"/>
      <c r="I6841" s="2328"/>
      <c r="J6841" s="2314"/>
      <c r="K6841" s="2333"/>
      <c r="L6841" s="2334"/>
      <c r="M6841" s="2333"/>
      <c r="N6841" s="2324"/>
    </row>
    <row r="6842" spans="1:14" ht="51" customHeight="1">
      <c r="A6842" s="2310" t="s">
        <v>10614</v>
      </c>
      <c r="B6842" s="2325" t="s">
        <v>10615</v>
      </c>
      <c r="C6842" s="2314">
        <v>150000</v>
      </c>
      <c r="D6842" s="2326" t="s">
        <v>9970</v>
      </c>
      <c r="E6842" s="2326" t="s">
        <v>10267</v>
      </c>
      <c r="F6842" s="2326" t="s">
        <v>10555</v>
      </c>
      <c r="G6842" s="2324"/>
      <c r="H6842" s="2335"/>
      <c r="I6842" s="2328"/>
      <c r="J6842" s="2314"/>
      <c r="K6842" s="2333"/>
      <c r="L6842" s="2334"/>
      <c r="M6842" s="2333"/>
      <c r="N6842" s="2324"/>
    </row>
    <row r="6843" spans="1:14" ht="51" customHeight="1">
      <c r="A6843" s="2310" t="s">
        <v>10616</v>
      </c>
      <c r="B6843" s="2325" t="s">
        <v>10617</v>
      </c>
      <c r="C6843" s="2314">
        <v>300000</v>
      </c>
      <c r="D6843" s="2326" t="s">
        <v>9970</v>
      </c>
      <c r="E6843" s="2326" t="s">
        <v>10267</v>
      </c>
      <c r="F6843" s="2326" t="s">
        <v>10555</v>
      </c>
      <c r="G6843" s="2324"/>
      <c r="H6843" s="2335"/>
      <c r="I6843" s="2328"/>
      <c r="J6843" s="2314"/>
      <c r="K6843" s="2333"/>
      <c r="L6843" s="2334"/>
      <c r="M6843" s="2333"/>
      <c r="N6843" s="2324"/>
    </row>
    <row r="6844" spans="1:14" ht="51" customHeight="1">
      <c r="A6844" s="2310" t="s">
        <v>10618</v>
      </c>
      <c r="B6844" s="2325" t="s">
        <v>10619</v>
      </c>
      <c r="C6844" s="2314">
        <v>250000</v>
      </c>
      <c r="D6844" s="2326" t="s">
        <v>9970</v>
      </c>
      <c r="E6844" s="2326" t="s">
        <v>10267</v>
      </c>
      <c r="F6844" s="2326" t="s">
        <v>10555</v>
      </c>
      <c r="G6844" s="2324"/>
      <c r="H6844" s="2335"/>
      <c r="I6844" s="2328"/>
      <c r="J6844" s="2314"/>
      <c r="K6844" s="2333"/>
      <c r="L6844" s="2334"/>
      <c r="M6844" s="2334"/>
      <c r="N6844" s="2324"/>
    </row>
    <row r="6845" spans="1:14" ht="51" customHeight="1">
      <c r="A6845" s="2310" t="s">
        <v>10620</v>
      </c>
      <c r="B6845" s="2325" t="s">
        <v>10621</v>
      </c>
      <c r="C6845" s="2314">
        <v>50000</v>
      </c>
      <c r="D6845" s="2326" t="s">
        <v>9970</v>
      </c>
      <c r="E6845" s="2326" t="s">
        <v>10267</v>
      </c>
      <c r="F6845" s="2326" t="s">
        <v>10555</v>
      </c>
      <c r="G6845" s="2324"/>
      <c r="H6845" s="2335"/>
      <c r="I6845" s="2336"/>
      <c r="J6845" s="2337"/>
      <c r="K6845" s="2338"/>
      <c r="L6845" s="2338"/>
      <c r="M6845" s="2334"/>
      <c r="N6845" s="2324"/>
    </row>
    <row r="6846" spans="1:14" ht="51" customHeight="1">
      <c r="A6846" s="2310" t="s">
        <v>10622</v>
      </c>
      <c r="B6846" s="2325" t="s">
        <v>10623</v>
      </c>
      <c r="C6846" s="2314">
        <v>25000</v>
      </c>
      <c r="D6846" s="2326" t="s">
        <v>4227</v>
      </c>
      <c r="E6846" s="2326" t="s">
        <v>4227</v>
      </c>
      <c r="F6846" s="2326" t="s">
        <v>10555</v>
      </c>
      <c r="G6846" s="2324"/>
      <c r="H6846" s="2324"/>
      <c r="I6846" s="2324"/>
      <c r="J6846" s="2324"/>
      <c r="K6846" s="2324"/>
      <c r="L6846" s="2324"/>
      <c r="M6846" s="2324"/>
      <c r="N6846" s="2324"/>
    </row>
    <row r="6847" spans="1:14" ht="51" customHeight="1">
      <c r="A6847" s="2310" t="s">
        <v>10624</v>
      </c>
      <c r="B6847" s="2325" t="s">
        <v>10625</v>
      </c>
      <c r="C6847" s="2314">
        <v>2000</v>
      </c>
      <c r="D6847" s="2326" t="s">
        <v>4227</v>
      </c>
      <c r="E6847" s="2326" t="s">
        <v>4227</v>
      </c>
      <c r="F6847" s="2326" t="s">
        <v>10289</v>
      </c>
      <c r="G6847" s="2324"/>
      <c r="H6847" s="2335"/>
      <c r="I6847" s="2328"/>
      <c r="J6847" s="2314"/>
      <c r="K6847" s="2333"/>
      <c r="L6847" s="2333"/>
      <c r="M6847" s="2333"/>
      <c r="N6847" s="2324"/>
    </row>
    <row r="6848" spans="1:14" ht="51" customHeight="1">
      <c r="A6848" s="2310" t="s">
        <v>10626</v>
      </c>
      <c r="B6848" s="2325" t="s">
        <v>10627</v>
      </c>
      <c r="C6848" s="2314">
        <v>2500</v>
      </c>
      <c r="D6848" s="2326" t="s">
        <v>4227</v>
      </c>
      <c r="E6848" s="2326" t="s">
        <v>4227</v>
      </c>
      <c r="F6848" s="2326" t="s">
        <v>10289</v>
      </c>
      <c r="G6848" s="2324"/>
      <c r="H6848" s="2335"/>
      <c r="I6848" s="2328"/>
      <c r="J6848" s="2314"/>
      <c r="K6848" s="2333"/>
      <c r="L6848" s="2333"/>
      <c r="M6848" s="2333"/>
      <c r="N6848" s="2324"/>
    </row>
    <row r="6849" spans="1:14" ht="51" customHeight="1">
      <c r="A6849" s="2310" t="s">
        <v>10628</v>
      </c>
      <c r="B6849" s="2325" t="s">
        <v>10629</v>
      </c>
      <c r="C6849" s="2314">
        <v>15000</v>
      </c>
      <c r="D6849" s="2326" t="s">
        <v>4227</v>
      </c>
      <c r="E6849" s="2326" t="s">
        <v>4227</v>
      </c>
      <c r="F6849" s="2326" t="s">
        <v>9988</v>
      </c>
      <c r="G6849" s="2324"/>
      <c r="H6849" s="2335"/>
      <c r="I6849" s="2328"/>
      <c r="J6849" s="2314"/>
      <c r="K6849" s="2338"/>
      <c r="L6849" s="2338"/>
      <c r="M6849" s="2338"/>
      <c r="N6849" s="2324"/>
    </row>
    <row r="6850" spans="1:14" ht="51" customHeight="1">
      <c r="A6850" s="2339" t="s">
        <v>10630</v>
      </c>
      <c r="B6850" s="2340" t="s">
        <v>10631</v>
      </c>
      <c r="C6850" s="2341">
        <v>50000</v>
      </c>
      <c r="D6850" s="2342" t="s">
        <v>9914</v>
      </c>
      <c r="E6850" s="2342" t="s">
        <v>9915</v>
      </c>
      <c r="F6850" s="2343" t="s">
        <v>10308</v>
      </c>
      <c r="G6850" s="2324"/>
      <c r="H6850" s="2335"/>
      <c r="I6850" s="2328"/>
      <c r="J6850" s="2314"/>
      <c r="K6850" s="2338"/>
      <c r="L6850" s="2338"/>
      <c r="M6850" s="2338"/>
      <c r="N6850" s="2324"/>
    </row>
    <row r="6851" spans="1:14" ht="51" customHeight="1">
      <c r="A6851" s="2344" t="s">
        <v>10632</v>
      </c>
      <c r="B6851" s="2345" t="s">
        <v>10633</v>
      </c>
      <c r="C6851" s="2346">
        <v>100000</v>
      </c>
      <c r="D6851" s="2347" t="s">
        <v>9914</v>
      </c>
      <c r="E6851" s="2347" t="s">
        <v>9915</v>
      </c>
      <c r="F6851" s="2348" t="s">
        <v>10308</v>
      </c>
      <c r="G6851" s="2332" t="s">
        <v>10015</v>
      </c>
      <c r="H6851" s="2335"/>
      <c r="I6851" s="2328"/>
      <c r="J6851" s="2314"/>
      <c r="K6851" s="2338"/>
      <c r="L6851" s="2338"/>
      <c r="M6851" s="2338"/>
      <c r="N6851" s="2324"/>
    </row>
    <row r="6852" spans="1:14" ht="51" customHeight="1">
      <c r="A6852" s="2339" t="s">
        <v>10634</v>
      </c>
      <c r="B6852" s="2340" t="s">
        <v>10635</v>
      </c>
      <c r="C6852" s="2341">
        <v>100000</v>
      </c>
      <c r="D6852" s="2342" t="s">
        <v>9914</v>
      </c>
      <c r="E6852" s="2342" t="s">
        <v>9915</v>
      </c>
      <c r="F6852" s="2343" t="s">
        <v>10308</v>
      </c>
      <c r="G6852" s="2324"/>
      <c r="H6852" s="2335"/>
      <c r="I6852" s="2328"/>
      <c r="J6852" s="2314"/>
      <c r="K6852" s="2338"/>
      <c r="L6852" s="2338"/>
      <c r="M6852" s="2338"/>
      <c r="N6852" s="2324"/>
    </row>
    <row r="6853" spans="1:14" ht="51" customHeight="1">
      <c r="A6853" s="2339" t="s">
        <v>10636</v>
      </c>
      <c r="B6853" s="2340" t="s">
        <v>10637</v>
      </c>
      <c r="C6853" s="2341">
        <v>200000</v>
      </c>
      <c r="D6853" s="2342" t="s">
        <v>9914</v>
      </c>
      <c r="E6853" s="2342" t="s">
        <v>9915</v>
      </c>
      <c r="F6853" s="2343" t="s">
        <v>10308</v>
      </c>
      <c r="G6853" s="2324"/>
      <c r="H6853" s="2335"/>
      <c r="I6853" s="2328"/>
      <c r="J6853" s="2314"/>
      <c r="K6853" s="2338"/>
      <c r="L6853" s="2338"/>
      <c r="M6853" s="2338"/>
      <c r="N6853" s="2324"/>
    </row>
    <row r="6854" spans="1:14" ht="51" customHeight="1">
      <c r="A6854" s="2339" t="s">
        <v>10638</v>
      </c>
      <c r="B6854" s="2340" t="s">
        <v>10639</v>
      </c>
      <c r="C6854" s="2341">
        <v>75000</v>
      </c>
      <c r="D6854" s="2342" t="s">
        <v>9914</v>
      </c>
      <c r="E6854" s="2342" t="s">
        <v>9915</v>
      </c>
      <c r="F6854" s="2343" t="s">
        <v>10308</v>
      </c>
      <c r="G6854" s="2327"/>
      <c r="H6854" s="2335"/>
      <c r="I6854" s="2336"/>
      <c r="J6854" s="2349"/>
      <c r="K6854" s="2338"/>
      <c r="L6854" s="2338"/>
      <c r="M6854" s="2338"/>
      <c r="N6854" s="2324"/>
    </row>
    <row r="6855" spans="1:14" ht="51" customHeight="1">
      <c r="A6855" s="2339" t="s">
        <v>10640</v>
      </c>
      <c r="B6855" s="2340" t="s">
        <v>10641</v>
      </c>
      <c r="C6855" s="2341">
        <v>100000</v>
      </c>
      <c r="D6855" s="2342" t="s">
        <v>9914</v>
      </c>
      <c r="E6855" s="2342" t="s">
        <v>9915</v>
      </c>
      <c r="F6855" s="2343" t="s">
        <v>10308</v>
      </c>
      <c r="G6855" s="2324"/>
      <c r="H6855" s="2335"/>
      <c r="I6855" s="2336"/>
      <c r="J6855" s="2337"/>
      <c r="K6855" s="2338"/>
      <c r="L6855" s="2338"/>
      <c r="M6855" s="2338"/>
      <c r="N6855" s="2324"/>
    </row>
    <row r="6856" spans="1:14" ht="51" customHeight="1">
      <c r="A6856" s="2339" t="s">
        <v>10642</v>
      </c>
      <c r="B6856" s="2340" t="s">
        <v>10643</v>
      </c>
      <c r="C6856" s="2341">
        <v>100000</v>
      </c>
      <c r="D6856" s="2342" t="s">
        <v>9914</v>
      </c>
      <c r="E6856" s="2342" t="s">
        <v>9915</v>
      </c>
      <c r="F6856" s="2343" t="s">
        <v>10308</v>
      </c>
      <c r="G6856" s="2324"/>
      <c r="H6856" s="2335"/>
      <c r="I6856" s="2336"/>
      <c r="J6856" s="2337"/>
      <c r="K6856" s="2338"/>
      <c r="L6856" s="2338"/>
      <c r="M6856" s="2338"/>
      <c r="N6856" s="2350"/>
    </row>
    <row r="6857" spans="1:14" ht="51" customHeight="1">
      <c r="A6857" s="2339" t="s">
        <v>10644</v>
      </c>
      <c r="B6857" s="2340" t="s">
        <v>10645</v>
      </c>
      <c r="C6857" s="2341">
        <v>100000</v>
      </c>
      <c r="D6857" s="2342" t="s">
        <v>9914</v>
      </c>
      <c r="E6857" s="2342" t="s">
        <v>9915</v>
      </c>
      <c r="F6857" s="2343" t="s">
        <v>10308</v>
      </c>
      <c r="G6857" s="2324"/>
      <c r="H6857" s="2324"/>
      <c r="I6857" s="2324"/>
      <c r="J6857" s="2324"/>
      <c r="K6857" s="2324"/>
      <c r="L6857" s="2324"/>
      <c r="M6857" s="2324"/>
      <c r="N6857" s="2350"/>
    </row>
    <row r="6858" spans="1:14" ht="51" customHeight="1">
      <c r="A6858" s="2310" t="s">
        <v>10646</v>
      </c>
      <c r="B6858" s="2325" t="s">
        <v>10647</v>
      </c>
      <c r="C6858" s="2314">
        <v>100000</v>
      </c>
      <c r="D6858" s="2326" t="s">
        <v>9914</v>
      </c>
      <c r="E6858" s="2326" t="s">
        <v>9915</v>
      </c>
      <c r="F6858" s="2343" t="s">
        <v>10308</v>
      </c>
      <c r="G6858" s="2333"/>
      <c r="H6858" s="2324"/>
      <c r="I6858" s="2324"/>
      <c r="J6858" s="2324"/>
      <c r="K6858" s="2324"/>
      <c r="L6858" s="2324"/>
      <c r="M6858" s="2324"/>
      <c r="N6858" s="2350"/>
    </row>
    <row r="6859" spans="1:14" ht="51" customHeight="1">
      <c r="A6859" s="2339" t="s">
        <v>10648</v>
      </c>
      <c r="B6859" s="2340" t="s">
        <v>10649</v>
      </c>
      <c r="C6859" s="2341">
        <v>25000</v>
      </c>
      <c r="D6859" s="2342" t="s">
        <v>9914</v>
      </c>
      <c r="E6859" s="2342" t="s">
        <v>9915</v>
      </c>
      <c r="F6859" s="2343" t="s">
        <v>10308</v>
      </c>
      <c r="G6859" s="2333"/>
      <c r="H6859" s="2324"/>
      <c r="I6859" s="2324"/>
      <c r="J6859" s="2324"/>
      <c r="K6859" s="2324"/>
      <c r="L6859" s="2324"/>
      <c r="M6859" s="2324"/>
      <c r="N6859" s="2324"/>
    </row>
    <row r="6860" spans="1:14" ht="51" customHeight="1">
      <c r="A6860" s="2339" t="s">
        <v>10650</v>
      </c>
      <c r="B6860" s="2340" t="s">
        <v>10651</v>
      </c>
      <c r="C6860" s="2341">
        <v>100000</v>
      </c>
      <c r="D6860" s="2326" t="s">
        <v>9970</v>
      </c>
      <c r="E6860" s="2326" t="s">
        <v>10554</v>
      </c>
      <c r="F6860" s="2343" t="s">
        <v>10308</v>
      </c>
      <c r="G6860" s="2324"/>
      <c r="H6860" s="2324"/>
      <c r="I6860" s="2324"/>
      <c r="J6860" s="2324"/>
      <c r="K6860" s="2324"/>
      <c r="L6860" s="2324"/>
      <c r="M6860" s="2324"/>
      <c r="N6860" s="2324"/>
    </row>
    <row r="6861" spans="1:14" ht="51" customHeight="1">
      <c r="A6861" s="2339" t="s">
        <v>10652</v>
      </c>
      <c r="B6861" s="2340" t="s">
        <v>10653</v>
      </c>
      <c r="C6861" s="2341">
        <v>100000</v>
      </c>
      <c r="D6861" s="2326" t="s">
        <v>9970</v>
      </c>
      <c r="E6861" s="2326" t="s">
        <v>10554</v>
      </c>
      <c r="F6861" s="2343" t="s">
        <v>10308</v>
      </c>
      <c r="G6861" s="2324"/>
      <c r="H6861" s="2324"/>
      <c r="I6861" s="2324"/>
      <c r="J6861" s="2324"/>
      <c r="K6861" s="2324"/>
      <c r="L6861" s="2324"/>
      <c r="M6861" s="2324"/>
      <c r="N6861" s="2324"/>
    </row>
    <row r="6862" spans="1:14" ht="51" customHeight="1">
      <c r="A6862" s="2339" t="s">
        <v>10654</v>
      </c>
      <c r="B6862" s="2340" t="s">
        <v>10655</v>
      </c>
      <c r="C6862" s="2341">
        <v>100000</v>
      </c>
      <c r="D6862" s="2326" t="s">
        <v>9970</v>
      </c>
      <c r="E6862" s="2326" t="s">
        <v>10554</v>
      </c>
      <c r="F6862" s="2343" t="s">
        <v>10308</v>
      </c>
      <c r="G6862" s="2324"/>
      <c r="H6862" s="2324"/>
      <c r="I6862" s="2324"/>
      <c r="J6862" s="2324"/>
      <c r="K6862" s="2324"/>
      <c r="L6862" s="2324"/>
      <c r="M6862" s="2324"/>
      <c r="N6862" s="2324"/>
    </row>
    <row r="6863" spans="1:14" ht="51" customHeight="1">
      <c r="A6863" s="2310" t="s">
        <v>10656</v>
      </c>
      <c r="B6863" s="2325" t="s">
        <v>10657</v>
      </c>
      <c r="C6863" s="2314">
        <v>100000</v>
      </c>
      <c r="D6863" s="2326" t="s">
        <v>9970</v>
      </c>
      <c r="E6863" s="2326" t="s">
        <v>10554</v>
      </c>
      <c r="F6863" s="2326" t="s">
        <v>10561</v>
      </c>
      <c r="G6863" s="2324"/>
      <c r="H6863" s="2324"/>
      <c r="I6863" s="2324"/>
      <c r="J6863" s="2324"/>
      <c r="K6863" s="2324"/>
      <c r="L6863" s="2324"/>
      <c r="M6863" s="2324"/>
      <c r="N6863" s="2324"/>
    </row>
    <row r="6864" spans="1:14" ht="51" customHeight="1">
      <c r="A6864" s="2310" t="s">
        <v>10658</v>
      </c>
      <c r="B6864" s="2311"/>
      <c r="C6864" s="2314">
        <v>5939500</v>
      </c>
      <c r="D6864" s="2334"/>
      <c r="E6864" s="2334"/>
      <c r="F6864" s="2333"/>
      <c r="G6864" s="2324"/>
      <c r="H6864" s="2324"/>
      <c r="I6864" s="2324"/>
      <c r="J6864" s="2324"/>
      <c r="K6864" s="2324"/>
      <c r="L6864" s="2324"/>
      <c r="M6864" s="2324"/>
      <c r="N6864" s="2324"/>
    </row>
    <row r="6865" spans="1:14" ht="51" customHeight="1">
      <c r="A6865" s="2310" t="s">
        <v>10325</v>
      </c>
      <c r="B6865" s="2311"/>
      <c r="C6865" s="2314">
        <v>700000</v>
      </c>
      <c r="D6865" s="2334"/>
      <c r="E6865" s="2334"/>
      <c r="F6865" s="2333"/>
      <c r="G6865" s="2324"/>
      <c r="H6865" s="2324"/>
      <c r="I6865" s="2324"/>
      <c r="J6865" s="2324"/>
      <c r="K6865" s="2324"/>
      <c r="L6865" s="2324"/>
      <c r="M6865" s="2324"/>
      <c r="N6865" s="2324"/>
    </row>
    <row r="6866" spans="1:14" ht="51" customHeight="1">
      <c r="A6866" s="2310"/>
      <c r="B6866" s="2311"/>
      <c r="C6866" s="2314"/>
      <c r="D6866" s="2334"/>
      <c r="E6866" s="2334"/>
      <c r="F6866" s="2333"/>
      <c r="G6866" s="2324"/>
      <c r="H6866" s="2324"/>
      <c r="I6866" s="2324"/>
      <c r="J6866" s="2324"/>
      <c r="K6866" s="2324"/>
      <c r="L6866" s="2324"/>
      <c r="M6866" s="2324"/>
      <c r="N6866" s="2324"/>
    </row>
    <row r="6867" spans="1:14" ht="51" customHeight="1">
      <c r="A6867" s="2310"/>
      <c r="B6867" s="2311"/>
      <c r="C6867" s="2314"/>
      <c r="D6867" s="2334"/>
      <c r="E6867" s="2334"/>
      <c r="F6867" s="2333"/>
      <c r="G6867" s="2324"/>
      <c r="H6867" s="2324"/>
      <c r="I6867" s="2324"/>
      <c r="J6867" s="2324"/>
      <c r="K6867" s="2324"/>
      <c r="L6867" s="2324"/>
      <c r="M6867" s="2324"/>
      <c r="N6867" s="2324"/>
    </row>
    <row r="6868" spans="1:14" ht="51" customHeight="1">
      <c r="A6868" s="2310"/>
      <c r="B6868" s="2311"/>
      <c r="C6868" s="2314"/>
      <c r="D6868" s="2334"/>
      <c r="E6868" s="2334"/>
      <c r="F6868" s="2333"/>
      <c r="G6868" s="2324"/>
      <c r="H6868" s="2324"/>
      <c r="I6868" s="2324"/>
      <c r="J6868" s="2324"/>
      <c r="K6868" s="2324"/>
      <c r="L6868" s="2324"/>
      <c r="M6868" s="2324"/>
      <c r="N6868" s="2324"/>
    </row>
    <row r="6869" spans="1:14" ht="51" customHeight="1">
      <c r="A6869" s="2310"/>
      <c r="B6869" s="2311"/>
      <c r="C6869" s="2314"/>
      <c r="D6869" s="2334"/>
      <c r="E6869" s="2334"/>
      <c r="F6869" s="2333"/>
      <c r="G6869" s="2333"/>
      <c r="H6869" s="2324"/>
      <c r="I6869" s="2324"/>
      <c r="J6869" s="2324"/>
      <c r="K6869" s="2324"/>
      <c r="L6869" s="2324"/>
      <c r="M6869" s="2324"/>
      <c r="N6869" s="2324"/>
    </row>
    <row r="6870" spans="1:14" ht="51" customHeight="1">
      <c r="A6870" s="2310"/>
      <c r="B6870" s="2311"/>
      <c r="C6870" s="2314"/>
      <c r="D6870" s="2334"/>
      <c r="E6870" s="2334"/>
      <c r="F6870" s="2333"/>
      <c r="G6870" s="2324"/>
      <c r="H6870" s="2324"/>
      <c r="I6870" s="2324"/>
      <c r="J6870" s="2324"/>
      <c r="K6870" s="2324"/>
      <c r="L6870" s="2324"/>
      <c r="M6870" s="2324"/>
      <c r="N6870" s="2324"/>
    </row>
    <row r="6871" spans="1:14" ht="51" customHeight="1">
      <c r="A6871" s="2310"/>
      <c r="B6871" s="2311"/>
      <c r="C6871" s="2314"/>
      <c r="D6871" s="2333"/>
      <c r="E6871" s="2334"/>
      <c r="F6871" s="2333"/>
      <c r="G6871" s="2324"/>
      <c r="H6871" s="2324"/>
      <c r="I6871" s="2324"/>
      <c r="J6871" s="2324"/>
      <c r="K6871" s="2324"/>
      <c r="L6871" s="2324"/>
      <c r="M6871" s="2324"/>
      <c r="N6871" s="2324"/>
    </row>
    <row r="6872" spans="1:14" ht="51" customHeight="1">
      <c r="A6872" s="2310"/>
      <c r="B6872" s="2311"/>
      <c r="C6872" s="2314"/>
      <c r="D6872" s="2333"/>
      <c r="E6872" s="2333"/>
      <c r="F6872" s="2333"/>
      <c r="G6872" s="2333"/>
      <c r="H6872" s="2324"/>
      <c r="I6872" s="2324"/>
      <c r="J6872" s="2324"/>
      <c r="K6872" s="2324"/>
      <c r="L6872" s="2324"/>
      <c r="M6872" s="2324"/>
      <c r="N6872" s="2324"/>
    </row>
    <row r="6873" spans="1:14" ht="51" customHeight="1">
      <c r="A6873" s="2310"/>
      <c r="B6873" s="2311"/>
      <c r="C6873" s="2314"/>
      <c r="D6873" s="2333"/>
      <c r="E6873" s="2334"/>
      <c r="F6873" s="2333"/>
      <c r="G6873" s="2351"/>
      <c r="H6873" s="2324"/>
      <c r="I6873" s="2324"/>
      <c r="J6873" s="2324"/>
      <c r="K6873" s="2324"/>
      <c r="L6873" s="2324"/>
      <c r="M6873" s="2324"/>
      <c r="N6873" s="2324"/>
    </row>
    <row r="6874" spans="1:14" ht="51" customHeight="1">
      <c r="A6874" s="2310"/>
      <c r="B6874" s="2311"/>
      <c r="C6874" s="2314"/>
      <c r="D6874" s="2334"/>
      <c r="E6874" s="2334"/>
      <c r="F6874" s="2333"/>
      <c r="G6874" s="2333"/>
      <c r="H6874" s="2324"/>
      <c r="I6874" s="2324"/>
      <c r="J6874" s="2324"/>
      <c r="K6874" s="2324"/>
      <c r="L6874" s="2324"/>
      <c r="M6874" s="2324"/>
      <c r="N6874" s="2324"/>
    </row>
    <row r="6875" spans="1:14" ht="51" customHeight="1">
      <c r="A6875" s="2310"/>
      <c r="B6875" s="2311"/>
      <c r="C6875" s="2314"/>
      <c r="D6875" s="2333"/>
      <c r="E6875" s="2334"/>
      <c r="F6875" s="2333"/>
      <c r="G6875" s="2333"/>
      <c r="H6875" s="2324"/>
      <c r="I6875" s="2324"/>
      <c r="J6875" s="2324"/>
      <c r="K6875" s="2324"/>
      <c r="L6875" s="2324"/>
      <c r="M6875" s="2324"/>
      <c r="N6875" s="2324"/>
    </row>
    <row r="6876" spans="1:14" ht="51" customHeight="1">
      <c r="A6876" s="2310"/>
      <c r="B6876" s="2311"/>
      <c r="C6876" s="2314"/>
      <c r="D6876" s="2334"/>
      <c r="E6876" s="2334"/>
      <c r="F6876" s="2333"/>
      <c r="G6876" s="2324"/>
      <c r="H6876" s="2324"/>
      <c r="I6876" s="2324"/>
      <c r="J6876" s="2324"/>
      <c r="K6876" s="2324"/>
      <c r="L6876" s="2324"/>
      <c r="M6876" s="2324"/>
      <c r="N6876" s="2324"/>
    </row>
    <row r="6877" spans="1:14" ht="51" customHeight="1">
      <c r="A6877" s="2310"/>
      <c r="B6877" s="2311"/>
      <c r="C6877" s="2314"/>
      <c r="D6877" s="2334"/>
      <c r="E6877" s="2334"/>
      <c r="F6877" s="2333"/>
      <c r="G6877" s="2327"/>
      <c r="H6877" s="2324"/>
      <c r="I6877" s="2324"/>
      <c r="J6877" s="2324"/>
      <c r="K6877" s="2324"/>
      <c r="L6877" s="2324"/>
      <c r="M6877" s="2324"/>
      <c r="N6877" s="2324"/>
    </row>
    <row r="6878" spans="1:14" ht="51" customHeight="1">
      <c r="A6878" s="2310"/>
      <c r="B6878" s="2311"/>
      <c r="C6878" s="2314"/>
      <c r="D6878" s="2334"/>
      <c r="E6878" s="2334"/>
      <c r="F6878" s="2327"/>
      <c r="G6878" s="2333"/>
      <c r="H6878" s="2324"/>
      <c r="I6878" s="2324"/>
      <c r="J6878" s="2324"/>
      <c r="K6878" s="2324"/>
      <c r="L6878" s="2324"/>
      <c r="M6878" s="2324"/>
      <c r="N6878" s="2324"/>
    </row>
    <row r="6879" spans="1:14" ht="51" customHeight="1">
      <c r="A6879" s="2310"/>
      <c r="B6879" s="2311"/>
      <c r="C6879" s="2314"/>
      <c r="D6879" s="2333"/>
      <c r="E6879" s="2334"/>
      <c r="F6879" s="2327"/>
      <c r="G6879" s="2333"/>
      <c r="H6879" s="2324"/>
      <c r="I6879" s="2324"/>
      <c r="J6879" s="2324"/>
      <c r="K6879" s="2324"/>
      <c r="L6879" s="2324"/>
      <c r="M6879" s="2324"/>
      <c r="N6879" s="2324"/>
    </row>
    <row r="6880" spans="1:14" ht="51" customHeight="1">
      <c r="A6880" s="2310"/>
      <c r="B6880" s="2311"/>
      <c r="C6880" s="2314"/>
      <c r="D6880" s="2334"/>
      <c r="E6880" s="2334"/>
      <c r="F6880" s="2327"/>
      <c r="G6880" s="2333"/>
      <c r="H6880" s="2324"/>
      <c r="I6880" s="2324"/>
      <c r="J6880" s="2324"/>
      <c r="K6880" s="2324"/>
      <c r="L6880" s="2324"/>
      <c r="M6880" s="2324"/>
      <c r="N6880" s="2324"/>
    </row>
    <row r="6881" spans="1:14" ht="51" customHeight="1">
      <c r="A6881" s="2310"/>
      <c r="B6881" s="2352"/>
      <c r="C6881" s="2353"/>
      <c r="D6881" s="2333"/>
      <c r="E6881" s="2333"/>
      <c r="F6881" s="2333"/>
      <c r="G6881" s="2333"/>
      <c r="H6881" s="2324"/>
      <c r="I6881" s="2324"/>
      <c r="J6881" s="2324"/>
      <c r="K6881" s="2324"/>
      <c r="L6881" s="2324"/>
      <c r="M6881" s="2324"/>
      <c r="N6881" s="2324"/>
    </row>
    <row r="6882" spans="1:14" ht="51" customHeight="1">
      <c r="A6882" s="2310"/>
      <c r="B6882" s="2311"/>
      <c r="C6882" s="2353"/>
      <c r="D6882" s="2333"/>
      <c r="E6882" s="2334"/>
      <c r="F6882" s="2327"/>
      <c r="G6882" s="2333"/>
      <c r="H6882" s="2324"/>
      <c r="I6882" s="2324"/>
      <c r="J6882" s="2324"/>
      <c r="K6882" s="2324"/>
      <c r="L6882" s="2324"/>
      <c r="M6882" s="2324"/>
      <c r="N6882" s="2324"/>
    </row>
    <row r="6883" spans="1:14" ht="51" customHeight="1">
      <c r="A6883" s="2310"/>
      <c r="B6883" s="2311"/>
      <c r="C6883" s="2353"/>
      <c r="D6883" s="2333"/>
      <c r="E6883" s="2334"/>
      <c r="F6883" s="2333"/>
      <c r="G6883" s="2351"/>
      <c r="H6883" s="2324"/>
      <c r="I6883" s="2324"/>
      <c r="J6883" s="2324"/>
      <c r="K6883" s="2324"/>
      <c r="L6883" s="2324"/>
      <c r="M6883" s="2324"/>
      <c r="N6883" s="2324"/>
    </row>
    <row r="6884" spans="1:14" ht="51" customHeight="1">
      <c r="A6884" s="2310"/>
      <c r="B6884" s="2311"/>
      <c r="C6884" s="2353"/>
      <c r="D6884" s="2333"/>
      <c r="E6884" s="2333"/>
      <c r="F6884" s="2333"/>
      <c r="G6884" s="2324"/>
      <c r="H6884" s="2324"/>
      <c r="I6884" s="2324"/>
      <c r="J6884" s="2324"/>
      <c r="K6884" s="2324"/>
      <c r="L6884" s="2324"/>
      <c r="M6884" s="2324"/>
      <c r="N6884" s="2324"/>
    </row>
    <row r="6885" spans="1:14" ht="51" customHeight="1">
      <c r="A6885" s="2310"/>
      <c r="B6885" s="2311"/>
      <c r="C6885" s="2353"/>
      <c r="D6885" s="2334"/>
      <c r="E6885" s="2334"/>
      <c r="F6885" s="2333"/>
      <c r="G6885" s="2324"/>
      <c r="H6885" s="2324"/>
      <c r="I6885" s="2324"/>
      <c r="J6885" s="2324"/>
      <c r="K6885" s="2324"/>
      <c r="L6885" s="2324"/>
      <c r="M6885" s="2324"/>
      <c r="N6885" s="2324"/>
    </row>
    <row r="6886" spans="1:14" ht="51" customHeight="1">
      <c r="A6886" s="2310"/>
      <c r="B6886" s="2352"/>
      <c r="C6886" s="2314"/>
      <c r="D6886" s="2333"/>
      <c r="E6886" s="2334"/>
      <c r="F6886" s="2334"/>
      <c r="G6886" s="2354"/>
      <c r="H6886" s="2324"/>
      <c r="I6886" s="2324"/>
      <c r="J6886" s="2324"/>
      <c r="K6886" s="2324"/>
      <c r="L6886" s="2324"/>
      <c r="M6886" s="2324"/>
      <c r="N6886" s="2324"/>
    </row>
    <row r="6887" spans="1:14" ht="51" customHeight="1">
      <c r="A6887" s="2310"/>
      <c r="B6887" s="2311"/>
      <c r="C6887" s="2314"/>
      <c r="D6887" s="2333"/>
      <c r="E6887" s="2334"/>
      <c r="F6887" s="2334"/>
      <c r="G6887" s="2354"/>
      <c r="H6887" s="2324"/>
      <c r="I6887" s="2324"/>
      <c r="J6887" s="2324"/>
      <c r="K6887" s="2324"/>
      <c r="L6887" s="2324"/>
      <c r="M6887" s="2324"/>
      <c r="N6887" s="2324"/>
    </row>
    <row r="6888" spans="1:14" ht="51" customHeight="1">
      <c r="A6888" s="2355"/>
      <c r="B6888" s="2311"/>
      <c r="C6888" s="2314"/>
      <c r="D6888" s="2334"/>
      <c r="E6888" s="2334"/>
      <c r="F6888" s="2333"/>
      <c r="G6888" s="2333"/>
      <c r="H6888"/>
      <c r="I6888"/>
      <c r="J6888"/>
      <c r="K6888"/>
      <c r="L6888"/>
      <c r="M6888"/>
      <c r="N6888"/>
    </row>
    <row r="6889" spans="1:14" ht="51" customHeight="1">
      <c r="A6889" s="2355"/>
      <c r="B6889" s="2311"/>
      <c r="C6889" s="2314"/>
      <c r="D6889" s="2334"/>
      <c r="E6889" s="2334"/>
      <c r="F6889" s="2333"/>
      <c r="G6889" s="2356"/>
      <c r="H6889"/>
      <c r="I6889"/>
      <c r="J6889"/>
      <c r="K6889"/>
      <c r="L6889"/>
      <c r="M6889"/>
      <c r="N6889"/>
    </row>
    <row r="6890" spans="1:14" ht="51" customHeight="1">
      <c r="A6890" s="2355"/>
      <c r="B6890" s="2311"/>
      <c r="C6890" s="2314"/>
      <c r="D6890" s="2333"/>
      <c r="E6890" s="2333"/>
      <c r="F6890" s="2333"/>
      <c r="G6890" s="2354"/>
      <c r="H6890"/>
      <c r="I6890"/>
      <c r="J6890"/>
      <c r="K6890"/>
      <c r="L6890"/>
      <c r="M6890"/>
      <c r="N6890"/>
    </row>
    <row r="6891" spans="1:14" ht="51" customHeight="1">
      <c r="A6891" s="2355"/>
      <c r="B6891" s="2311"/>
      <c r="C6891" s="2314"/>
      <c r="D6891" s="2334"/>
      <c r="E6891" s="2334"/>
      <c r="F6891" s="2334"/>
      <c r="G6891" s="2354"/>
      <c r="H6891"/>
      <c r="I6891"/>
      <c r="J6891"/>
      <c r="K6891"/>
      <c r="L6891"/>
      <c r="M6891"/>
      <c r="N6891"/>
    </row>
    <row r="6892" spans="1:14" ht="51" customHeight="1">
      <c r="A6892" s="2355"/>
      <c r="B6892" s="2352"/>
      <c r="C6892" s="2314"/>
      <c r="D6892" s="2333"/>
      <c r="E6892" s="2333"/>
      <c r="F6892" s="2333"/>
      <c r="G6892" s="2354"/>
      <c r="H6892"/>
      <c r="I6892"/>
      <c r="J6892"/>
      <c r="K6892"/>
      <c r="L6892"/>
      <c r="M6892"/>
      <c r="N6892"/>
    </row>
    <row r="6893" spans="1:14" ht="51" customHeight="1">
      <c r="A6893" s="2355"/>
      <c r="B6893" s="2352"/>
      <c r="C6893" s="2353"/>
      <c r="D6893" s="2333"/>
      <c r="E6893" s="2334"/>
      <c r="F6893" s="2333"/>
      <c r="G6893" s="2354"/>
      <c r="H6893"/>
      <c r="I6893"/>
      <c r="J6893"/>
      <c r="K6893"/>
      <c r="L6893"/>
      <c r="M6893"/>
      <c r="N6893"/>
    </row>
    <row r="6894" spans="1:14" ht="51" customHeight="1">
      <c r="A6894" s="2355"/>
      <c r="B6894" s="2352"/>
      <c r="C6894" s="2353"/>
      <c r="D6894" s="2334"/>
      <c r="E6894" s="2334"/>
      <c r="F6894" s="2333"/>
      <c r="G6894" s="2354"/>
      <c r="H6894"/>
      <c r="I6894"/>
      <c r="J6894"/>
      <c r="K6894"/>
      <c r="L6894"/>
      <c r="M6894"/>
      <c r="N6894"/>
    </row>
    <row r="6895" spans="1:14" ht="51" customHeight="1">
      <c r="A6895" s="2355"/>
      <c r="B6895" s="2352"/>
      <c r="C6895" s="2353"/>
      <c r="D6895" s="2334"/>
      <c r="E6895" s="2334"/>
      <c r="F6895" s="2333"/>
      <c r="G6895" s="2354"/>
      <c r="H6895"/>
      <c r="I6895"/>
      <c r="J6895"/>
      <c r="K6895"/>
      <c r="L6895"/>
      <c r="M6895"/>
      <c r="N6895"/>
    </row>
    <row r="6896" spans="1:14" ht="51" customHeight="1">
      <c r="A6896" s="2355"/>
      <c r="B6896" s="2311"/>
      <c r="C6896" s="2314"/>
      <c r="D6896" s="2334"/>
      <c r="E6896" s="2334"/>
      <c r="F6896" s="2333"/>
      <c r="G6896" s="2354"/>
      <c r="H6896"/>
      <c r="I6896"/>
      <c r="J6896"/>
      <c r="K6896"/>
      <c r="L6896"/>
      <c r="M6896"/>
      <c r="N6896"/>
    </row>
    <row r="6897" spans="1:14" ht="51" customHeight="1">
      <c r="A6897" s="2355"/>
      <c r="B6897" s="2311"/>
      <c r="C6897" s="2314"/>
      <c r="D6897" s="2333"/>
      <c r="E6897" s="2334"/>
      <c r="F6897" s="2333"/>
      <c r="G6897" s="2354"/>
      <c r="H6897"/>
      <c r="I6897"/>
      <c r="J6897"/>
      <c r="K6897"/>
      <c r="L6897"/>
      <c r="M6897"/>
      <c r="N6897"/>
    </row>
    <row r="6898" spans="1:14" ht="51" customHeight="1">
      <c r="A6898" s="2355"/>
      <c r="B6898" s="2311"/>
      <c r="C6898" s="2314"/>
      <c r="D6898" s="2333"/>
      <c r="E6898" s="2334"/>
      <c r="F6898" s="2333"/>
      <c r="G6898" s="2354"/>
      <c r="H6898"/>
      <c r="I6898"/>
      <c r="J6898"/>
      <c r="K6898"/>
      <c r="L6898"/>
      <c r="M6898"/>
      <c r="N6898"/>
    </row>
    <row r="6899" spans="1:14" ht="51" customHeight="1">
      <c r="A6899" s="2355"/>
      <c r="B6899" s="2311"/>
      <c r="C6899" s="2314"/>
      <c r="D6899" s="2357"/>
      <c r="E6899" s="2357"/>
      <c r="F6899" s="2358"/>
      <c r="G6899" s="2354"/>
      <c r="H6899"/>
      <c r="I6899"/>
      <c r="J6899"/>
      <c r="K6899"/>
      <c r="L6899"/>
      <c r="M6899"/>
      <c r="N6899"/>
    </row>
    <row r="6900" spans="1:14" ht="51" customHeight="1">
      <c r="A6900" s="2355"/>
      <c r="B6900" s="2311"/>
      <c r="C6900" s="2314"/>
      <c r="D6900" s="2334"/>
      <c r="E6900" s="2334"/>
      <c r="F6900" s="2358"/>
      <c r="G6900" s="2354"/>
      <c r="H6900"/>
      <c r="I6900"/>
      <c r="J6900"/>
      <c r="K6900"/>
      <c r="L6900"/>
      <c r="M6900"/>
      <c r="N6900"/>
    </row>
    <row r="6901" spans="1:14" ht="51" customHeight="1">
      <c r="A6901" s="2355"/>
      <c r="B6901" s="2328"/>
      <c r="C6901" s="2314"/>
      <c r="D6901" s="2357"/>
      <c r="E6901" s="2357"/>
      <c r="F6901" s="2358"/>
      <c r="G6901" s="2354"/>
      <c r="H6901"/>
      <c r="I6901"/>
      <c r="J6901"/>
      <c r="K6901"/>
      <c r="L6901"/>
      <c r="M6901"/>
      <c r="N6901"/>
    </row>
    <row r="6902" spans="1:14" ht="51" customHeight="1">
      <c r="A6902" s="2355"/>
      <c r="B6902" s="2311"/>
      <c r="C6902" s="2314"/>
      <c r="D6902" s="2357"/>
      <c r="E6902" s="2357"/>
      <c r="F6902" s="2358"/>
      <c r="G6902" s="2354"/>
      <c r="H6902"/>
      <c r="I6902"/>
      <c r="J6902"/>
      <c r="K6902"/>
      <c r="L6902"/>
      <c r="M6902"/>
      <c r="N6902"/>
    </row>
    <row r="6903" spans="1:14" ht="51" customHeight="1">
      <c r="A6903" s="2355"/>
      <c r="B6903" s="2311"/>
      <c r="C6903" s="2314"/>
      <c r="D6903" s="2357"/>
      <c r="E6903" s="2357"/>
      <c r="F6903" s="2358"/>
      <c r="G6903" s="2354"/>
      <c r="H6903"/>
      <c r="I6903"/>
      <c r="J6903"/>
      <c r="K6903"/>
      <c r="L6903"/>
      <c r="M6903"/>
      <c r="N6903"/>
    </row>
    <row r="6904" spans="1:14" ht="51" customHeight="1">
      <c r="A6904" s="2355"/>
      <c r="B6904" s="2311"/>
      <c r="C6904" s="2314"/>
      <c r="D6904" s="2357"/>
      <c r="E6904" s="2357"/>
      <c r="F6904" s="2358"/>
      <c r="G6904" s="2324"/>
      <c r="H6904"/>
      <c r="I6904"/>
      <c r="J6904"/>
      <c r="K6904"/>
      <c r="L6904"/>
      <c r="M6904"/>
      <c r="N6904"/>
    </row>
    <row r="6905" spans="1:14" ht="51" customHeight="1">
      <c r="A6905" s="2355"/>
      <c r="B6905" s="2311"/>
      <c r="C6905" s="2314"/>
      <c r="D6905" s="2357"/>
      <c r="E6905" s="2357"/>
      <c r="F6905" s="2358"/>
      <c r="G6905" s="2324"/>
      <c r="H6905"/>
      <c r="I6905"/>
      <c r="J6905"/>
      <c r="K6905"/>
      <c r="L6905"/>
      <c r="M6905"/>
      <c r="N6905"/>
    </row>
    <row r="6906" spans="1:14" ht="51" customHeight="1">
      <c r="A6906" s="2355"/>
      <c r="B6906" s="2311"/>
      <c r="C6906" s="2314"/>
      <c r="D6906" s="2333"/>
      <c r="E6906" s="2333"/>
      <c r="F6906" s="2333"/>
      <c r="G6906" s="2324"/>
      <c r="H6906"/>
      <c r="I6906"/>
      <c r="J6906"/>
      <c r="K6906"/>
      <c r="L6906"/>
      <c r="M6906"/>
      <c r="N6906"/>
    </row>
    <row r="6907" spans="1:14" ht="51" customHeight="1">
      <c r="A6907" s="2355"/>
      <c r="B6907" s="2311"/>
      <c r="C6907" s="2314"/>
      <c r="D6907" s="2333"/>
      <c r="E6907" s="2334"/>
      <c r="F6907" s="2333"/>
      <c r="G6907" s="2324"/>
      <c r="H6907"/>
      <c r="I6907"/>
      <c r="J6907"/>
      <c r="K6907"/>
      <c r="L6907"/>
      <c r="M6907"/>
      <c r="N6907"/>
    </row>
    <row r="6908" spans="1:14" ht="51" customHeight="1">
      <c r="A6908" s="2355"/>
      <c r="B6908" s="2311"/>
      <c r="C6908" s="2314"/>
      <c r="D6908" s="2333"/>
      <c r="E6908" s="2334"/>
      <c r="F6908" s="2333"/>
      <c r="G6908" s="2324"/>
      <c r="H6908"/>
      <c r="I6908"/>
      <c r="J6908"/>
      <c r="K6908"/>
      <c r="L6908"/>
      <c r="M6908"/>
      <c r="N6908"/>
    </row>
    <row r="6909" spans="1:14" ht="51" customHeight="1">
      <c r="A6909" s="2355"/>
      <c r="B6909" s="2311"/>
      <c r="C6909" s="2314"/>
      <c r="D6909" s="2333"/>
      <c r="E6909" s="2334"/>
      <c r="F6909" s="2333"/>
      <c r="G6909" s="2333"/>
      <c r="H6909"/>
      <c r="I6909"/>
      <c r="J6909"/>
      <c r="K6909"/>
      <c r="L6909"/>
      <c r="M6909"/>
      <c r="N6909"/>
    </row>
    <row r="6910" spans="1:14" ht="51" customHeight="1">
      <c r="A6910" s="2355"/>
      <c r="B6910" s="2311"/>
      <c r="C6910" s="2314"/>
      <c r="D6910" s="2334"/>
      <c r="E6910" s="2334"/>
      <c r="F6910" s="2333"/>
      <c r="G6910" s="2333"/>
      <c r="H6910"/>
      <c r="I6910"/>
      <c r="J6910"/>
      <c r="K6910"/>
      <c r="L6910"/>
      <c r="M6910"/>
      <c r="N6910"/>
    </row>
    <row r="6911" spans="1:14" ht="51" customHeight="1">
      <c r="A6911" s="2355"/>
      <c r="B6911" s="2311"/>
      <c r="C6911" s="2314"/>
      <c r="D6911" s="2334"/>
      <c r="E6911" s="2334"/>
      <c r="F6911" s="2333"/>
      <c r="G6911" s="2324"/>
      <c r="H6911"/>
      <c r="I6911"/>
      <c r="J6911"/>
      <c r="K6911"/>
      <c r="L6911"/>
      <c r="M6911"/>
      <c r="N6911"/>
    </row>
    <row r="6912" spans="1:14" ht="51" customHeight="1">
      <c r="A6912" s="2355"/>
      <c r="B6912" s="2311"/>
      <c r="C6912" s="2314"/>
      <c r="D6912" s="2334"/>
      <c r="E6912" s="2334"/>
      <c r="F6912" s="2333"/>
      <c r="G6912" s="2333"/>
      <c r="H6912"/>
      <c r="I6912"/>
      <c r="J6912"/>
      <c r="K6912"/>
      <c r="L6912"/>
      <c r="M6912"/>
      <c r="N6912"/>
    </row>
    <row r="6913" spans="1:14" ht="51" customHeight="1">
      <c r="A6913" s="2355"/>
      <c r="B6913" s="2311"/>
      <c r="C6913" s="2314"/>
      <c r="D6913" s="2334"/>
      <c r="E6913" s="2334"/>
      <c r="F6913" s="2333"/>
      <c r="G6913" s="2324"/>
      <c r="H6913"/>
      <c r="I6913"/>
      <c r="J6913"/>
      <c r="K6913"/>
      <c r="L6913"/>
      <c r="M6913"/>
      <c r="N6913"/>
    </row>
    <row r="6914" spans="1:14" ht="51" customHeight="1">
      <c r="A6914" s="2355"/>
      <c r="B6914" s="2311"/>
      <c r="C6914" s="2314"/>
      <c r="D6914" s="2357"/>
      <c r="E6914" s="2357"/>
      <c r="F6914" s="2333"/>
      <c r="G6914" s="2324"/>
      <c r="H6914"/>
      <c r="I6914"/>
      <c r="J6914"/>
      <c r="K6914"/>
      <c r="L6914"/>
      <c r="M6914"/>
      <c r="N6914"/>
    </row>
    <row r="6915" spans="1:14" ht="51" customHeight="1">
      <c r="A6915" s="2355"/>
      <c r="B6915" s="2311"/>
      <c r="C6915" s="2314"/>
      <c r="D6915" s="2334"/>
      <c r="E6915" s="2334"/>
      <c r="F6915" s="2333"/>
      <c r="G6915" s="2324"/>
      <c r="H6915"/>
      <c r="I6915"/>
      <c r="J6915"/>
      <c r="K6915"/>
      <c r="L6915"/>
      <c r="M6915"/>
      <c r="N6915"/>
    </row>
    <row r="6916" spans="1:14" ht="51" customHeight="1">
      <c r="A6916" s="2355"/>
      <c r="B6916" s="2311"/>
      <c r="C6916" s="2314"/>
      <c r="D6916" s="2334"/>
      <c r="E6916" s="2334"/>
      <c r="F6916" s="2333"/>
      <c r="G6916" s="2324"/>
      <c r="H6916"/>
      <c r="I6916"/>
      <c r="J6916"/>
      <c r="K6916"/>
      <c r="L6916"/>
      <c r="M6916"/>
      <c r="N6916"/>
    </row>
    <row r="6917" spans="1:14" ht="51" customHeight="1">
      <c r="A6917" s="2355"/>
      <c r="B6917" s="2311"/>
      <c r="C6917" s="2314"/>
      <c r="D6917" s="2333"/>
      <c r="E6917" s="2334"/>
      <c r="F6917" s="2333"/>
      <c r="G6917" s="2324"/>
      <c r="H6917"/>
      <c r="I6917"/>
      <c r="J6917"/>
      <c r="K6917"/>
      <c r="L6917"/>
      <c r="M6917"/>
      <c r="N6917"/>
    </row>
    <row r="6918" spans="1:14" ht="51" customHeight="1">
      <c r="A6918" s="2355"/>
      <c r="B6918" s="2311"/>
      <c r="C6918" s="2314"/>
      <c r="D6918" s="2333"/>
      <c r="E6918" s="2334"/>
      <c r="F6918" s="2333"/>
      <c r="G6918" s="2324"/>
      <c r="H6918"/>
      <c r="I6918"/>
      <c r="J6918"/>
      <c r="K6918"/>
      <c r="L6918"/>
      <c r="M6918"/>
      <c r="N6918"/>
    </row>
    <row r="6919" spans="1:14" ht="51" customHeight="1">
      <c r="A6919" s="2355"/>
      <c r="B6919" s="2311"/>
      <c r="C6919" s="2314"/>
      <c r="D6919" s="2333"/>
      <c r="E6919" s="2334"/>
      <c r="F6919" s="2333"/>
      <c r="G6919" s="2324"/>
      <c r="H6919"/>
      <c r="I6919"/>
      <c r="J6919"/>
      <c r="K6919"/>
      <c r="L6919"/>
      <c r="M6919"/>
      <c r="N6919"/>
    </row>
    <row r="6920" spans="1:14" ht="51" customHeight="1">
      <c r="A6920" s="2355"/>
      <c r="B6920" s="2311"/>
      <c r="C6920" s="2314"/>
      <c r="D6920" s="2333"/>
      <c r="E6920" s="2333"/>
      <c r="F6920" s="2333"/>
      <c r="G6920" s="2324"/>
      <c r="H6920"/>
      <c r="I6920"/>
      <c r="J6920"/>
      <c r="K6920"/>
      <c r="L6920"/>
      <c r="M6920"/>
      <c r="N6920"/>
    </row>
    <row r="6921" spans="1:14" ht="51" customHeight="1">
      <c r="A6921" s="2355"/>
      <c r="B6921" s="2311"/>
      <c r="C6921" s="2314"/>
      <c r="D6921" s="2333"/>
      <c r="E6921" s="2333"/>
      <c r="F6921" s="2333"/>
      <c r="G6921" s="2324"/>
      <c r="H6921"/>
      <c r="I6921"/>
      <c r="J6921"/>
      <c r="K6921"/>
      <c r="L6921"/>
      <c r="M6921"/>
      <c r="N6921"/>
    </row>
    <row r="6922" spans="1:14" ht="51" customHeight="1">
      <c r="A6922" s="2355"/>
      <c r="B6922" s="2311"/>
      <c r="C6922" s="2314"/>
      <c r="D6922" s="2333"/>
      <c r="E6922" s="2333"/>
      <c r="F6922" s="2333"/>
      <c r="G6922" s="2324"/>
      <c r="H6922"/>
      <c r="I6922"/>
      <c r="J6922"/>
      <c r="K6922"/>
      <c r="L6922"/>
      <c r="M6922"/>
      <c r="N6922"/>
    </row>
    <row r="6923" spans="1:14" ht="51" customHeight="1">
      <c r="A6923" s="2355"/>
      <c r="B6923" s="2311"/>
      <c r="C6923" s="2314"/>
      <c r="D6923" s="2333"/>
      <c r="E6923" s="2333"/>
      <c r="F6923" s="2359"/>
      <c r="G6923" s="2324"/>
      <c r="H6923"/>
      <c r="I6923"/>
      <c r="J6923"/>
      <c r="K6923"/>
      <c r="L6923"/>
      <c r="M6923"/>
      <c r="N6923"/>
    </row>
    <row r="6924" spans="1:14" ht="51" customHeight="1">
      <c r="A6924" s="2355"/>
      <c r="B6924" s="2311"/>
      <c r="C6924" s="2314"/>
      <c r="D6924" s="2333"/>
      <c r="E6924" s="2333"/>
      <c r="F6924" s="2333"/>
      <c r="G6924" s="2324"/>
      <c r="H6924"/>
      <c r="I6924"/>
      <c r="J6924"/>
      <c r="K6924"/>
      <c r="L6924"/>
      <c r="M6924"/>
      <c r="N6924"/>
    </row>
    <row r="6925" spans="1:14" ht="51" customHeight="1">
      <c r="A6925" s="2355"/>
      <c r="B6925" s="2311"/>
      <c r="C6925" s="2314"/>
      <c r="D6925" s="2333"/>
      <c r="E6925" s="2333"/>
      <c r="F6925" s="2360"/>
      <c r="G6925" s="2324"/>
      <c r="H6925"/>
      <c r="I6925"/>
      <c r="J6925"/>
      <c r="K6925"/>
      <c r="L6925"/>
      <c r="M6925"/>
      <c r="N6925"/>
    </row>
    <row r="6926" spans="1:14" ht="51" customHeight="1">
      <c r="A6926" s="2355"/>
      <c r="B6926" s="2311"/>
      <c r="C6926" s="2314"/>
      <c r="D6926" s="2333"/>
      <c r="E6926" s="2334"/>
      <c r="F6926" s="2333"/>
      <c r="G6926" s="2324"/>
      <c r="H6926"/>
      <c r="I6926"/>
      <c r="J6926"/>
      <c r="K6926"/>
      <c r="L6926"/>
      <c r="M6926"/>
      <c r="N6926"/>
    </row>
    <row r="6927" spans="1:14" ht="51" customHeight="1">
      <c r="A6927" s="2355"/>
      <c r="B6927" s="2311"/>
      <c r="C6927" s="2314"/>
      <c r="D6927" s="2333"/>
      <c r="E6927" s="2333"/>
      <c r="F6927" s="2333"/>
      <c r="G6927" s="2324"/>
      <c r="H6927"/>
      <c r="I6927"/>
      <c r="J6927"/>
      <c r="K6927"/>
      <c r="L6927"/>
      <c r="M6927"/>
      <c r="N6927"/>
    </row>
    <row r="6928" spans="1:14" ht="51" customHeight="1">
      <c r="A6928" s="2355"/>
      <c r="B6928" s="2311"/>
      <c r="C6928" s="2314"/>
      <c r="D6928" s="2333"/>
      <c r="E6928" s="2334"/>
      <c r="F6928" s="2333"/>
      <c r="G6928" s="2324"/>
      <c r="H6928"/>
      <c r="I6928"/>
      <c r="J6928"/>
      <c r="K6928"/>
      <c r="L6928"/>
      <c r="M6928"/>
      <c r="N6928"/>
    </row>
    <row r="6929" spans="1:14" ht="51" customHeight="1">
      <c r="A6929" s="2355"/>
      <c r="B6929" s="2311"/>
      <c r="C6929" s="2314"/>
      <c r="D6929" s="2333"/>
      <c r="E6929" s="2334"/>
      <c r="F6929" s="2333"/>
      <c r="G6929" s="2333"/>
      <c r="H6929"/>
      <c r="I6929"/>
      <c r="J6929"/>
      <c r="K6929"/>
      <c r="L6929"/>
      <c r="M6929"/>
      <c r="N6929"/>
    </row>
    <row r="6930" spans="1:14" ht="51" customHeight="1">
      <c r="A6930" s="2355"/>
      <c r="B6930" s="2311"/>
      <c r="C6930" s="2314"/>
      <c r="D6930" s="2333"/>
      <c r="E6930" s="2333"/>
      <c r="F6930" s="2333"/>
      <c r="G6930" s="2324"/>
      <c r="H6930"/>
      <c r="I6930"/>
      <c r="J6930"/>
      <c r="K6930"/>
      <c r="L6930"/>
      <c r="M6930"/>
      <c r="N6930"/>
    </row>
    <row r="6931" spans="1:14" ht="51" customHeight="1">
      <c r="A6931" s="2355"/>
      <c r="B6931" s="2311"/>
      <c r="C6931" s="2314"/>
      <c r="D6931" s="2333"/>
      <c r="E6931" s="2333"/>
      <c r="F6931" s="2333"/>
      <c r="G6931" s="2324"/>
      <c r="H6931"/>
      <c r="I6931"/>
      <c r="J6931"/>
      <c r="K6931"/>
      <c r="L6931"/>
      <c r="M6931"/>
      <c r="N6931"/>
    </row>
    <row r="6932" spans="1:14" ht="51" customHeight="1">
      <c r="A6932" s="2355"/>
      <c r="B6932" s="2311"/>
      <c r="C6932" s="2314"/>
      <c r="D6932" s="2333"/>
      <c r="E6932" s="2333"/>
      <c r="F6932" s="2333"/>
      <c r="G6932" s="2324"/>
      <c r="H6932"/>
      <c r="I6932"/>
      <c r="J6932"/>
      <c r="K6932"/>
      <c r="L6932"/>
      <c r="M6932"/>
      <c r="N6932"/>
    </row>
    <row r="6933" spans="1:14" ht="51" customHeight="1">
      <c r="A6933" s="2355"/>
      <c r="B6933" s="2311"/>
      <c r="C6933" s="2314"/>
      <c r="D6933" s="2333"/>
      <c r="E6933" s="2333"/>
      <c r="F6933" s="2361"/>
      <c r="G6933" s="2324"/>
      <c r="H6933"/>
      <c r="I6933"/>
      <c r="J6933"/>
      <c r="K6933"/>
      <c r="L6933"/>
      <c r="M6933"/>
      <c r="N6933"/>
    </row>
    <row r="6934" spans="1:14" ht="51" customHeight="1">
      <c r="A6934" s="2355"/>
      <c r="B6934" s="2311"/>
      <c r="C6934" s="2314"/>
      <c r="D6934" s="2333"/>
      <c r="E6934" s="2333"/>
      <c r="F6934" s="2361"/>
      <c r="G6934" s="2324"/>
      <c r="H6934"/>
      <c r="I6934"/>
      <c r="J6934"/>
      <c r="K6934"/>
      <c r="L6934"/>
      <c r="M6934"/>
      <c r="N6934"/>
    </row>
    <row r="6935" spans="1:14" ht="51" customHeight="1">
      <c r="A6935" s="2355"/>
      <c r="B6935" s="2311"/>
      <c r="C6935" s="2314"/>
      <c r="D6935" s="2333"/>
      <c r="E6935" s="2333"/>
      <c r="F6935" s="2361"/>
      <c r="G6935" s="2324"/>
      <c r="H6935"/>
      <c r="I6935"/>
      <c r="J6935"/>
      <c r="K6935"/>
      <c r="L6935"/>
      <c r="M6935"/>
      <c r="N6935"/>
    </row>
    <row r="6936" spans="1:14" ht="51" customHeight="1">
      <c r="A6936" s="2355"/>
      <c r="B6936" s="2311"/>
      <c r="C6936" s="2314"/>
      <c r="D6936" s="2333"/>
      <c r="E6936" s="2333"/>
      <c r="F6936" s="2361"/>
      <c r="G6936" s="2324"/>
      <c r="H6936" s="2324"/>
      <c r="I6936" s="2324"/>
      <c r="J6936" s="2324"/>
      <c r="K6936" s="2324"/>
      <c r="L6936" s="2324"/>
      <c r="M6936" s="2324"/>
      <c r="N6936" s="2324"/>
    </row>
    <row r="6937" spans="1:14" ht="51" customHeight="1">
      <c r="A6937" s="2355"/>
      <c r="B6937" s="2311"/>
      <c r="C6937" s="2314"/>
      <c r="D6937" s="2333"/>
      <c r="E6937" s="2333"/>
      <c r="F6937" s="2334"/>
      <c r="G6937" s="2324"/>
      <c r="H6937" s="2324"/>
      <c r="I6937" s="2324"/>
      <c r="J6937" s="2324"/>
      <c r="K6937" s="2324"/>
      <c r="L6937" s="2324"/>
      <c r="M6937" s="2324"/>
      <c r="N6937" s="2324"/>
    </row>
    <row r="6938" spans="1:14" ht="51" customHeight="1">
      <c r="A6938" s="2355"/>
      <c r="B6938" s="2311"/>
      <c r="C6938" s="2314"/>
      <c r="D6938" s="2333"/>
      <c r="E6938" s="2333"/>
      <c r="F6938" s="2334"/>
      <c r="G6938" s="2324"/>
      <c r="H6938" s="2324"/>
      <c r="I6938" s="2324"/>
      <c r="J6938" s="2324"/>
      <c r="K6938" s="2324"/>
      <c r="L6938" s="2324"/>
      <c r="M6938" s="2324"/>
      <c r="N6938" s="2324"/>
    </row>
    <row r="6939" spans="1:14" ht="51" customHeight="1">
      <c r="A6939" s="2355"/>
      <c r="B6939" s="2311"/>
      <c r="C6939" s="2314"/>
      <c r="D6939" s="2333"/>
      <c r="E6939" s="2333"/>
      <c r="F6939" s="2334" t="s">
        <v>10659</v>
      </c>
      <c r="G6939" s="2324"/>
      <c r="H6939" s="2324"/>
      <c r="I6939" s="2324"/>
      <c r="J6939" s="2324"/>
      <c r="K6939" s="2324"/>
      <c r="L6939" s="2324"/>
      <c r="M6939" s="2324"/>
      <c r="N6939" s="2324"/>
    </row>
    <row r="6940" spans="1:14" ht="51" customHeight="1">
      <c r="A6940" s="2355"/>
      <c r="B6940" s="2311"/>
      <c r="C6940" s="2314"/>
      <c r="D6940" s="2333"/>
      <c r="E6940" s="2333"/>
      <c r="F6940" s="2334" t="s">
        <v>10659</v>
      </c>
      <c r="G6940" s="2324"/>
      <c r="H6940" s="2324"/>
      <c r="I6940" s="2324"/>
      <c r="J6940" s="2324"/>
      <c r="K6940" s="2324"/>
      <c r="L6940" s="2324"/>
      <c r="M6940" s="2324"/>
      <c r="N6940" s="2324"/>
    </row>
    <row r="6941" spans="1:14" ht="51" customHeight="1">
      <c r="A6941" s="2355"/>
      <c r="B6941" s="2311"/>
      <c r="C6941" s="2314"/>
      <c r="D6941" s="2333"/>
      <c r="E6941" s="2333"/>
      <c r="F6941" s="2334" t="s">
        <v>10659</v>
      </c>
      <c r="G6941" s="2324"/>
      <c r="H6941" s="2324"/>
      <c r="I6941" s="2324"/>
      <c r="J6941" s="2324"/>
      <c r="K6941" s="2324"/>
      <c r="L6941" s="2324"/>
      <c r="M6941" s="2324"/>
      <c r="N6941" s="2324"/>
    </row>
    <row r="6942" spans="1:14" ht="51" customHeight="1">
      <c r="A6942" s="2355"/>
      <c r="B6942" s="2311"/>
      <c r="C6942" s="2314"/>
      <c r="D6942" s="2333"/>
      <c r="E6942" s="2333"/>
      <c r="F6942" s="2334" t="s">
        <v>10660</v>
      </c>
      <c r="G6942" s="2324"/>
      <c r="H6942" s="2324"/>
      <c r="I6942" s="2324"/>
      <c r="J6942" s="2324"/>
      <c r="K6942" s="2324"/>
      <c r="L6942" s="2324"/>
      <c r="M6942" s="2324"/>
      <c r="N6942" s="2324"/>
    </row>
    <row r="6943" spans="1:14" ht="51" customHeight="1">
      <c r="A6943" s="2355"/>
      <c r="B6943" s="2311"/>
      <c r="C6943" s="2314"/>
      <c r="D6943" s="2333"/>
      <c r="E6943" s="2333"/>
      <c r="F6943" s="2334" t="s">
        <v>10660</v>
      </c>
      <c r="G6943" s="2324"/>
      <c r="H6943" s="2324"/>
      <c r="I6943" s="2324"/>
      <c r="J6943" s="2324"/>
      <c r="K6943" s="2324"/>
      <c r="L6943" s="2324"/>
      <c r="M6943" s="2324"/>
      <c r="N6943" s="2324"/>
    </row>
    <row r="6944" spans="1:14" ht="51" customHeight="1">
      <c r="A6944" s="2355"/>
      <c r="B6944" s="2311"/>
      <c r="C6944" s="2314"/>
      <c r="D6944" s="2333"/>
      <c r="E6944" s="2362"/>
      <c r="F6944" s="2334" t="s">
        <v>10661</v>
      </c>
      <c r="G6944" s="2324"/>
      <c r="H6944" s="2324"/>
      <c r="I6944" s="2324"/>
      <c r="J6944" s="2324"/>
      <c r="K6944" s="2324"/>
      <c r="L6944" s="2324"/>
      <c r="M6944" s="2324"/>
      <c r="N6944" s="2324"/>
    </row>
    <row r="6945" spans="1:14" ht="51" customHeight="1">
      <c r="A6945" s="2355"/>
      <c r="B6945" s="2311"/>
      <c r="C6945" s="2314"/>
      <c r="D6945" s="2333"/>
      <c r="E6945" s="2333"/>
      <c r="F6945" s="2334" t="s">
        <v>10661</v>
      </c>
      <c r="G6945" s="2324"/>
      <c r="H6945" s="2324"/>
      <c r="I6945" s="2324"/>
      <c r="J6945" s="2324"/>
      <c r="K6945" s="2324"/>
      <c r="L6945" s="2324"/>
      <c r="M6945" s="2324"/>
      <c r="N6945" s="2324"/>
    </row>
    <row r="6946" spans="1:14" ht="51" customHeight="1">
      <c r="A6946" s="2355"/>
      <c r="B6946" s="2311"/>
      <c r="C6946" s="2314"/>
      <c r="D6946" s="2333"/>
      <c r="E6946" s="2362"/>
      <c r="F6946" s="2334" t="s">
        <v>10661</v>
      </c>
      <c r="G6946" s="2324"/>
      <c r="H6946" s="2324"/>
      <c r="I6946" s="2324"/>
      <c r="J6946" s="2324"/>
      <c r="K6946" s="2324"/>
      <c r="L6946" s="2324"/>
      <c r="M6946" s="2324"/>
      <c r="N6946" s="2324"/>
    </row>
    <row r="6947" spans="1:14" ht="51" customHeight="1">
      <c r="A6947" s="2355"/>
      <c r="B6947" s="2311"/>
      <c r="C6947" s="2314"/>
      <c r="D6947" s="2333"/>
      <c r="E6947" s="2333"/>
      <c r="F6947" s="2334" t="s">
        <v>10661</v>
      </c>
      <c r="G6947" s="2324"/>
      <c r="H6947" s="2324"/>
      <c r="I6947" s="2324"/>
      <c r="J6947" s="2324"/>
      <c r="K6947" s="2324"/>
      <c r="L6947" s="2324"/>
      <c r="M6947" s="2324"/>
      <c r="N6947" s="2324"/>
    </row>
    <row r="6948" spans="1:14" ht="51" customHeight="1">
      <c r="A6948" s="2355"/>
      <c r="B6948" s="2311"/>
      <c r="C6948" s="2314"/>
      <c r="D6948" s="2333"/>
      <c r="E6948" s="2333"/>
      <c r="F6948" s="2334" t="s">
        <v>10662</v>
      </c>
      <c r="G6948" s="2324"/>
      <c r="H6948" s="2324"/>
      <c r="I6948" s="2324"/>
      <c r="J6948" s="2324"/>
      <c r="K6948" s="2324"/>
      <c r="L6948" s="2324"/>
      <c r="M6948" s="2324"/>
      <c r="N6948" s="2324"/>
    </row>
    <row r="6949" spans="1:14" ht="51" customHeight="1">
      <c r="A6949" s="2355"/>
      <c r="B6949" s="2311"/>
      <c r="C6949" s="2314"/>
      <c r="D6949" s="2333"/>
      <c r="E6949" s="2333"/>
      <c r="F6949" s="2334" t="s">
        <v>10663</v>
      </c>
      <c r="G6949" s="2324"/>
      <c r="H6949" s="2324"/>
      <c r="I6949" s="2324"/>
      <c r="J6949" s="2324"/>
      <c r="K6949" s="2324"/>
      <c r="L6949" s="2324"/>
      <c r="M6949" s="2324"/>
      <c r="N6949" s="2324"/>
    </row>
    <row r="6950" spans="1:14" ht="51" customHeight="1">
      <c r="A6950" s="2363"/>
      <c r="B6950" s="2352"/>
      <c r="C6950" s="2353"/>
      <c r="D6950" s="2360"/>
      <c r="E6950" s="2360"/>
      <c r="F6950" s="2361" t="s">
        <v>10664</v>
      </c>
      <c r="G6950" s="2364"/>
      <c r="H6950" s="2364"/>
      <c r="I6950" s="2364"/>
      <c r="J6950" s="2364"/>
      <c r="K6950" s="2364"/>
      <c r="L6950" s="2364"/>
      <c r="M6950" s="2364"/>
      <c r="N6950" s="2308"/>
    </row>
    <row r="6951" spans="1:14" ht="51" customHeight="1">
      <c r="A6951" s="2355"/>
      <c r="B6951" s="2311"/>
      <c r="C6951" s="2314"/>
      <c r="D6951" s="2333"/>
      <c r="E6951" s="2362"/>
      <c r="F6951" s="2333" t="s">
        <v>10665</v>
      </c>
      <c r="G6951" s="2324"/>
      <c r="H6951" s="2324"/>
      <c r="I6951" s="2324"/>
      <c r="J6951" s="2324"/>
      <c r="K6951" s="2324"/>
      <c r="L6951" s="2324"/>
      <c r="M6951" s="2324"/>
      <c r="N6951" s="2308"/>
    </row>
    <row r="6952" spans="1:14" ht="51" customHeight="1">
      <c r="A6952" s="2355"/>
      <c r="B6952" s="2311"/>
      <c r="C6952" s="2314"/>
      <c r="D6952" s="2333"/>
      <c r="E6952" s="2333"/>
      <c r="F6952" s="2333" t="s">
        <v>10665</v>
      </c>
      <c r="G6952" s="2324"/>
      <c r="H6952" s="2324"/>
      <c r="I6952" s="2324"/>
      <c r="J6952" s="2324"/>
      <c r="K6952" s="2324"/>
      <c r="L6952" s="2324"/>
      <c r="M6952" s="2324"/>
      <c r="N6952" s="2308"/>
    </row>
    <row r="6953" spans="1:14" ht="51" customHeight="1">
      <c r="A6953" s="2355"/>
      <c r="B6953" s="2311"/>
      <c r="C6953" s="2314"/>
      <c r="D6953" s="2333"/>
      <c r="E6953" s="2333"/>
      <c r="F6953" s="2333" t="s">
        <v>10665</v>
      </c>
      <c r="G6953" s="2324"/>
      <c r="H6953" s="2324"/>
      <c r="I6953" s="2324"/>
      <c r="J6953" s="2324"/>
      <c r="K6953" s="2324"/>
      <c r="L6953" s="2324"/>
      <c r="M6953" s="2324"/>
      <c r="N6953" s="2324"/>
    </row>
    <row r="6954" spans="1:14" ht="51" customHeight="1">
      <c r="A6954" s="2355"/>
      <c r="B6954" s="2311"/>
      <c r="C6954" s="2314"/>
      <c r="D6954" s="2333"/>
      <c r="E6954" s="2333"/>
      <c r="F6954" s="2333" t="s">
        <v>10665</v>
      </c>
      <c r="G6954" s="2324"/>
      <c r="H6954" s="2324"/>
      <c r="I6954" s="2324"/>
      <c r="J6954" s="2324"/>
      <c r="K6954" s="2324"/>
      <c r="L6954" s="2324"/>
      <c r="M6954" s="2324"/>
      <c r="N6954" s="2324"/>
    </row>
    <row r="6955" spans="1:14" ht="51" customHeight="1">
      <c r="A6955" s="2355"/>
      <c r="B6955" s="2311"/>
      <c r="C6955" s="2314"/>
      <c r="D6955" s="2333"/>
      <c r="E6955" s="2333"/>
      <c r="F6955" s="2333" t="s">
        <v>10665</v>
      </c>
      <c r="G6955" s="2324"/>
      <c r="H6955" s="2324"/>
      <c r="I6955" s="2324"/>
      <c r="J6955" s="2324"/>
      <c r="K6955" s="2324"/>
      <c r="L6955" s="2324"/>
      <c r="M6955" s="2324"/>
      <c r="N6955" s="2324"/>
    </row>
    <row r="6956" spans="1:14" ht="51" customHeight="1">
      <c r="A6956" s="2355"/>
      <c r="B6956" s="2311"/>
      <c r="C6956" s="2314"/>
      <c r="D6956" s="2333"/>
      <c r="E6956" s="2333"/>
      <c r="F6956" s="2333"/>
      <c r="G6956" s="2324"/>
      <c r="H6956" s="2324"/>
      <c r="I6956" s="2324"/>
      <c r="J6956" s="2324"/>
      <c r="K6956" s="2324"/>
      <c r="L6956" s="2324"/>
      <c r="M6956" s="2324"/>
      <c r="N6956" s="2324"/>
    </row>
    <row r="6957" spans="1:14" ht="51" customHeight="1">
      <c r="A6957" s="2355"/>
      <c r="B6957" s="2311"/>
      <c r="C6957" s="2314"/>
      <c r="D6957" s="2333"/>
      <c r="E6957" s="2333"/>
      <c r="F6957" s="2333"/>
      <c r="G6957" s="2324"/>
      <c r="H6957" s="2324"/>
      <c r="I6957" s="2324"/>
      <c r="J6957" s="2324"/>
      <c r="K6957" s="2324"/>
      <c r="L6957" s="2324"/>
      <c r="M6957" s="2324"/>
      <c r="N6957" s="2324"/>
    </row>
    <row r="6958" spans="1:14" ht="51" customHeight="1">
      <c r="A6958" s="2355"/>
      <c r="B6958" s="2311"/>
      <c r="C6958" s="2314"/>
      <c r="D6958" s="2333"/>
      <c r="E6958" s="2333"/>
      <c r="F6958" s="2333"/>
      <c r="G6958" s="2324"/>
      <c r="H6958" s="2324"/>
      <c r="I6958" s="2324"/>
      <c r="J6958" s="2324"/>
      <c r="K6958" s="2324"/>
      <c r="L6958" s="2324"/>
      <c r="M6958" s="2324"/>
      <c r="N6958" s="2324"/>
    </row>
    <row r="6959" spans="1:14" ht="51" customHeight="1">
      <c r="A6959" s="2355"/>
      <c r="B6959" s="2311"/>
      <c r="C6959" s="2314"/>
      <c r="D6959" s="2333"/>
      <c r="E6959" s="2333"/>
      <c r="F6959" s="2333"/>
      <c r="G6959" s="2324"/>
      <c r="H6959" s="2324"/>
      <c r="I6959" s="2324"/>
      <c r="J6959" s="2324"/>
      <c r="K6959" s="2324"/>
      <c r="L6959" s="2324"/>
      <c r="M6959" s="2324"/>
      <c r="N6959" s="2324"/>
    </row>
    <row r="6960" spans="1:14" ht="51" customHeight="1">
      <c r="A6960" s="2355"/>
      <c r="B6960" s="2311"/>
      <c r="C6960" s="2314"/>
      <c r="D6960" s="2333"/>
      <c r="E6960" s="2333"/>
      <c r="F6960" s="2333"/>
      <c r="G6960" s="2324"/>
      <c r="H6960" s="2324"/>
      <c r="I6960" s="2324"/>
      <c r="J6960" s="2324"/>
      <c r="K6960" s="2324"/>
      <c r="L6960" s="2324"/>
      <c r="M6960" s="2324"/>
      <c r="N6960" s="2324"/>
    </row>
    <row r="6961" spans="1:14" ht="51" customHeight="1">
      <c r="A6961" s="2355"/>
      <c r="B6961" s="2311"/>
      <c r="C6961" s="2314"/>
      <c r="D6961" s="2333"/>
      <c r="E6961" s="2333"/>
      <c r="F6961" s="2333"/>
      <c r="G6961" s="2324"/>
      <c r="H6961" s="2324"/>
      <c r="I6961" s="2324"/>
      <c r="J6961" s="2324"/>
      <c r="K6961" s="2324"/>
      <c r="L6961" s="2324"/>
      <c r="M6961" s="2324"/>
      <c r="N6961" s="2324"/>
    </row>
    <row r="6962" spans="1:14" ht="51" customHeight="1">
      <c r="A6962" s="2355"/>
      <c r="B6962" s="2311"/>
      <c r="C6962" s="2314"/>
      <c r="D6962" s="2333"/>
      <c r="E6962" s="2333"/>
      <c r="F6962" s="2333"/>
      <c r="G6962" s="2324"/>
      <c r="H6962" s="2324"/>
      <c r="I6962" s="2324"/>
      <c r="J6962" s="2324"/>
      <c r="K6962" s="2324"/>
      <c r="L6962" s="2324"/>
      <c r="M6962" s="2324"/>
      <c r="N6962" s="2324"/>
    </row>
    <row r="6963" spans="1:14" ht="51" customHeight="1">
      <c r="A6963" s="2355"/>
      <c r="B6963" s="2311"/>
      <c r="C6963" s="2314"/>
      <c r="D6963" s="2333"/>
      <c r="E6963" s="2333"/>
      <c r="F6963" s="2333"/>
      <c r="G6963" s="2324"/>
      <c r="H6963" s="2324"/>
      <c r="I6963" s="2324"/>
      <c r="J6963" s="2324"/>
      <c r="K6963" s="2324"/>
      <c r="L6963" s="2324"/>
      <c r="M6963" s="2324"/>
      <c r="N6963" s="2324"/>
    </row>
    <row r="6964" spans="1:14" ht="51" customHeight="1">
      <c r="A6964" s="2355"/>
      <c r="B6964" s="2311"/>
      <c r="C6964" s="2314"/>
      <c r="D6964" s="2333"/>
      <c r="E6964" s="2333"/>
      <c r="F6964" s="2333"/>
      <c r="G6964" s="2324"/>
      <c r="H6964" s="2324"/>
      <c r="I6964" s="2324"/>
      <c r="J6964" s="2324"/>
      <c r="K6964" s="2324"/>
      <c r="L6964" s="2324"/>
      <c r="M6964" s="2324"/>
      <c r="N6964" s="2324"/>
    </row>
    <row r="6965" spans="1:14" ht="51" customHeight="1">
      <c r="A6965" s="2355"/>
      <c r="B6965" s="2311"/>
      <c r="C6965" s="2314"/>
      <c r="D6965" s="2333"/>
      <c r="E6965" s="2333"/>
      <c r="F6965" s="2333"/>
      <c r="G6965" s="2324"/>
      <c r="H6965" s="2324"/>
      <c r="I6965" s="2324"/>
      <c r="J6965" s="2324"/>
      <c r="K6965" s="2324"/>
      <c r="L6965" s="2324"/>
      <c r="M6965" s="2324"/>
      <c r="N6965" s="2324"/>
    </row>
    <row r="6966" spans="1:14" ht="51" customHeight="1">
      <c r="A6966" s="2355"/>
      <c r="B6966" s="2311"/>
      <c r="C6966" s="2314"/>
      <c r="D6966" s="2333"/>
      <c r="E6966" s="2333"/>
      <c r="F6966" s="2333"/>
      <c r="G6966" s="2324"/>
      <c r="H6966" s="2324"/>
      <c r="I6966" s="2324"/>
      <c r="J6966" s="2324"/>
      <c r="K6966" s="2324"/>
      <c r="L6966" s="2324"/>
      <c r="M6966" s="2324"/>
      <c r="N6966" s="2324"/>
    </row>
    <row r="6967" spans="1:14" ht="51" customHeight="1">
      <c r="A6967" s="2355"/>
      <c r="B6967" s="2311"/>
      <c r="C6967" s="2314"/>
      <c r="D6967" s="2333"/>
      <c r="E6967" s="2333"/>
      <c r="F6967" s="2333"/>
      <c r="G6967" s="2324"/>
      <c r="H6967" s="2324"/>
      <c r="I6967" s="2324"/>
      <c r="J6967" s="2324"/>
      <c r="K6967" s="2324"/>
      <c r="L6967" s="2324"/>
      <c r="M6967" s="2324"/>
      <c r="N6967" s="2324"/>
    </row>
    <row r="6968" spans="1:14" ht="51" customHeight="1">
      <c r="A6968" s="2355"/>
      <c r="B6968" s="2311"/>
      <c r="C6968" s="2314"/>
      <c r="D6968" s="2333"/>
      <c r="E6968" s="2333"/>
      <c r="F6968" s="2333"/>
      <c r="G6968" s="2324"/>
      <c r="H6968" s="2324"/>
      <c r="I6968" s="2324"/>
      <c r="J6968" s="2324"/>
      <c r="K6968" s="2324"/>
      <c r="L6968" s="2324"/>
      <c r="M6968" s="2324"/>
      <c r="N6968" s="2324"/>
    </row>
    <row r="6969" spans="1:14" ht="51" customHeight="1">
      <c r="A6969" s="2355"/>
      <c r="B6969" s="2311"/>
      <c r="C6969" s="2314"/>
      <c r="D6969" s="2333"/>
      <c r="E6969" s="2333"/>
      <c r="F6969" s="2333"/>
      <c r="G6969" s="2324"/>
      <c r="H6969" s="2324"/>
      <c r="I6969" s="2324"/>
      <c r="J6969" s="2324"/>
      <c r="K6969" s="2324"/>
      <c r="L6969" s="2324"/>
      <c r="M6969" s="2324"/>
      <c r="N6969" s="2324"/>
    </row>
    <row r="6970" spans="1:14" ht="51" customHeight="1">
      <c r="A6970" s="2355"/>
      <c r="B6970" s="2311"/>
      <c r="C6970" s="2314"/>
      <c r="D6970" s="2333"/>
      <c r="E6970" s="2333"/>
      <c r="F6970" s="2333"/>
      <c r="G6970" s="2324"/>
      <c r="H6970" s="2324"/>
      <c r="I6970" s="2324"/>
      <c r="J6970" s="2324"/>
      <c r="K6970" s="2324"/>
      <c r="L6970" s="2324"/>
      <c r="M6970" s="2324"/>
      <c r="N6970" s="2324"/>
    </row>
    <row r="6971" spans="1:14" ht="51" customHeight="1">
      <c r="A6971" s="2355"/>
      <c r="B6971" s="2311"/>
      <c r="C6971" s="2314"/>
      <c r="D6971" s="2333"/>
      <c r="E6971" s="2333"/>
      <c r="F6971" s="2333"/>
      <c r="G6971" s="2333"/>
      <c r="H6971" s="2324"/>
      <c r="I6971" s="2324"/>
      <c r="J6971" s="2324"/>
      <c r="K6971" s="2324"/>
      <c r="L6971" s="2324"/>
      <c r="M6971" s="2324"/>
      <c r="N6971" s="2324"/>
    </row>
    <row r="6972" spans="1:14" ht="51" customHeight="1">
      <c r="A6972" s="2355"/>
      <c r="B6972" s="2311"/>
      <c r="C6972" s="2314"/>
      <c r="D6972" s="2333"/>
      <c r="E6972" s="2333"/>
      <c r="F6972" s="2333"/>
      <c r="G6972" s="2324"/>
      <c r="H6972" s="2324"/>
      <c r="I6972" s="2324"/>
      <c r="J6972" s="2324"/>
      <c r="K6972" s="2324"/>
      <c r="L6972" s="2324"/>
      <c r="M6972" s="2324"/>
      <c r="N6972" s="2324"/>
    </row>
    <row r="6973" spans="1:14" ht="51" customHeight="1">
      <c r="A6973" s="2355"/>
      <c r="B6973" s="2311"/>
      <c r="C6973" s="2314"/>
      <c r="D6973" s="2333"/>
      <c r="E6973" s="2333"/>
      <c r="F6973" s="2333"/>
      <c r="G6973" s="2324"/>
      <c r="H6973" s="2324"/>
      <c r="I6973" s="2324"/>
      <c r="J6973" s="2324"/>
      <c r="K6973" s="2324"/>
      <c r="L6973" s="2324"/>
      <c r="M6973" s="2324"/>
      <c r="N6973" s="2324"/>
    </row>
    <row r="6974" spans="1:14" ht="51" customHeight="1">
      <c r="A6974" s="2355"/>
      <c r="B6974" s="2311"/>
      <c r="C6974" s="2314"/>
      <c r="D6974" s="2333"/>
      <c r="E6974" s="2333"/>
      <c r="F6974" s="2333"/>
      <c r="G6974" s="2333"/>
      <c r="H6974" s="2324"/>
      <c r="I6974" s="2324"/>
      <c r="J6974" s="2324"/>
      <c r="K6974" s="2324"/>
      <c r="L6974" s="2324"/>
      <c r="M6974" s="2324"/>
      <c r="N6974" s="2324"/>
    </row>
    <row r="6975" spans="1:14" ht="51" customHeight="1">
      <c r="A6975" s="2355"/>
      <c r="B6975" s="2311"/>
      <c r="C6975" s="2314"/>
      <c r="D6975" s="2333"/>
      <c r="E6975" s="2333"/>
      <c r="F6975" s="2333"/>
      <c r="G6975" s="2324"/>
      <c r="H6975" s="2324"/>
      <c r="I6975" s="2324"/>
      <c r="J6975" s="2324"/>
      <c r="K6975" s="2324"/>
      <c r="L6975" s="2324"/>
      <c r="M6975" s="2324"/>
      <c r="N6975" s="2324"/>
    </row>
    <row r="6976" spans="1:14" ht="51" customHeight="1">
      <c r="A6976" s="2355"/>
      <c r="B6976" s="2311"/>
      <c r="C6976" s="2314"/>
      <c r="D6976" s="2333"/>
      <c r="E6976" s="2333"/>
      <c r="F6976" s="2333"/>
      <c r="G6976" s="2333"/>
      <c r="H6976" s="2324"/>
      <c r="I6976" s="2324"/>
      <c r="J6976" s="2324"/>
      <c r="K6976" s="2324"/>
      <c r="L6976" s="2324"/>
      <c r="M6976" s="2324"/>
      <c r="N6976" s="2324"/>
    </row>
    <row r="6977" spans="1:14" ht="51" customHeight="1">
      <c r="A6977" s="2355"/>
      <c r="B6977" s="2311"/>
      <c r="C6977" s="2314"/>
      <c r="D6977" s="2333"/>
      <c r="E6977" s="2333"/>
      <c r="F6977" s="2333"/>
      <c r="G6977" s="2324"/>
      <c r="H6977" s="2324"/>
      <c r="I6977" s="2324"/>
      <c r="J6977" s="2324"/>
      <c r="K6977" s="2324"/>
      <c r="L6977" s="2324"/>
      <c r="M6977" s="2324"/>
      <c r="N6977" s="2324"/>
    </row>
    <row r="6978" spans="1:14" ht="51" customHeight="1">
      <c r="A6978" s="2355"/>
      <c r="B6978" s="2311"/>
      <c r="C6978" s="2314"/>
      <c r="D6978" s="2333"/>
      <c r="E6978" s="2333"/>
      <c r="F6978" s="2333"/>
      <c r="G6978" s="2324"/>
      <c r="H6978" s="2324"/>
      <c r="I6978" s="2324"/>
      <c r="J6978" s="2324"/>
      <c r="K6978" s="2324"/>
      <c r="L6978" s="2324"/>
      <c r="M6978" s="2324"/>
      <c r="N6978" s="2324"/>
    </row>
    <row r="6979" spans="1:14" ht="51" customHeight="1">
      <c r="A6979" s="2355"/>
      <c r="B6979" s="2311"/>
      <c r="C6979" s="2314"/>
      <c r="D6979" s="2333"/>
      <c r="E6979" s="2334"/>
      <c r="F6979" s="2333"/>
      <c r="G6979" s="2324"/>
      <c r="H6979" s="2324"/>
      <c r="I6979" s="2324"/>
      <c r="J6979" s="2324"/>
      <c r="K6979" s="2324"/>
      <c r="L6979" s="2324"/>
      <c r="M6979" s="2324"/>
      <c r="N6979" s="2324"/>
    </row>
    <row r="6980" spans="1:14" ht="51" customHeight="1">
      <c r="A6980" s="2355"/>
      <c r="B6980" s="2311"/>
      <c r="C6980" s="2314"/>
      <c r="D6980" s="2333"/>
      <c r="E6980" s="2333"/>
      <c r="F6980" s="2333"/>
      <c r="G6980" s="2324"/>
      <c r="H6980" s="2324"/>
      <c r="I6980" s="2324"/>
      <c r="J6980" s="2324"/>
      <c r="K6980" s="2324"/>
      <c r="L6980" s="2324"/>
      <c r="M6980" s="2324"/>
      <c r="N6980" s="2324"/>
    </row>
    <row r="6981" spans="1:14" ht="51" customHeight="1">
      <c r="A6981" s="2355"/>
      <c r="B6981" s="2311"/>
      <c r="C6981" s="2314"/>
      <c r="D6981" s="2333"/>
      <c r="E6981" s="2333"/>
      <c r="F6981" s="2333"/>
      <c r="G6981" s="2333"/>
      <c r="H6981" s="2324"/>
      <c r="I6981" s="2324"/>
      <c r="J6981" s="2324"/>
      <c r="K6981" s="2324"/>
      <c r="L6981" s="2324"/>
      <c r="M6981" s="2324"/>
      <c r="N6981" s="2324"/>
    </row>
    <row r="6982" spans="1:14" ht="51" customHeight="1">
      <c r="A6982" s="2324"/>
      <c r="B6982" s="2324"/>
      <c r="C6982" s="2324"/>
      <c r="D6982" s="2324"/>
      <c r="E6982" s="2324"/>
      <c r="F6982" s="2324"/>
      <c r="G6982" s="2324"/>
      <c r="H6982" s="2324"/>
      <c r="I6982" s="2324"/>
      <c r="J6982" s="2324"/>
      <c r="K6982" s="2324"/>
      <c r="L6982" s="2324"/>
      <c r="M6982" s="2324"/>
      <c r="N6982" s="2324"/>
    </row>
    <row r="6983" spans="1:14" ht="51" customHeight="1">
      <c r="A6983" s="2324"/>
      <c r="B6983" s="2324"/>
      <c r="C6983" s="2324"/>
      <c r="D6983" s="2324"/>
      <c r="E6983" s="2324"/>
      <c r="F6983" s="2324"/>
      <c r="G6983" s="2324"/>
      <c r="H6983" s="2324"/>
      <c r="I6983" s="2324"/>
      <c r="J6983" s="2324"/>
      <c r="K6983" s="2324"/>
      <c r="L6983" s="2324"/>
      <c r="M6983" s="2324"/>
      <c r="N6983" s="2324"/>
    </row>
    <row r="6984" spans="1:14" ht="51" customHeight="1">
      <c r="A6984" s="2324"/>
      <c r="B6984" s="2324"/>
      <c r="C6984" s="2324"/>
      <c r="D6984" s="2324"/>
      <c r="E6984" s="2324"/>
      <c r="F6984" s="2324"/>
      <c r="G6984" s="2324"/>
      <c r="H6984" s="2365"/>
      <c r="I6984" s="2365"/>
      <c r="J6984" s="2365"/>
      <c r="K6984" s="2365"/>
      <c r="L6984" s="2365"/>
      <c r="M6984" s="2365"/>
      <c r="N6984" s="2324"/>
    </row>
    <row r="6985" spans="1:14" ht="51" customHeight="1">
      <c r="A6985" s="2324"/>
      <c r="B6985" s="2324"/>
      <c r="C6985" s="2324"/>
      <c r="D6985" s="2324"/>
      <c r="E6985" s="2324"/>
      <c r="F6985" s="2324"/>
      <c r="G6985" s="2324"/>
      <c r="H6985" s="2365"/>
      <c r="I6985" s="2365"/>
      <c r="J6985" s="2365"/>
      <c r="K6985" s="2365"/>
      <c r="L6985" s="2365"/>
      <c r="M6985" s="2365"/>
      <c r="N6985" s="2324"/>
    </row>
    <row r="6986" spans="1:14" ht="51" customHeight="1">
      <c r="A6986" s="2324"/>
      <c r="B6986" s="2324"/>
      <c r="C6986" s="2324"/>
      <c r="D6986" s="2324"/>
      <c r="E6986" s="2324"/>
      <c r="F6986" s="2324"/>
      <c r="G6986" s="2324"/>
      <c r="H6986" s="2365"/>
      <c r="I6986" s="2365"/>
      <c r="J6986" s="2365"/>
      <c r="K6986" s="2365"/>
      <c r="L6986" s="2365"/>
      <c r="M6986" s="2365"/>
      <c r="N6986" s="2324"/>
    </row>
    <row r="6987" spans="1:14" ht="51" customHeight="1">
      <c r="A6987" s="2324"/>
      <c r="B6987" s="2324"/>
      <c r="C6987" s="2324"/>
      <c r="D6987" s="2324"/>
      <c r="E6987" s="2324"/>
      <c r="F6987" s="2324"/>
      <c r="G6987" s="2324"/>
      <c r="H6987" s="2365"/>
      <c r="I6987" s="2365"/>
      <c r="J6987" s="2365"/>
      <c r="K6987" s="2365"/>
      <c r="L6987" s="2365"/>
      <c r="M6987" s="2365"/>
      <c r="N6987" s="2324"/>
    </row>
    <row r="6988" spans="1:14" ht="51" customHeight="1">
      <c r="A6988" s="2324"/>
      <c r="B6988" s="2324"/>
      <c r="C6988" s="2324"/>
      <c r="D6988" s="2324"/>
      <c r="E6988" s="2324"/>
      <c r="F6988" s="2324"/>
      <c r="G6988" s="2324"/>
      <c r="H6988" s="2365"/>
      <c r="I6988" s="2365"/>
      <c r="J6988" s="2365"/>
      <c r="K6988" s="2365"/>
      <c r="L6988" s="2365"/>
      <c r="M6988" s="2365"/>
      <c r="N6988" s="2324"/>
    </row>
    <row r="6989" spans="1:14" ht="51" customHeight="1">
      <c r="A6989" s="2324"/>
      <c r="B6989" s="2324"/>
      <c r="C6989" s="2324"/>
      <c r="D6989" s="2324"/>
      <c r="E6989" s="2324"/>
      <c r="F6989" s="2324"/>
      <c r="G6989" s="2324"/>
      <c r="H6989" s="2365"/>
      <c r="I6989" s="2365"/>
      <c r="J6989" s="2365"/>
      <c r="K6989" s="2365"/>
      <c r="L6989" s="2365"/>
      <c r="M6989" s="2365"/>
      <c r="N6989" s="2324"/>
    </row>
    <row r="6990" spans="1:14" ht="51" customHeight="1">
      <c r="A6990" s="2324"/>
      <c r="B6990" s="2324"/>
      <c r="C6990" s="2324"/>
      <c r="D6990" s="2324"/>
      <c r="E6990" s="2324"/>
      <c r="F6990" s="2324"/>
      <c r="G6990" s="2324"/>
      <c r="H6990" s="2365"/>
      <c r="I6990" s="2365"/>
      <c r="J6990" s="2365"/>
      <c r="K6990" s="2365"/>
      <c r="L6990" s="2365"/>
      <c r="M6990" s="2365"/>
      <c r="N6990" s="2324"/>
    </row>
    <row r="6991" spans="1:14" ht="51" customHeight="1">
      <c r="A6991" s="2324"/>
      <c r="B6991" s="2324"/>
      <c r="C6991" s="2324"/>
      <c r="D6991" s="2324"/>
      <c r="E6991" s="2324"/>
      <c r="F6991" s="2324"/>
      <c r="G6991" s="2324"/>
      <c r="H6991" s="2365"/>
      <c r="I6991" s="2365"/>
      <c r="J6991" s="2365"/>
      <c r="K6991" s="2365"/>
      <c r="L6991" s="2365"/>
      <c r="M6991" s="2365"/>
      <c r="N6991" s="2324"/>
    </row>
    <row r="6992" spans="1:14" ht="51" customHeight="1">
      <c r="A6992" s="2324"/>
      <c r="B6992" s="2324"/>
      <c r="C6992" s="2324"/>
      <c r="D6992" s="2324"/>
      <c r="E6992" s="2324"/>
      <c r="F6992" s="2324"/>
      <c r="G6992" s="2324"/>
      <c r="H6992" s="2365"/>
      <c r="I6992" s="2365"/>
      <c r="J6992" s="2365"/>
      <c r="K6992" s="2365"/>
      <c r="L6992" s="2365"/>
      <c r="M6992" s="2365"/>
      <c r="N6992" s="2366"/>
    </row>
    <row r="6993" spans="1:14" ht="51" customHeight="1">
      <c r="A6993" s="2324"/>
      <c r="B6993" s="2324"/>
      <c r="C6993" s="2324"/>
      <c r="D6993" s="2324"/>
      <c r="E6993" s="2324"/>
      <c r="F6993" s="2324"/>
      <c r="G6993" s="2324"/>
      <c r="H6993" s="2324"/>
      <c r="I6993" s="2324"/>
      <c r="J6993" s="2324"/>
      <c r="K6993" s="2324"/>
      <c r="L6993" s="2324"/>
      <c r="M6993" s="2324"/>
      <c r="N6993" s="2324"/>
    </row>
    <row r="6994" spans="1:14" ht="51" customHeight="1">
      <c r="A6994"/>
      <c r="B6994"/>
      <c r="C6994"/>
      <c r="D6994"/>
      <c r="E6994"/>
      <c r="F6994"/>
      <c r="G6994"/>
      <c r="H6994"/>
      <c r="I6994"/>
      <c r="J6994"/>
      <c r="K6994"/>
      <c r="L6994"/>
      <c r="M6994"/>
      <c r="N6994"/>
    </row>
    <row r="6995" spans="1:14" ht="51" customHeight="1">
      <c r="A6995"/>
      <c r="B6995"/>
      <c r="C6995"/>
      <c r="D6995"/>
      <c r="E6995"/>
      <c r="F6995"/>
      <c r="G6995"/>
      <c r="H6995"/>
      <c r="I6995"/>
      <c r="J6995"/>
      <c r="K6995"/>
      <c r="L6995"/>
      <c r="M6995"/>
      <c r="N6995"/>
    </row>
    <row r="6996" spans="1:14" ht="51" customHeight="1">
      <c r="A6996"/>
      <c r="B6996"/>
      <c r="C6996"/>
      <c r="D6996"/>
      <c r="E6996"/>
      <c r="F6996"/>
      <c r="G6996"/>
      <c r="H6996"/>
      <c r="I6996"/>
      <c r="J6996"/>
      <c r="K6996"/>
      <c r="L6996"/>
      <c r="M6996"/>
      <c r="N6996"/>
    </row>
    <row r="6997" spans="1:14" ht="51" customHeight="1">
      <c r="A6997" s="2367" t="s">
        <v>9891</v>
      </c>
      <c r="B6997" s="2367"/>
      <c r="C6997" s="2367"/>
      <c r="D6997" s="2367"/>
      <c r="E6997" s="2367"/>
      <c r="F6997" s="2367"/>
      <c r="G6997" s="2367"/>
      <c r="H6997" s="2367" t="s">
        <v>9891</v>
      </c>
      <c r="I6997" s="2367"/>
      <c r="J6997" s="2367"/>
      <c r="K6997" s="2367"/>
      <c r="L6997" s="2367"/>
      <c r="M6997" s="2367"/>
      <c r="N6997" s="2367"/>
    </row>
    <row r="6998" spans="1:14" ht="51" customHeight="1">
      <c r="A6998" s="2368" t="s">
        <v>6385</v>
      </c>
      <c r="B6998" s="2368"/>
      <c r="C6998" s="2368"/>
      <c r="D6998" s="2368"/>
      <c r="E6998" s="2368"/>
      <c r="F6998" s="2368"/>
      <c r="G6998" s="2368"/>
      <c r="H6998" s="2368" t="s">
        <v>6385</v>
      </c>
      <c r="I6998" s="2368"/>
      <c r="J6998" s="2368"/>
      <c r="K6998" s="2368"/>
      <c r="L6998" s="2368"/>
      <c r="M6998" s="2368"/>
      <c r="N6998" s="2368"/>
    </row>
    <row r="6999" spans="1:14" ht="51" customHeight="1">
      <c r="A6999" s="2368"/>
      <c r="B6999" s="2368"/>
      <c r="C6999" s="2368"/>
      <c r="D6999" s="2368"/>
      <c r="E6999" s="2368"/>
      <c r="F6999" s="2368"/>
      <c r="G6999" s="2368"/>
      <c r="H6999" s="2368"/>
      <c r="I6999" s="2368"/>
      <c r="J6999" s="2368"/>
      <c r="K6999" s="2368"/>
      <c r="L6999" s="2368"/>
      <c r="M6999" s="2368"/>
      <c r="N6999" s="2368"/>
    </row>
    <row r="7000" spans="1:14" ht="51" customHeight="1">
      <c r="A7000" s="2369"/>
      <c r="B7000" s="2369"/>
      <c r="C7000" s="2369"/>
      <c r="D7000" s="2369"/>
      <c r="E7000" s="2369"/>
      <c r="F7000" s="2369"/>
      <c r="G7000" s="2369"/>
      <c r="H7000" s="2369"/>
      <c r="I7000" s="2369"/>
      <c r="J7000" s="2369"/>
      <c r="K7000" s="2369"/>
      <c r="L7000" s="2369"/>
      <c r="M7000" s="2369"/>
      <c r="N7000" s="2369"/>
    </row>
    <row r="7001" spans="1:14" ht="51" customHeight="1">
      <c r="A7001" s="2370" t="s">
        <v>9892</v>
      </c>
      <c r="B7001" s="2371"/>
      <c r="C7001" s="2372"/>
      <c r="D7001" s="2372"/>
      <c r="E7001" s="2370" t="s">
        <v>10666</v>
      </c>
      <c r="F7001" s="2371"/>
      <c r="G7001" s="2371"/>
      <c r="H7001" s="2370" t="s">
        <v>9894</v>
      </c>
      <c r="I7001" s="2371"/>
      <c r="J7001" s="2372"/>
      <c r="K7001" s="2372"/>
      <c r="L7001" s="2370" t="s">
        <v>10666</v>
      </c>
      <c r="M7001" s="2371"/>
      <c r="N7001" s="2371"/>
    </row>
    <row r="7002" spans="1:14" ht="51" customHeight="1">
      <c r="A7002" s="2373"/>
      <c r="B7002" s="2373"/>
      <c r="C7002" s="2373"/>
      <c r="D7002" s="2373"/>
      <c r="E7002" s="2373"/>
      <c r="F7002" s="2373"/>
      <c r="G7002" s="2373"/>
      <c r="H7002" s="2373"/>
      <c r="I7002" s="2373"/>
      <c r="J7002" s="2373"/>
      <c r="K7002" s="2373"/>
      <c r="L7002" s="2373"/>
      <c r="M7002" s="2373"/>
      <c r="N7002" s="2373"/>
    </row>
    <row r="7003" spans="1:14" ht="51" customHeight="1">
      <c r="A7003" s="2374" t="s">
        <v>9895</v>
      </c>
      <c r="B7003" s="2374" t="s">
        <v>2</v>
      </c>
      <c r="C7003" s="2374" t="s">
        <v>9896</v>
      </c>
      <c r="D7003" s="2374" t="s">
        <v>9897</v>
      </c>
      <c r="E7003" s="2374" t="s">
        <v>9898</v>
      </c>
      <c r="F7003" s="2374" t="s">
        <v>9899</v>
      </c>
      <c r="G7003" s="2374" t="s">
        <v>9900</v>
      </c>
      <c r="H7003" s="2374" t="s">
        <v>9895</v>
      </c>
      <c r="I7003" s="2374" t="s">
        <v>2</v>
      </c>
      <c r="J7003" s="2374" t="s">
        <v>9896</v>
      </c>
      <c r="K7003" s="2374" t="s">
        <v>9897</v>
      </c>
      <c r="L7003" s="2374" t="s">
        <v>9898</v>
      </c>
      <c r="M7003" s="2374" t="s">
        <v>9899</v>
      </c>
      <c r="N7003" s="2374" t="s">
        <v>9900</v>
      </c>
    </row>
    <row r="7004" spans="1:14" ht="51" customHeight="1">
      <c r="A7004" s="2375" t="s">
        <v>10667</v>
      </c>
      <c r="B7004" s="2376" t="s">
        <v>10668</v>
      </c>
      <c r="C7004" s="2377">
        <v>163150</v>
      </c>
      <c r="D7004" s="2029" t="s">
        <v>4016</v>
      </c>
      <c r="E7004" s="2029" t="s">
        <v>9996</v>
      </c>
      <c r="F7004" s="2029" t="s">
        <v>10150</v>
      </c>
      <c r="G7004" s="1852" t="s">
        <v>10151</v>
      </c>
      <c r="H7004" s="2375" t="s">
        <v>10669</v>
      </c>
      <c r="I7004" s="2376" t="s">
        <v>10670</v>
      </c>
      <c r="J7004" s="2377">
        <v>30000</v>
      </c>
      <c r="K7004" s="1848" t="s">
        <v>9909</v>
      </c>
      <c r="L7004" s="1848" t="s">
        <v>4016</v>
      </c>
      <c r="M7004" s="1848" t="s">
        <v>10150</v>
      </c>
      <c r="N7004" s="1852" t="s">
        <v>10151</v>
      </c>
    </row>
    <row r="7005" spans="1:14" ht="51" customHeight="1">
      <c r="A7005" s="2378" t="s">
        <v>10671</v>
      </c>
      <c r="B7005" s="2379" t="s">
        <v>10672</v>
      </c>
      <c r="C7005" s="2380">
        <v>50000</v>
      </c>
      <c r="D7005" s="2381" t="s">
        <v>9903</v>
      </c>
      <c r="E7005" s="2381" t="s">
        <v>10673</v>
      </c>
      <c r="F7005" s="1848" t="s">
        <v>10150</v>
      </c>
      <c r="G7005" s="1852" t="s">
        <v>10151</v>
      </c>
      <c r="H7005" s="2375" t="s">
        <v>10674</v>
      </c>
      <c r="I7005" s="2376" t="s">
        <v>10675</v>
      </c>
      <c r="J7005" s="2377">
        <v>12000</v>
      </c>
      <c r="K7005" s="1848" t="s">
        <v>9909</v>
      </c>
      <c r="L7005" s="1848" t="s">
        <v>4016</v>
      </c>
      <c r="M7005" s="1848" t="s">
        <v>10150</v>
      </c>
      <c r="N7005" s="1852" t="s">
        <v>10151</v>
      </c>
    </row>
    <row r="7006" spans="1:14" ht="51" customHeight="1">
      <c r="A7006" s="2382" t="s">
        <v>10676</v>
      </c>
      <c r="B7006" s="2383" t="s">
        <v>10677</v>
      </c>
      <c r="C7006" s="2384">
        <v>100000</v>
      </c>
      <c r="D7006" s="2381" t="s">
        <v>9914</v>
      </c>
      <c r="E7006" s="2381" t="s">
        <v>9915</v>
      </c>
      <c r="F7006" s="1848" t="s">
        <v>10142</v>
      </c>
      <c r="G7006" s="1852" t="s">
        <v>9998</v>
      </c>
      <c r="H7006" s="2375" t="s">
        <v>10678</v>
      </c>
      <c r="I7006" s="2376" t="s">
        <v>10679</v>
      </c>
      <c r="J7006" s="2377">
        <v>62500</v>
      </c>
      <c r="K7006" s="1848" t="s">
        <v>9909</v>
      </c>
      <c r="L7006" s="1848" t="s">
        <v>4016</v>
      </c>
      <c r="M7006" s="1848" t="s">
        <v>10150</v>
      </c>
      <c r="N7006" s="1852" t="s">
        <v>10151</v>
      </c>
    </row>
    <row r="7007" spans="1:14" ht="51" customHeight="1">
      <c r="A7007" s="2382" t="s">
        <v>10680</v>
      </c>
      <c r="B7007" s="2383" t="s">
        <v>10681</v>
      </c>
      <c r="C7007" s="2384">
        <v>100000</v>
      </c>
      <c r="D7007" s="1848" t="s">
        <v>4016</v>
      </c>
      <c r="E7007" s="1848" t="s">
        <v>4016</v>
      </c>
      <c r="F7007" s="1848" t="s">
        <v>10142</v>
      </c>
      <c r="G7007" s="1852" t="s">
        <v>9998</v>
      </c>
      <c r="H7007" s="2378" t="s">
        <v>10682</v>
      </c>
      <c r="I7007" s="2379" t="s">
        <v>10683</v>
      </c>
      <c r="J7007" s="2380">
        <v>35000</v>
      </c>
      <c r="K7007" s="1848" t="s">
        <v>9909</v>
      </c>
      <c r="L7007" s="1848" t="s">
        <v>4016</v>
      </c>
      <c r="M7007" s="1848" t="s">
        <v>10142</v>
      </c>
      <c r="N7007" s="1852" t="s">
        <v>9998</v>
      </c>
    </row>
    <row r="7008" spans="1:14" ht="51" customHeight="1">
      <c r="A7008" s="2378" t="s">
        <v>10684</v>
      </c>
      <c r="B7008" s="2379" t="s">
        <v>10685</v>
      </c>
      <c r="C7008" s="2380">
        <v>325000</v>
      </c>
      <c r="D7008" s="2381" t="s">
        <v>9903</v>
      </c>
      <c r="E7008" s="2381" t="s">
        <v>10673</v>
      </c>
      <c r="F7008" s="1849" t="s">
        <v>10507</v>
      </c>
      <c r="G7008" s="1850" t="s">
        <v>10686</v>
      </c>
      <c r="H7008" s="2385" t="s">
        <v>10687</v>
      </c>
      <c r="I7008" s="2386" t="s">
        <v>10688</v>
      </c>
      <c r="J7008" s="2387">
        <v>68000</v>
      </c>
      <c r="K7008" s="1872" t="s">
        <v>9909</v>
      </c>
      <c r="L7008" s="1872" t="s">
        <v>4016</v>
      </c>
      <c r="M7008" s="1872" t="s">
        <v>10150</v>
      </c>
      <c r="N7008" s="1872" t="s">
        <v>10015</v>
      </c>
    </row>
    <row r="7009" spans="1:14" ht="51" customHeight="1">
      <c r="A7009" s="2378" t="s">
        <v>10689</v>
      </c>
      <c r="B7009" s="2379" t="s">
        <v>10690</v>
      </c>
      <c r="C7009" s="2380">
        <v>500000</v>
      </c>
      <c r="D7009" s="1848" t="s">
        <v>9914</v>
      </c>
      <c r="E7009" s="1848" t="s">
        <v>9915</v>
      </c>
      <c r="F7009" s="1848" t="s">
        <v>10461</v>
      </c>
      <c r="G7009" s="1852" t="s">
        <v>10691</v>
      </c>
      <c r="H7009" s="2378" t="s">
        <v>10692</v>
      </c>
      <c r="I7009" s="2379" t="s">
        <v>10693</v>
      </c>
      <c r="J7009" s="2380">
        <v>300000</v>
      </c>
      <c r="K7009" s="1849" t="s">
        <v>9909</v>
      </c>
      <c r="L7009" s="1849" t="s">
        <v>4227</v>
      </c>
      <c r="M7009" s="1849" t="s">
        <v>10507</v>
      </c>
      <c r="N7009" s="1850" t="s">
        <v>10001</v>
      </c>
    </row>
    <row r="7010" spans="1:14" ht="51" customHeight="1">
      <c r="A7010" s="2382" t="s">
        <v>10694</v>
      </c>
      <c r="B7010" s="2383" t="s">
        <v>10695</v>
      </c>
      <c r="C7010" s="2384">
        <v>200000</v>
      </c>
      <c r="D7010" s="1866" t="s">
        <v>4016</v>
      </c>
      <c r="E7010" s="1866" t="s">
        <v>4016</v>
      </c>
      <c r="F7010" s="1866" t="s">
        <v>10142</v>
      </c>
      <c r="G7010" s="1852" t="s">
        <v>10522</v>
      </c>
      <c r="H7010" s="2378" t="s">
        <v>10696</v>
      </c>
      <c r="I7010" s="2379" t="s">
        <v>10697</v>
      </c>
      <c r="J7010" s="2380">
        <v>250000</v>
      </c>
      <c r="K7010" s="1849" t="s">
        <v>9909</v>
      </c>
      <c r="L7010" s="1849" t="s">
        <v>4227</v>
      </c>
      <c r="M7010" s="1849" t="s">
        <v>10507</v>
      </c>
      <c r="N7010" s="1850" t="s">
        <v>10001</v>
      </c>
    </row>
    <row r="7011" spans="1:14" ht="51" customHeight="1">
      <c r="A7011" s="2375" t="s">
        <v>10698</v>
      </c>
      <c r="B7011" s="2379" t="s">
        <v>10699</v>
      </c>
      <c r="C7011" s="2380">
        <v>17500</v>
      </c>
      <c r="D7011" s="2388" t="s">
        <v>4016</v>
      </c>
      <c r="E7011" s="2388" t="s">
        <v>4016</v>
      </c>
      <c r="F7011" s="2388" t="s">
        <v>10150</v>
      </c>
      <c r="G7011" s="2389" t="s">
        <v>10700</v>
      </c>
      <c r="H7011" s="2378" t="s">
        <v>10701</v>
      </c>
      <c r="I7011" s="2379" t="s">
        <v>10702</v>
      </c>
      <c r="J7011" s="2380">
        <v>200000</v>
      </c>
      <c r="K7011" s="1849" t="s">
        <v>9909</v>
      </c>
      <c r="L7011" s="1849" t="s">
        <v>4227</v>
      </c>
      <c r="M7011" s="1849" t="s">
        <v>10507</v>
      </c>
      <c r="N7011" s="1850" t="s">
        <v>10001</v>
      </c>
    </row>
    <row r="7012" spans="1:14" ht="51" customHeight="1">
      <c r="A7012" s="2375" t="s">
        <v>10703</v>
      </c>
      <c r="B7012" s="2379" t="s">
        <v>10704</v>
      </c>
      <c r="C7012" s="2380">
        <v>24620</v>
      </c>
      <c r="D7012" s="2388" t="s">
        <v>4016</v>
      </c>
      <c r="E7012" s="2388" t="s">
        <v>4016</v>
      </c>
      <c r="F7012" s="2388" t="s">
        <v>10150</v>
      </c>
      <c r="G7012" s="2389" t="s">
        <v>10700</v>
      </c>
      <c r="H7012" s="2382" t="s">
        <v>10705</v>
      </c>
      <c r="I7012" s="2383" t="s">
        <v>10706</v>
      </c>
      <c r="J7012" s="2384">
        <v>70000</v>
      </c>
      <c r="K7012" s="1848" t="s">
        <v>9909</v>
      </c>
      <c r="L7012" s="1848" t="s">
        <v>4016</v>
      </c>
      <c r="M7012" s="1848" t="s">
        <v>10504</v>
      </c>
      <c r="N7012" s="1852" t="s">
        <v>10031</v>
      </c>
    </row>
    <row r="7013" spans="1:14" ht="51" customHeight="1">
      <c r="A7013" s="2390" t="s">
        <v>10707</v>
      </c>
      <c r="B7013" s="2391" t="s">
        <v>10708</v>
      </c>
      <c r="C7013" s="2392">
        <v>300000</v>
      </c>
      <c r="D7013" s="1872" t="s">
        <v>9914</v>
      </c>
      <c r="E7013" s="1872" t="s">
        <v>9915</v>
      </c>
      <c r="F7013" s="2393" t="s">
        <v>10709</v>
      </c>
      <c r="G7013" s="1872" t="s">
        <v>10015</v>
      </c>
      <c r="H7013" s="2382" t="s">
        <v>10710</v>
      </c>
      <c r="I7013" s="2383" t="s">
        <v>10711</v>
      </c>
      <c r="J7013" s="2384">
        <v>35000</v>
      </c>
      <c r="K7013" s="1848" t="s">
        <v>9909</v>
      </c>
      <c r="L7013" s="1848" t="s">
        <v>4016</v>
      </c>
      <c r="M7013" s="1848" t="s">
        <v>10504</v>
      </c>
      <c r="N7013" s="1852" t="s">
        <v>10133</v>
      </c>
    </row>
    <row r="7014" spans="1:14" ht="51" customHeight="1">
      <c r="A7014" s="2390" t="s">
        <v>10712</v>
      </c>
      <c r="B7014" s="2391" t="s">
        <v>10713</v>
      </c>
      <c r="C7014" s="2392">
        <v>75000</v>
      </c>
      <c r="D7014" s="1872" t="s">
        <v>4227</v>
      </c>
      <c r="E7014" s="1872" t="s">
        <v>4227</v>
      </c>
      <c r="F7014" s="2393" t="s">
        <v>10709</v>
      </c>
      <c r="G7014" s="1872" t="s">
        <v>10015</v>
      </c>
      <c r="H7014" s="2378" t="s">
        <v>10714</v>
      </c>
      <c r="I7014" s="2379" t="s">
        <v>10715</v>
      </c>
      <c r="J7014" s="2380">
        <v>20000</v>
      </c>
      <c r="K7014" s="1848" t="s">
        <v>9909</v>
      </c>
      <c r="L7014" s="1848" t="s">
        <v>4227</v>
      </c>
      <c r="M7014" s="2394" t="s">
        <v>10709</v>
      </c>
      <c r="N7014" s="2395" t="s">
        <v>10716</v>
      </c>
    </row>
    <row r="7015" spans="1:14" ht="51" customHeight="1">
      <c r="A7015" s="2390" t="s">
        <v>10717</v>
      </c>
      <c r="B7015" s="2391" t="s">
        <v>10718</v>
      </c>
      <c r="C7015" s="2392">
        <v>200000</v>
      </c>
      <c r="D7015" s="1872" t="s">
        <v>4227</v>
      </c>
      <c r="E7015" s="1872" t="s">
        <v>4227</v>
      </c>
      <c r="F7015" s="2393" t="s">
        <v>10709</v>
      </c>
      <c r="G7015" s="1872" t="s">
        <v>10015</v>
      </c>
      <c r="H7015" s="2378" t="s">
        <v>10719</v>
      </c>
      <c r="I7015" s="2379" t="s">
        <v>10720</v>
      </c>
      <c r="J7015" s="2380">
        <v>70000</v>
      </c>
      <c r="K7015" s="1848" t="s">
        <v>9909</v>
      </c>
      <c r="L7015" s="1848" t="s">
        <v>4227</v>
      </c>
      <c r="M7015" s="2394" t="s">
        <v>10709</v>
      </c>
      <c r="N7015" s="2395" t="s">
        <v>10716</v>
      </c>
    </row>
    <row r="7016" spans="1:14" ht="51" customHeight="1">
      <c r="A7016" s="2390" t="s">
        <v>10721</v>
      </c>
      <c r="B7016" s="2391" t="s">
        <v>10722</v>
      </c>
      <c r="C7016" s="2392">
        <v>75000</v>
      </c>
      <c r="D7016" s="1872" t="s">
        <v>4227</v>
      </c>
      <c r="E7016" s="1872" t="s">
        <v>4227</v>
      </c>
      <c r="F7016" s="2393" t="s">
        <v>10709</v>
      </c>
      <c r="G7016" s="1872" t="s">
        <v>10015</v>
      </c>
      <c r="H7016" s="2378" t="s">
        <v>10723</v>
      </c>
      <c r="I7016" s="2379" t="s">
        <v>10724</v>
      </c>
      <c r="J7016" s="2380">
        <v>5000</v>
      </c>
      <c r="K7016" s="1848" t="s">
        <v>9909</v>
      </c>
      <c r="L7016" s="1848" t="s">
        <v>4227</v>
      </c>
      <c r="M7016" s="2394" t="s">
        <v>10709</v>
      </c>
      <c r="N7016" s="2395" t="s">
        <v>10716</v>
      </c>
    </row>
    <row r="7017" spans="1:14" ht="51" customHeight="1">
      <c r="A7017" s="2390" t="s">
        <v>10725</v>
      </c>
      <c r="B7017" s="2391" t="s">
        <v>10726</v>
      </c>
      <c r="C7017" s="2392">
        <v>75000</v>
      </c>
      <c r="D7017" s="1872" t="s">
        <v>4227</v>
      </c>
      <c r="E7017" s="1872" t="s">
        <v>4227</v>
      </c>
      <c r="F7017" s="2393" t="s">
        <v>10709</v>
      </c>
      <c r="G7017" s="1872" t="s">
        <v>10015</v>
      </c>
      <c r="H7017" s="2378" t="s">
        <v>10727</v>
      </c>
      <c r="I7017" s="2379" t="s">
        <v>10728</v>
      </c>
      <c r="J7017" s="2380">
        <v>15000</v>
      </c>
      <c r="K7017" s="2396" t="s">
        <v>9909</v>
      </c>
      <c r="L7017" s="2396" t="s">
        <v>4227</v>
      </c>
      <c r="M7017" s="2394" t="s">
        <v>10709</v>
      </c>
      <c r="N7017" s="2395" t="s">
        <v>10194</v>
      </c>
    </row>
    <row r="7018" spans="1:14" ht="51" customHeight="1">
      <c r="A7018" s="2382" t="s">
        <v>10729</v>
      </c>
      <c r="B7018" s="2383" t="s">
        <v>10730</v>
      </c>
      <c r="C7018" s="2384">
        <v>50000</v>
      </c>
      <c r="D7018" s="2381" t="s">
        <v>9903</v>
      </c>
      <c r="E7018" s="2381" t="s">
        <v>10731</v>
      </c>
      <c r="F7018" s="2388" t="s">
        <v>10150</v>
      </c>
      <c r="G7018" s="2397" t="s">
        <v>10732</v>
      </c>
      <c r="H7018" s="2382"/>
      <c r="I7018" s="2398"/>
      <c r="J7018" s="2384"/>
      <c r="K7018" s="2399"/>
      <c r="L7018" s="2399"/>
      <c r="M7018" s="2399"/>
      <c r="N7018" s="2400"/>
    </row>
    <row r="7019" spans="1:14" ht="51" customHeight="1">
      <c r="A7019" s="2382" t="s">
        <v>10733</v>
      </c>
      <c r="B7019" s="2383" t="s">
        <v>10734</v>
      </c>
      <c r="C7019" s="2384">
        <v>35000</v>
      </c>
      <c r="D7019" s="2388" t="s">
        <v>4016</v>
      </c>
      <c r="E7019" s="2388" t="s">
        <v>4016</v>
      </c>
      <c r="F7019" s="2388" t="s">
        <v>10735</v>
      </c>
      <c r="G7019" s="2389" t="s">
        <v>10736</v>
      </c>
      <c r="H7019" s="2382"/>
      <c r="I7019" s="2398"/>
      <c r="J7019" s="2384"/>
      <c r="K7019" s="2399"/>
      <c r="L7019" s="2399"/>
      <c r="M7019" s="2399"/>
      <c r="N7019" s="2400"/>
    </row>
    <row r="7020" spans="1:14" ht="51" customHeight="1">
      <c r="A7020" s="2401"/>
      <c r="B7020" s="2401"/>
      <c r="C7020" s="2401"/>
      <c r="D7020" s="2401"/>
      <c r="E7020" s="2401"/>
      <c r="F7020" s="2401"/>
      <c r="G7020" s="2401"/>
      <c r="H7020" s="2382"/>
      <c r="I7020" s="2398"/>
      <c r="J7020" s="2384"/>
      <c r="K7020" s="2399"/>
      <c r="L7020" s="2399"/>
      <c r="M7020" s="2399"/>
      <c r="N7020" s="2402"/>
    </row>
    <row r="7021" spans="1:14" ht="51" customHeight="1">
      <c r="A7021" s="2403"/>
      <c r="B7021" s="2403"/>
      <c r="C7021" s="2403"/>
      <c r="D7021" s="2403"/>
      <c r="E7021" s="2403"/>
      <c r="F7021" s="2403"/>
      <c r="G7021" s="2403"/>
      <c r="H7021" s="2382"/>
      <c r="I7021" s="2398"/>
      <c r="J7021" s="2384"/>
      <c r="K7021" s="2399"/>
      <c r="L7021" s="2399"/>
      <c r="M7021" s="2399"/>
      <c r="N7021" s="2400"/>
    </row>
    <row r="7022" spans="1:14" ht="51" customHeight="1">
      <c r="A7022" s="2382"/>
      <c r="B7022" s="2398"/>
      <c r="C7022" s="2403"/>
      <c r="D7022" s="2399"/>
      <c r="E7022" s="2399"/>
      <c r="F7022" s="2399"/>
      <c r="G7022" s="2404"/>
      <c r="H7022" s="2382"/>
      <c r="I7022" s="2398"/>
      <c r="J7022" s="2384"/>
      <c r="K7022" s="2399"/>
      <c r="L7022" s="2399"/>
      <c r="M7022" s="2405"/>
      <c r="N7022" s="2400"/>
    </row>
    <row r="7023" spans="1:14" ht="51" customHeight="1">
      <c r="A7023" s="2403"/>
      <c r="B7023" s="2403"/>
      <c r="C7023" s="2403"/>
      <c r="D7023" s="2403"/>
      <c r="E7023" s="2403"/>
      <c r="F7023" s="2403"/>
      <c r="G7023" s="2403"/>
      <c r="H7023" s="2382"/>
      <c r="I7023" s="2398"/>
      <c r="J7023" s="2384"/>
      <c r="K7023" s="2399"/>
      <c r="L7023" s="2399"/>
      <c r="M7023" s="2405"/>
      <c r="N7023" s="2400"/>
    </row>
    <row r="7024" spans="1:14" ht="51" customHeight="1">
      <c r="A7024" s="2382"/>
      <c r="B7024" s="2406"/>
      <c r="C7024" s="2384">
        <v>1480270</v>
      </c>
      <c r="D7024" s="2405"/>
      <c r="E7024" s="2405"/>
      <c r="F7024" s="2399"/>
      <c r="G7024" s="2404"/>
      <c r="H7024" s="2382"/>
      <c r="I7024" s="2398"/>
      <c r="J7024" s="2384"/>
      <c r="K7024" s="2399"/>
      <c r="L7024" s="2399"/>
      <c r="M7024" s="2405"/>
      <c r="N7024" s="2400"/>
    </row>
    <row r="7025" spans="1:14" ht="51" customHeight="1">
      <c r="A7025" s="2403"/>
      <c r="B7025" s="2403"/>
      <c r="C7025" s="2403"/>
      <c r="D7025" s="2403"/>
      <c r="E7025" s="2403"/>
      <c r="F7025" s="2403"/>
      <c r="G7025" s="2403"/>
      <c r="H7025" s="2382"/>
      <c r="I7025" s="2398"/>
      <c r="J7025" s="2384"/>
      <c r="K7025" s="2399"/>
      <c r="L7025" s="2399"/>
      <c r="M7025" s="2399"/>
      <c r="N7025" s="2400"/>
    </row>
    <row r="7026" spans="1:14" ht="51" customHeight="1">
      <c r="A7026" s="2403"/>
      <c r="B7026" s="2403"/>
      <c r="C7026" s="2403"/>
      <c r="D7026" s="2403"/>
      <c r="E7026" s="2403"/>
      <c r="F7026" s="2403"/>
      <c r="G7026" s="2403"/>
      <c r="H7026" s="2403"/>
      <c r="I7026" s="2403"/>
      <c r="J7026" s="2403"/>
      <c r="K7026" s="2403"/>
      <c r="L7026" s="2403"/>
      <c r="M7026" s="2403"/>
      <c r="N7026" s="2403"/>
    </row>
    <row r="7027" spans="1:14" ht="51" customHeight="1">
      <c r="A7027" s="2403"/>
      <c r="B7027" s="2403"/>
      <c r="C7027" s="2403"/>
      <c r="D7027" s="2403"/>
      <c r="E7027" s="2403"/>
      <c r="F7027" s="2403"/>
      <c r="G7027" s="2403"/>
      <c r="H7027" s="2403"/>
      <c r="I7027" s="2403"/>
      <c r="J7027" s="2403"/>
      <c r="K7027" s="2403"/>
      <c r="L7027" s="2403"/>
      <c r="M7027" s="2403"/>
      <c r="N7027" s="2403"/>
    </row>
    <row r="7028" spans="1:14" ht="51" customHeight="1">
      <c r="A7028" s="2403"/>
      <c r="B7028" s="2403"/>
      <c r="C7028" s="2403"/>
      <c r="D7028" s="2403"/>
      <c r="E7028" s="2403"/>
      <c r="F7028" s="2403"/>
      <c r="G7028" s="2403"/>
      <c r="H7028" s="2403"/>
      <c r="I7028" s="2403"/>
      <c r="J7028" s="2403"/>
      <c r="K7028" s="2403"/>
      <c r="L7028" s="2403"/>
      <c r="M7028" s="2403"/>
      <c r="N7028" s="2403"/>
    </row>
    <row r="7029" spans="1:14" ht="51" customHeight="1">
      <c r="A7029" s="2403"/>
      <c r="B7029" s="2403"/>
      <c r="C7029" s="2403"/>
      <c r="D7029" s="2403"/>
      <c r="E7029" s="2403"/>
      <c r="F7029" s="2403"/>
      <c r="G7029" s="2403"/>
      <c r="H7029" s="2403"/>
      <c r="I7029" s="2403"/>
      <c r="J7029" s="2403"/>
      <c r="K7029" s="2403"/>
      <c r="L7029" s="2403"/>
      <c r="M7029" s="2403"/>
      <c r="N7029" s="2403"/>
    </row>
    <row r="7030" spans="1:14" ht="51" customHeight="1">
      <c r="A7030" s="2378"/>
      <c r="B7030" s="2407"/>
      <c r="C7030" s="2380"/>
      <c r="D7030" s="2408"/>
      <c r="E7030" s="2408"/>
      <c r="F7030" s="2409"/>
      <c r="G7030" s="2394"/>
      <c r="H7030" s="2403"/>
      <c r="I7030" s="2403"/>
      <c r="J7030" s="2403"/>
      <c r="K7030" s="2403"/>
      <c r="L7030" s="2403"/>
      <c r="M7030" s="2403"/>
      <c r="N7030" s="2403"/>
    </row>
    <row r="7031" spans="1:14" ht="51" customHeight="1">
      <c r="A7031" s="2378"/>
      <c r="B7031" s="2407"/>
      <c r="C7031" s="2380"/>
      <c r="D7031" s="2408"/>
      <c r="E7031" s="2408"/>
      <c r="F7031" s="2409"/>
      <c r="G7031" s="2401"/>
      <c r="H7031" s="2403"/>
      <c r="I7031" s="2403"/>
      <c r="J7031" s="2403"/>
      <c r="K7031" s="2403"/>
      <c r="L7031" s="2403"/>
      <c r="M7031" s="2403"/>
      <c r="N7031" s="2403"/>
    </row>
    <row r="7032" spans="1:14" ht="51" customHeight="1">
      <c r="A7032" s="2403"/>
      <c r="B7032" s="2403"/>
      <c r="C7032" s="2403"/>
      <c r="D7032" s="2403"/>
      <c r="E7032" s="2403"/>
      <c r="F7032" s="2403"/>
      <c r="G7032" s="2394"/>
      <c r="H7032" s="2403"/>
      <c r="I7032" s="2403"/>
      <c r="J7032" s="2403"/>
      <c r="K7032" s="2403"/>
      <c r="L7032" s="2403"/>
      <c r="M7032" s="2403"/>
      <c r="N7032" s="2403"/>
    </row>
    <row r="7033" spans="1:14" ht="51" customHeight="1">
      <c r="A7033" s="2403"/>
      <c r="B7033" s="2403"/>
      <c r="C7033" s="2403"/>
      <c r="D7033" s="2403"/>
      <c r="E7033" s="2403"/>
      <c r="F7033" s="2403"/>
      <c r="G7033" s="2401"/>
      <c r="H7033" s="2403"/>
      <c r="I7033" s="2403"/>
      <c r="J7033" s="2403"/>
      <c r="K7033" s="2403"/>
      <c r="L7033" s="2403"/>
      <c r="M7033" s="2403"/>
      <c r="N7033" s="2403"/>
    </row>
    <row r="7034" spans="1:14" ht="51" customHeight="1">
      <c r="A7034" s="2378"/>
      <c r="B7034" s="2379"/>
      <c r="C7034" s="2380"/>
      <c r="D7034" s="2396"/>
      <c r="E7034" s="2396"/>
      <c r="F7034" s="2394"/>
      <c r="G7034" s="2401"/>
      <c r="H7034" s="2403"/>
      <c r="I7034" s="2403"/>
      <c r="J7034" s="2403"/>
      <c r="K7034" s="2403"/>
      <c r="L7034" s="2403"/>
      <c r="M7034" s="2403"/>
      <c r="N7034" s="2403"/>
    </row>
    <row r="7035" spans="1:14" ht="51" customHeight="1">
      <c r="A7035" s="2378"/>
      <c r="B7035" s="2379"/>
      <c r="C7035" s="2380"/>
      <c r="D7035" s="2396"/>
      <c r="E7035" s="2396"/>
      <c r="F7035" s="2394"/>
      <c r="G7035" s="2394"/>
      <c r="H7035" s="2403"/>
      <c r="I7035" s="2403"/>
      <c r="J7035" s="2403"/>
      <c r="K7035" s="2403"/>
      <c r="L7035" s="2403"/>
      <c r="M7035" s="2403"/>
      <c r="N7035" s="2403"/>
    </row>
    <row r="7036" spans="1:14" ht="51" customHeight="1">
      <c r="A7036" s="2378"/>
      <c r="B7036" s="2379"/>
      <c r="C7036" s="2380"/>
      <c r="D7036" s="2396"/>
      <c r="E7036" s="2396"/>
      <c r="F7036" s="2394"/>
      <c r="G7036" s="2401"/>
      <c r="H7036" s="2403"/>
      <c r="I7036" s="2403"/>
      <c r="J7036" s="2403"/>
      <c r="K7036" s="2403"/>
      <c r="L7036" s="2403"/>
      <c r="M7036" s="2403"/>
      <c r="N7036" s="2403"/>
    </row>
    <row r="7037" spans="1:14" ht="51" customHeight="1">
      <c r="A7037" s="2378"/>
      <c r="B7037" s="2379"/>
      <c r="C7037" s="2380"/>
      <c r="D7037" s="2396"/>
      <c r="E7037" s="2396"/>
      <c r="F7037" s="2394"/>
      <c r="G7037" s="2401"/>
      <c r="H7037" s="2403"/>
      <c r="I7037" s="2403"/>
      <c r="J7037" s="2403"/>
      <c r="K7037" s="2403"/>
      <c r="L7037" s="2403"/>
      <c r="M7037" s="2403"/>
      <c r="N7037" s="2403"/>
    </row>
    <row r="7038" spans="1:14" ht="51" customHeight="1">
      <c r="A7038" s="2378"/>
      <c r="B7038" s="2379"/>
      <c r="C7038" s="2380"/>
      <c r="D7038" s="2394"/>
      <c r="E7038" s="2396"/>
      <c r="F7038" s="2394"/>
      <c r="G7038" s="2401"/>
      <c r="H7038" s="2403"/>
      <c r="I7038" s="2403"/>
      <c r="J7038" s="2403"/>
      <c r="K7038" s="2403"/>
      <c r="L7038" s="2403"/>
      <c r="M7038" s="2403"/>
      <c r="N7038" s="2403"/>
    </row>
    <row r="7039" spans="1:14" ht="51" customHeight="1">
      <c r="A7039" s="2378"/>
      <c r="B7039" s="2379"/>
      <c r="C7039" s="2380"/>
      <c r="D7039" s="2396"/>
      <c r="E7039" s="2396"/>
      <c r="F7039" s="2394"/>
      <c r="G7039" s="2401"/>
      <c r="H7039" s="2403"/>
      <c r="I7039" s="2403"/>
      <c r="J7039" s="2403"/>
      <c r="K7039" s="2403"/>
      <c r="L7039" s="2403"/>
      <c r="M7039" s="2403"/>
      <c r="N7039" s="2403"/>
    </row>
    <row r="7040" spans="1:14" ht="51" customHeight="1">
      <c r="A7040" s="2378"/>
      <c r="B7040" s="2379"/>
      <c r="C7040" s="2380"/>
      <c r="D7040" s="2394"/>
      <c r="E7040" s="2394"/>
      <c r="F7040" s="2394"/>
      <c r="G7040" s="2394"/>
      <c r="H7040" s="2403"/>
      <c r="I7040" s="2403"/>
      <c r="J7040" s="2403"/>
      <c r="K7040" s="2403"/>
      <c r="L7040" s="2403"/>
      <c r="M7040" s="2403"/>
      <c r="N7040" s="2403"/>
    </row>
    <row r="7041" spans="1:14" ht="51" customHeight="1">
      <c r="A7041" s="2378"/>
      <c r="B7041" s="2379"/>
      <c r="C7041" s="2380"/>
      <c r="D7041" s="2396"/>
      <c r="E7041" s="2396"/>
      <c r="F7041" s="2394"/>
      <c r="G7041" s="2403"/>
      <c r="H7041" s="2403"/>
      <c r="I7041" s="2403"/>
      <c r="J7041" s="2403"/>
      <c r="K7041" s="2403"/>
      <c r="L7041" s="2403"/>
      <c r="M7041" s="2403"/>
      <c r="N7041" s="2403"/>
    </row>
    <row r="7042" spans="1:14" ht="51" customHeight="1">
      <c r="A7042" s="2378"/>
      <c r="B7042" s="2379"/>
      <c r="C7042" s="2380"/>
      <c r="D7042" s="2396"/>
      <c r="E7042" s="2396"/>
      <c r="F7042" s="2394"/>
      <c r="G7042" s="2403"/>
      <c r="H7042" s="2403"/>
      <c r="I7042" s="2403"/>
      <c r="J7042" s="2403"/>
      <c r="K7042" s="2403"/>
      <c r="L7042" s="2403"/>
      <c r="M7042" s="2403"/>
      <c r="N7042" s="2403"/>
    </row>
    <row r="7043" spans="1:14" ht="51" customHeight="1">
      <c r="A7043" s="2378"/>
      <c r="B7043" s="2379"/>
      <c r="C7043" s="2380"/>
      <c r="D7043" s="2396"/>
      <c r="E7043" s="2396"/>
      <c r="F7043" s="2394"/>
      <c r="G7043" s="2403"/>
      <c r="H7043" s="2403"/>
      <c r="I7043" s="2403"/>
      <c r="J7043" s="2403"/>
      <c r="K7043" s="2403"/>
      <c r="L7043" s="2403"/>
      <c r="M7043" s="2403"/>
      <c r="N7043" s="2403"/>
    </row>
    <row r="7044" spans="1:14" ht="51" customHeight="1">
      <c r="A7044" s="2378"/>
      <c r="B7044" s="2379"/>
      <c r="C7044" s="2380"/>
      <c r="D7044" s="2394"/>
      <c r="E7044" s="2394"/>
      <c r="F7044" s="2394"/>
      <c r="G7044" s="2403"/>
      <c r="H7044" s="2403"/>
      <c r="I7044" s="2403"/>
      <c r="J7044" s="2403"/>
      <c r="K7044" s="2403"/>
      <c r="L7044" s="2403"/>
      <c r="M7044" s="2403"/>
      <c r="N7044" s="2403"/>
    </row>
    <row r="7045" spans="1:14" ht="51" customHeight="1">
      <c r="A7045" s="2378"/>
      <c r="B7045" s="2379"/>
      <c r="C7045" s="2380"/>
      <c r="D7045" s="2394"/>
      <c r="E7045" s="2394"/>
      <c r="F7045" s="2394"/>
      <c r="G7045" s="2403"/>
      <c r="H7045"/>
      <c r="I7045"/>
      <c r="J7045"/>
      <c r="K7045"/>
      <c r="L7045"/>
      <c r="M7045"/>
      <c r="N7045"/>
    </row>
    <row r="7046" spans="1:14" ht="51" customHeight="1">
      <c r="A7046" s="2378"/>
      <c r="B7046" s="2379"/>
      <c r="C7046" s="2380"/>
      <c r="D7046" s="2396"/>
      <c r="E7046" s="2396"/>
      <c r="F7046" s="2394"/>
      <c r="G7046" s="2403"/>
      <c r="H7046"/>
      <c r="I7046"/>
      <c r="J7046"/>
      <c r="K7046"/>
      <c r="L7046"/>
      <c r="M7046"/>
      <c r="N7046"/>
    </row>
    <row r="7047" spans="1:14" ht="51" customHeight="1">
      <c r="A7047" s="2378"/>
      <c r="B7047" s="2379"/>
      <c r="C7047" s="2380"/>
      <c r="D7047" s="2396"/>
      <c r="E7047" s="2396"/>
      <c r="F7047" s="2394"/>
      <c r="G7047" s="2403"/>
      <c r="H7047"/>
      <c r="I7047"/>
      <c r="J7047"/>
      <c r="K7047"/>
      <c r="L7047"/>
      <c r="M7047"/>
      <c r="N7047"/>
    </row>
    <row r="7048" spans="1:14" ht="51" customHeight="1">
      <c r="A7048" s="2378"/>
      <c r="B7048" s="2379"/>
      <c r="C7048" s="2380"/>
      <c r="D7048" s="2396"/>
      <c r="E7048" s="2396"/>
      <c r="F7048" s="2394"/>
      <c r="G7048" s="2403"/>
      <c r="H7048"/>
      <c r="I7048"/>
      <c r="J7048"/>
      <c r="K7048"/>
      <c r="L7048"/>
      <c r="M7048"/>
      <c r="N7048"/>
    </row>
    <row r="7049" spans="1:14" ht="51" customHeight="1">
      <c r="A7049" s="2378"/>
      <c r="B7049" s="2379"/>
      <c r="C7049" s="2380"/>
      <c r="D7049" s="2394"/>
      <c r="E7049" s="2396"/>
      <c r="F7049" s="2394"/>
      <c r="G7049" s="2403"/>
      <c r="H7049"/>
      <c r="I7049"/>
      <c r="J7049"/>
      <c r="K7049"/>
      <c r="L7049"/>
      <c r="M7049"/>
      <c r="N7049"/>
    </row>
    <row r="7050" spans="1:14" ht="51" customHeight="1">
      <c r="A7050" s="2378"/>
      <c r="B7050" s="2379"/>
      <c r="C7050" s="2380"/>
      <c r="D7050" s="2396"/>
      <c r="E7050" s="2396"/>
      <c r="F7050" s="2396"/>
      <c r="G7050" s="2403"/>
      <c r="H7050"/>
      <c r="I7050"/>
      <c r="J7050"/>
      <c r="K7050"/>
      <c r="L7050"/>
      <c r="M7050"/>
      <c r="N7050"/>
    </row>
    <row r="7051" spans="1:14" ht="51" customHeight="1">
      <c r="A7051" s="2378"/>
      <c r="B7051" s="2379"/>
      <c r="C7051" s="2380"/>
      <c r="D7051" s="2394"/>
      <c r="E7051" s="2394"/>
      <c r="F7051" s="2396"/>
      <c r="G7051" s="2403"/>
      <c r="H7051"/>
      <c r="I7051"/>
      <c r="J7051"/>
      <c r="K7051"/>
      <c r="L7051"/>
      <c r="M7051"/>
      <c r="N7051"/>
    </row>
    <row r="7052" spans="1:14" ht="51" customHeight="1">
      <c r="A7052" s="2378"/>
      <c r="B7052" s="2379"/>
      <c r="C7052" s="2380"/>
      <c r="D7052" s="2394"/>
      <c r="E7052" s="2396"/>
      <c r="F7052" s="2396"/>
      <c r="G7052" s="2396"/>
      <c r="H7052"/>
      <c r="I7052"/>
      <c r="J7052"/>
      <c r="K7052"/>
      <c r="L7052"/>
      <c r="M7052"/>
      <c r="N7052"/>
    </row>
    <row r="7053" spans="1:14" ht="51" customHeight="1">
      <c r="A7053" s="2378"/>
      <c r="B7053" s="2379"/>
      <c r="C7053" s="2380"/>
      <c r="D7053" s="2394"/>
      <c r="E7053" s="2396"/>
      <c r="F7053" s="2396"/>
      <c r="G7053" s="2403"/>
      <c r="H7053"/>
      <c r="I7053"/>
      <c r="J7053"/>
      <c r="K7053"/>
      <c r="L7053"/>
      <c r="M7053"/>
      <c r="N7053"/>
    </row>
    <row r="7054" spans="1:14" ht="51" customHeight="1">
      <c r="A7054" s="2378"/>
      <c r="B7054" s="2379"/>
      <c r="C7054" s="2380"/>
      <c r="D7054" s="2394"/>
      <c r="E7054" s="2396"/>
      <c r="F7054" s="2396"/>
      <c r="G7054" s="2403"/>
      <c r="H7054"/>
      <c r="I7054"/>
      <c r="J7054"/>
      <c r="K7054"/>
      <c r="L7054"/>
      <c r="M7054"/>
      <c r="N7054"/>
    </row>
    <row r="7055" spans="1:14" ht="51" customHeight="1">
      <c r="A7055" s="2378"/>
      <c r="B7055" s="2379"/>
      <c r="C7055" s="2380"/>
      <c r="D7055" s="2396"/>
      <c r="E7055" s="2396"/>
      <c r="F7055" s="2396"/>
      <c r="G7055" s="2394"/>
      <c r="H7055"/>
      <c r="I7055"/>
      <c r="J7055"/>
      <c r="K7055"/>
      <c r="L7055"/>
      <c r="M7055"/>
      <c r="N7055"/>
    </row>
    <row r="7056" spans="1:14" ht="51" customHeight="1">
      <c r="A7056" s="2378"/>
      <c r="B7056" s="2379"/>
      <c r="C7056" s="2380"/>
      <c r="D7056" s="2396"/>
      <c r="E7056" s="2396"/>
      <c r="F7056" s="2394"/>
      <c r="G7056" s="2403"/>
      <c r="H7056"/>
      <c r="I7056"/>
      <c r="J7056"/>
      <c r="K7056"/>
      <c r="L7056"/>
      <c r="M7056"/>
      <c r="N7056"/>
    </row>
    <row r="7057" spans="1:14" ht="51" customHeight="1">
      <c r="A7057" s="2378"/>
      <c r="B7057" s="2410"/>
      <c r="C7057" s="2380"/>
      <c r="D7057" s="2394"/>
      <c r="E7057" s="2394"/>
      <c r="F7057" s="2394"/>
      <c r="G7057" s="2403"/>
      <c r="H7057"/>
      <c r="I7057"/>
      <c r="J7057"/>
      <c r="K7057"/>
      <c r="L7057"/>
      <c r="M7057"/>
      <c r="N7057"/>
    </row>
    <row r="7058" spans="1:14" ht="51" customHeight="1">
      <c r="A7058" s="2411"/>
      <c r="B7058" s="2379"/>
      <c r="C7058" s="2380"/>
      <c r="D7058" s="2396"/>
      <c r="E7058" s="2396"/>
      <c r="F7058" s="2394"/>
      <c r="G7058" s="2403"/>
      <c r="H7058"/>
      <c r="I7058"/>
      <c r="J7058"/>
      <c r="K7058"/>
      <c r="L7058"/>
      <c r="M7058"/>
      <c r="N7058"/>
    </row>
    <row r="7059" spans="1:14" ht="51" customHeight="1">
      <c r="A7059" s="2411"/>
      <c r="B7059" s="2379"/>
      <c r="C7059" s="2380"/>
      <c r="D7059" s="2396"/>
      <c r="E7059" s="2396"/>
      <c r="F7059" s="2394"/>
      <c r="G7059" s="2403"/>
      <c r="H7059"/>
      <c r="I7059"/>
      <c r="J7059"/>
      <c r="K7059"/>
      <c r="L7059"/>
      <c r="M7059"/>
      <c r="N7059"/>
    </row>
    <row r="7060" spans="1:14" ht="51" customHeight="1">
      <c r="A7060" s="2411"/>
      <c r="B7060" s="2379"/>
      <c r="C7060" s="2412"/>
      <c r="D7060" s="2396"/>
      <c r="E7060" s="2396"/>
      <c r="F7060" s="2394"/>
      <c r="G7060" s="2394"/>
      <c r="H7060"/>
      <c r="I7060"/>
      <c r="J7060"/>
      <c r="K7060"/>
      <c r="L7060"/>
      <c r="M7060"/>
      <c r="N7060"/>
    </row>
    <row r="7061" spans="1:14" ht="51" customHeight="1">
      <c r="A7061" s="2411"/>
      <c r="B7061" s="2379"/>
      <c r="C7061" s="2380"/>
      <c r="D7061" s="2396"/>
      <c r="E7061" s="2396"/>
      <c r="F7061" s="2394"/>
      <c r="G7061" s="2403"/>
      <c r="H7061"/>
      <c r="I7061"/>
      <c r="J7061"/>
      <c r="K7061"/>
      <c r="L7061"/>
      <c r="M7061"/>
      <c r="N7061"/>
    </row>
    <row r="7062" spans="1:14" ht="51" customHeight="1">
      <c r="A7062" s="2411"/>
      <c r="B7062" s="2379"/>
      <c r="C7062" s="2380"/>
      <c r="D7062" s="2396"/>
      <c r="E7062" s="2396"/>
      <c r="F7062" s="2394"/>
      <c r="G7062" s="2403"/>
      <c r="H7062"/>
      <c r="I7062"/>
      <c r="J7062"/>
      <c r="K7062"/>
      <c r="L7062"/>
      <c r="M7062"/>
      <c r="N7062"/>
    </row>
    <row r="7063" spans="1:14" ht="51" customHeight="1">
      <c r="A7063" s="2411"/>
      <c r="B7063" s="2379"/>
      <c r="C7063" s="2380"/>
      <c r="D7063" s="2394"/>
      <c r="E7063" s="2394"/>
      <c r="F7063" s="2394"/>
      <c r="G7063" s="2403"/>
      <c r="H7063"/>
      <c r="I7063"/>
      <c r="J7063"/>
      <c r="K7063"/>
      <c r="L7063"/>
      <c r="M7063"/>
      <c r="N7063"/>
    </row>
    <row r="7064" spans="1:14" ht="51" customHeight="1">
      <c r="A7064" s="2411"/>
      <c r="B7064" s="2379"/>
      <c r="C7064" s="2403"/>
      <c r="D7064" s="2396"/>
      <c r="E7064" s="2396"/>
      <c r="F7064" s="2394"/>
      <c r="G7064" s="2403"/>
      <c r="H7064"/>
      <c r="I7064"/>
      <c r="J7064"/>
      <c r="K7064"/>
      <c r="L7064"/>
      <c r="M7064"/>
      <c r="N7064"/>
    </row>
    <row r="7065" spans="1:14" ht="51" customHeight="1">
      <c r="A7065" s="2411"/>
      <c r="B7065" s="2379"/>
      <c r="C7065" s="2380"/>
      <c r="D7065" s="2396"/>
      <c r="E7065" s="2396"/>
      <c r="F7065" s="2394"/>
      <c r="G7065" s="2403"/>
      <c r="H7065"/>
      <c r="I7065"/>
      <c r="J7065"/>
      <c r="K7065"/>
      <c r="L7065"/>
      <c r="M7065"/>
      <c r="N7065"/>
    </row>
    <row r="7066" spans="1:14" ht="51" customHeight="1">
      <c r="A7066" s="2411"/>
      <c r="B7066" s="2379"/>
      <c r="C7066" s="2380"/>
      <c r="D7066" s="2394"/>
      <c r="E7066" s="2396"/>
      <c r="F7066" s="2394"/>
      <c r="G7066" s="2403"/>
      <c r="H7066"/>
      <c r="I7066"/>
      <c r="J7066"/>
      <c r="K7066"/>
      <c r="L7066"/>
      <c r="M7066"/>
      <c r="N7066"/>
    </row>
    <row r="7067" spans="1:14" ht="51" customHeight="1">
      <c r="A7067" s="2411"/>
      <c r="B7067" s="2379"/>
      <c r="C7067" s="2380"/>
      <c r="D7067" s="2396"/>
      <c r="E7067" s="2396"/>
      <c r="F7067" s="2394"/>
      <c r="G7067" s="2403"/>
      <c r="H7067"/>
      <c r="I7067"/>
      <c r="J7067"/>
      <c r="K7067"/>
      <c r="L7067"/>
      <c r="M7067"/>
      <c r="N7067"/>
    </row>
    <row r="7068" spans="1:14" ht="51" customHeight="1">
      <c r="A7068" s="2411"/>
      <c r="B7068" s="2413"/>
      <c r="C7068" s="2380"/>
      <c r="D7068" s="2394"/>
      <c r="E7068" s="2394"/>
      <c r="F7068" s="2394"/>
      <c r="G7068" s="2403"/>
      <c r="H7068"/>
      <c r="I7068"/>
      <c r="J7068"/>
      <c r="K7068"/>
      <c r="L7068"/>
      <c r="M7068"/>
      <c r="N7068"/>
    </row>
    <row r="7069" spans="1:14" ht="51" customHeight="1">
      <c r="A7069" s="2411"/>
      <c r="B7069" s="2379"/>
      <c r="C7069" s="2380"/>
      <c r="D7069" s="2394"/>
      <c r="E7069" s="2394"/>
      <c r="F7069" s="2394"/>
      <c r="G7069" s="2403"/>
      <c r="H7069"/>
      <c r="I7069"/>
      <c r="J7069"/>
      <c r="K7069"/>
      <c r="L7069"/>
      <c r="M7069"/>
      <c r="N7069"/>
    </row>
    <row r="7070" spans="1:14" ht="51" customHeight="1">
      <c r="A7070" s="2411"/>
      <c r="B7070" s="2379"/>
      <c r="C7070" s="2380"/>
      <c r="D7070" s="2396"/>
      <c r="E7070" s="2396"/>
      <c r="F7070" s="2394"/>
      <c r="G7070" s="2403"/>
      <c r="H7070"/>
      <c r="I7070"/>
      <c r="J7070"/>
      <c r="K7070"/>
      <c r="L7070"/>
      <c r="M7070"/>
      <c r="N7070"/>
    </row>
    <row r="7071" spans="1:14" ht="51" customHeight="1">
      <c r="A7071" s="2411"/>
      <c r="B7071" s="2379"/>
      <c r="C7071" s="2380"/>
      <c r="D7071" s="2396"/>
      <c r="E7071" s="2396"/>
      <c r="F7071" s="2394"/>
      <c r="G7071" s="2403"/>
      <c r="H7071"/>
      <c r="I7071"/>
      <c r="J7071"/>
      <c r="K7071"/>
      <c r="L7071"/>
      <c r="M7071"/>
      <c r="N7071"/>
    </row>
    <row r="7072" spans="1:14" ht="51" customHeight="1">
      <c r="A7072" s="2411"/>
      <c r="B7072" s="2413"/>
      <c r="C7072" s="2414"/>
      <c r="D7072" s="2396"/>
      <c r="E7072" s="2396"/>
      <c r="F7072" s="2394"/>
      <c r="G7072" s="2403"/>
      <c r="H7072"/>
      <c r="I7072"/>
      <c r="J7072"/>
      <c r="K7072"/>
      <c r="L7072"/>
      <c r="M7072"/>
      <c r="N7072"/>
    </row>
    <row r="7073" spans="1:14" ht="51" customHeight="1">
      <c r="A7073" s="2411"/>
      <c r="B7073" s="2413"/>
      <c r="C7073" s="2414"/>
      <c r="D7073" s="2396"/>
      <c r="E7073" s="2396"/>
      <c r="F7073" s="2394"/>
      <c r="G7073" s="2403"/>
      <c r="H7073"/>
      <c r="I7073"/>
      <c r="J7073"/>
      <c r="K7073"/>
      <c r="L7073"/>
      <c r="M7073"/>
      <c r="N7073"/>
    </row>
    <row r="7074" spans="1:14" ht="51" customHeight="1">
      <c r="A7074" s="2411"/>
      <c r="B7074" s="2413"/>
      <c r="C7074" s="2414"/>
      <c r="D7074" s="2394"/>
      <c r="E7074" s="2394"/>
      <c r="F7074" s="2394"/>
      <c r="G7074" s="2403"/>
      <c r="H7074"/>
      <c r="I7074"/>
      <c r="J7074"/>
      <c r="K7074"/>
      <c r="L7074"/>
      <c r="M7074"/>
      <c r="N7074"/>
    </row>
    <row r="7075" spans="1:14" ht="51" customHeight="1">
      <c r="A7075" s="2411"/>
      <c r="B7075" s="2413"/>
      <c r="C7075" s="2414"/>
      <c r="D7075" s="2394"/>
      <c r="E7075" s="2394"/>
      <c r="F7075" s="2394"/>
      <c r="G7075" s="2403"/>
      <c r="H7075"/>
      <c r="I7075"/>
      <c r="J7075"/>
      <c r="K7075"/>
      <c r="L7075"/>
      <c r="M7075"/>
      <c r="N7075"/>
    </row>
    <row r="7076" spans="1:14" ht="51" customHeight="1">
      <c r="A7076" s="2411"/>
      <c r="B7076" s="2379"/>
      <c r="C7076" s="2380"/>
      <c r="D7076" s="2394"/>
      <c r="E7076" s="2394"/>
      <c r="F7076" s="2394"/>
      <c r="G7076" s="2394"/>
      <c r="H7076"/>
      <c r="I7076"/>
      <c r="J7076"/>
      <c r="K7076"/>
      <c r="L7076"/>
      <c r="M7076"/>
      <c r="N7076"/>
    </row>
    <row r="7077" spans="1:14" ht="51" customHeight="1">
      <c r="A7077" s="2411"/>
      <c r="B7077" s="2379"/>
      <c r="C7077" s="2380"/>
      <c r="D7077" s="2394"/>
      <c r="E7077" s="2394"/>
      <c r="F7077" s="2403"/>
      <c r="G7077" s="2394"/>
      <c r="H7077" s="2403"/>
      <c r="I7077" s="2403"/>
      <c r="J7077" s="2403"/>
      <c r="K7077" s="2403"/>
      <c r="L7077" s="2403"/>
      <c r="M7077" s="2403"/>
      <c r="N7077" s="2403"/>
    </row>
    <row r="7078" spans="1:14" ht="51" customHeight="1">
      <c r="A7078" s="2411"/>
      <c r="B7078" s="2379"/>
      <c r="C7078" s="2380"/>
      <c r="D7078" s="2394"/>
      <c r="E7078" s="2394"/>
      <c r="F7078" s="2403"/>
      <c r="G7078" s="2403"/>
      <c r="H7078" s="2403"/>
      <c r="I7078" s="2403"/>
      <c r="J7078" s="2403"/>
      <c r="K7078" s="2403"/>
      <c r="L7078" s="2403"/>
      <c r="M7078" s="2403"/>
      <c r="N7078" s="2403"/>
    </row>
    <row r="7079" spans="1:14" ht="51" customHeight="1">
      <c r="A7079" s="2411"/>
      <c r="B7079" s="2379"/>
      <c r="C7079" s="2380"/>
      <c r="D7079" s="2394"/>
      <c r="E7079" s="2394"/>
      <c r="F7079" s="2396"/>
      <c r="G7079" s="2403"/>
      <c r="H7079" s="2403"/>
      <c r="I7079" s="2403"/>
      <c r="J7079" s="2403"/>
      <c r="K7079" s="2403"/>
      <c r="L7079" s="2403"/>
      <c r="M7079" s="2403"/>
      <c r="N7079" s="2403"/>
    </row>
    <row r="7080" spans="1:14" ht="51" customHeight="1">
      <c r="A7080" s="2411"/>
      <c r="B7080" s="2379"/>
      <c r="C7080" s="2380"/>
      <c r="D7080" s="2394"/>
      <c r="E7080" s="2394"/>
      <c r="F7080" s="2396"/>
      <c r="G7080" s="2394"/>
      <c r="H7080" s="2403"/>
      <c r="I7080" s="2403"/>
      <c r="J7080" s="2403"/>
      <c r="K7080" s="2403"/>
      <c r="L7080" s="2403"/>
      <c r="M7080" s="2403"/>
      <c r="N7080" s="2403"/>
    </row>
    <row r="7081" spans="1:14" ht="51" customHeight="1">
      <c r="A7081" s="2411"/>
      <c r="B7081" s="2379"/>
      <c r="C7081" s="2380"/>
      <c r="D7081" s="2396"/>
      <c r="E7081" s="2396"/>
      <c r="F7081" s="2396"/>
      <c r="G7081" s="2403"/>
      <c r="H7081" s="2403"/>
      <c r="I7081" s="2403"/>
      <c r="J7081" s="2403"/>
      <c r="K7081" s="2403"/>
      <c r="L7081" s="2403"/>
      <c r="M7081" s="2403"/>
      <c r="N7081" s="2403"/>
    </row>
    <row r="7082" spans="1:14" ht="51" customHeight="1">
      <c r="A7082" s="2411"/>
      <c r="B7082" s="2379"/>
      <c r="C7082" s="2380"/>
      <c r="D7082" s="2394"/>
      <c r="E7082" s="2394"/>
      <c r="F7082" s="2396"/>
      <c r="G7082" s="2403"/>
      <c r="H7082" s="2403"/>
      <c r="I7082" s="2403"/>
      <c r="J7082" s="2403"/>
      <c r="K7082" s="2403"/>
      <c r="L7082" s="2403"/>
      <c r="M7082" s="2403"/>
      <c r="N7082" s="2403"/>
    </row>
    <row r="7083" spans="1:14" ht="51" customHeight="1">
      <c r="A7083" s="2411"/>
      <c r="B7083" s="2379"/>
      <c r="C7083" s="2380"/>
      <c r="D7083" s="2396"/>
      <c r="E7083" s="2396"/>
      <c r="F7083" s="2396"/>
      <c r="G7083" s="2403"/>
      <c r="H7083" s="2403"/>
      <c r="I7083" s="2403"/>
      <c r="J7083" s="2403"/>
      <c r="K7083" s="2403"/>
      <c r="L7083" s="2403"/>
      <c r="M7083" s="2403"/>
      <c r="N7083" s="2403"/>
    </row>
    <row r="7084" spans="1:14" ht="51" customHeight="1">
      <c r="A7084" s="2411"/>
      <c r="B7084" s="2379"/>
      <c r="C7084" s="2380"/>
      <c r="D7084" s="2396"/>
      <c r="E7084" s="2396"/>
      <c r="F7084" s="2403"/>
      <c r="G7084" s="2403"/>
      <c r="H7084" s="2403"/>
      <c r="I7084" s="2403"/>
      <c r="J7084" s="2403"/>
      <c r="K7084" s="2403"/>
      <c r="L7084" s="2403"/>
      <c r="M7084" s="2403"/>
      <c r="N7084" s="2403"/>
    </row>
    <row r="7085" spans="1:14" ht="51" customHeight="1">
      <c r="A7085" s="2411"/>
      <c r="B7085" s="2379"/>
      <c r="C7085" s="2380"/>
      <c r="D7085" s="2394"/>
      <c r="E7085" s="2394"/>
      <c r="F7085" s="2403"/>
      <c r="G7085" s="2403"/>
      <c r="H7085" s="2403"/>
      <c r="I7085" s="2403"/>
      <c r="J7085" s="2403"/>
      <c r="K7085" s="2403"/>
      <c r="L7085" s="2403"/>
      <c r="M7085" s="2403"/>
      <c r="N7085" s="2403"/>
    </row>
    <row r="7086" spans="1:14" ht="51" customHeight="1">
      <c r="A7086" s="2411"/>
      <c r="B7086" s="2379"/>
      <c r="C7086" s="2380"/>
      <c r="D7086" s="2396"/>
      <c r="E7086" s="2396"/>
      <c r="F7086" s="2396"/>
      <c r="G7086" s="2403"/>
      <c r="H7086" s="2403"/>
      <c r="I7086" s="2403"/>
      <c r="J7086" s="2403"/>
      <c r="K7086" s="2403"/>
      <c r="L7086" s="2403"/>
      <c r="M7086" s="2403"/>
      <c r="N7086" s="2403"/>
    </row>
    <row r="7087" spans="1:14" ht="51" customHeight="1">
      <c r="A7087" s="2415"/>
      <c r="B7087" s="2416"/>
      <c r="C7087" s="2417"/>
      <c r="D7087" s="2418"/>
      <c r="E7087" s="2419"/>
      <c r="F7087" s="2420"/>
      <c r="G7087" s="2421"/>
      <c r="H7087" s="2421"/>
      <c r="I7087" s="2421"/>
      <c r="J7087" s="2421"/>
      <c r="K7087" s="2421"/>
      <c r="L7087" s="2421"/>
      <c r="M7087" s="2421"/>
      <c r="N7087" s="2421"/>
    </row>
    <row r="7088" spans="1:14" ht="51" customHeight="1">
      <c r="A7088" s="2411"/>
      <c r="B7088" s="2379"/>
      <c r="C7088" s="2380"/>
      <c r="D7088" s="2394"/>
      <c r="E7088" s="2394"/>
      <c r="F7088" s="2396"/>
      <c r="G7088" s="2403"/>
      <c r="H7088" s="2403"/>
      <c r="I7088" s="2403"/>
      <c r="J7088" s="2403"/>
      <c r="K7088" s="2403"/>
      <c r="L7088" s="2403"/>
      <c r="M7088" s="2403"/>
      <c r="N7088" s="2403"/>
    </row>
    <row r="7089" spans="1:14" ht="51" customHeight="1">
      <c r="A7089" s="2411"/>
      <c r="B7089" s="2379"/>
      <c r="C7089" s="2380"/>
      <c r="D7089" s="2394"/>
      <c r="E7089" s="2394"/>
      <c r="F7089" s="2396"/>
      <c r="G7089" s="2403"/>
      <c r="H7089" s="2403"/>
      <c r="I7089" s="2403"/>
      <c r="J7089" s="2403"/>
      <c r="K7089" s="2403"/>
      <c r="L7089" s="2403"/>
      <c r="M7089" s="2403"/>
      <c r="N7089" s="2403"/>
    </row>
    <row r="7090" spans="1:14" ht="51" customHeight="1">
      <c r="A7090" s="2411"/>
      <c r="B7090" s="2379"/>
      <c r="C7090" s="2380"/>
      <c r="D7090" s="2394"/>
      <c r="E7090" s="2394"/>
      <c r="F7090" s="2396"/>
      <c r="G7090" s="2403"/>
      <c r="H7090" s="2403"/>
      <c r="I7090" s="2403"/>
      <c r="J7090" s="2403"/>
      <c r="K7090" s="2403"/>
      <c r="L7090" s="2403"/>
      <c r="M7090" s="2403"/>
      <c r="N7090" s="2403"/>
    </row>
    <row r="7091" spans="1:14" ht="51" customHeight="1">
      <c r="A7091" s="2411"/>
      <c r="B7091" s="2379"/>
      <c r="C7091" s="2380"/>
      <c r="D7091" s="2394"/>
      <c r="E7091" s="2394"/>
      <c r="F7091" s="2396"/>
      <c r="G7091" s="2403"/>
      <c r="H7091" s="2403"/>
      <c r="I7091" s="2403"/>
      <c r="J7091" s="2403"/>
      <c r="K7091" s="2403"/>
      <c r="L7091" s="2403"/>
      <c r="M7091" s="2403"/>
      <c r="N7091" s="2403"/>
    </row>
    <row r="7092" spans="1:14" ht="51" customHeight="1">
      <c r="A7092" s="2411"/>
      <c r="B7092" s="2379"/>
      <c r="C7092" s="2380"/>
      <c r="D7092" s="2396"/>
      <c r="E7092" s="2396"/>
      <c r="F7092" s="2396"/>
      <c r="G7092" s="2403"/>
      <c r="H7092" s="2403"/>
      <c r="I7092" s="2403"/>
      <c r="J7092" s="2403"/>
      <c r="K7092" s="2403"/>
      <c r="L7092" s="2403"/>
      <c r="M7092" s="2403"/>
      <c r="N7092" s="2403"/>
    </row>
    <row r="7093" spans="1:14" ht="51" customHeight="1">
      <c r="A7093" s="2411"/>
      <c r="B7093" s="2379"/>
      <c r="C7093" s="2380"/>
      <c r="D7093" s="2394"/>
      <c r="E7093" s="2394"/>
      <c r="F7093" s="2396"/>
      <c r="G7093" s="2403"/>
      <c r="H7093"/>
      <c r="I7093"/>
      <c r="J7093"/>
      <c r="K7093"/>
      <c r="L7093"/>
      <c r="M7093"/>
      <c r="N7093"/>
    </row>
    <row r="7094" spans="1:14" ht="51" customHeight="1">
      <c r="A7094" s="2411"/>
      <c r="B7094" s="2379"/>
      <c r="C7094" s="2380"/>
      <c r="D7094" s="2394"/>
      <c r="E7094" s="2394"/>
      <c r="F7094" s="2396"/>
      <c r="G7094" s="2394"/>
      <c r="H7094"/>
      <c r="I7094"/>
      <c r="J7094"/>
      <c r="K7094"/>
      <c r="L7094"/>
      <c r="M7094"/>
      <c r="N7094"/>
    </row>
    <row r="7095" spans="1:14" ht="51" customHeight="1">
      <c r="A7095" s="2411"/>
      <c r="B7095" s="2379"/>
      <c r="C7095" s="2380"/>
      <c r="D7095" s="2394"/>
      <c r="E7095" s="2394"/>
      <c r="F7095" s="2396"/>
      <c r="G7095" s="2403"/>
      <c r="H7095"/>
      <c r="I7095"/>
      <c r="J7095"/>
      <c r="K7095"/>
      <c r="L7095"/>
      <c r="M7095"/>
      <c r="N7095"/>
    </row>
    <row r="7096" spans="1:14" ht="51" customHeight="1">
      <c r="A7096" s="2411"/>
      <c r="B7096" s="2379"/>
      <c r="C7096" s="2380"/>
      <c r="D7096" s="2394"/>
      <c r="E7096" s="2394"/>
      <c r="F7096" s="2396" t="s">
        <v>10367</v>
      </c>
      <c r="G7096" s="2403"/>
      <c r="H7096"/>
      <c r="I7096"/>
      <c r="J7096"/>
      <c r="K7096"/>
      <c r="L7096"/>
      <c r="M7096"/>
      <c r="N7096"/>
    </row>
    <row r="7097" spans="1:14" ht="51" customHeight="1">
      <c r="A7097" s="2411"/>
      <c r="B7097" s="2379"/>
      <c r="C7097" s="2380"/>
      <c r="D7097" s="2394"/>
      <c r="E7097" s="2394"/>
      <c r="F7097" s="2396" t="s">
        <v>10663</v>
      </c>
      <c r="G7097" s="2394"/>
      <c r="H7097"/>
      <c r="I7097"/>
      <c r="J7097"/>
      <c r="K7097"/>
      <c r="L7097"/>
      <c r="M7097"/>
      <c r="N7097"/>
    </row>
    <row r="7098" spans="1:14" ht="51" customHeight="1">
      <c r="A7098" s="2411"/>
      <c r="B7098" s="2379"/>
      <c r="C7098" s="2380"/>
      <c r="D7098" s="2394"/>
      <c r="E7098" s="2394"/>
      <c r="F7098" s="2396" t="s">
        <v>10663</v>
      </c>
      <c r="G7098" s="2394"/>
      <c r="H7098"/>
      <c r="I7098"/>
      <c r="J7098"/>
      <c r="K7098"/>
      <c r="L7098"/>
      <c r="M7098"/>
      <c r="N7098"/>
    </row>
    <row r="7099" spans="1:14" ht="51" customHeight="1">
      <c r="A7099" s="2411"/>
      <c r="B7099" s="2379"/>
      <c r="C7099" s="2380"/>
      <c r="D7099" s="2394"/>
      <c r="E7099" s="2394"/>
      <c r="F7099" s="2396" t="s">
        <v>10663</v>
      </c>
      <c r="G7099" s="2394"/>
      <c r="H7099"/>
      <c r="I7099"/>
      <c r="J7099"/>
      <c r="K7099"/>
      <c r="L7099"/>
      <c r="M7099"/>
      <c r="N7099"/>
    </row>
    <row r="7100" spans="1:14" ht="51" customHeight="1">
      <c r="A7100" s="2411"/>
      <c r="B7100" s="2379"/>
      <c r="C7100" s="2380"/>
      <c r="D7100" s="2394"/>
      <c r="E7100" s="2394"/>
      <c r="F7100" s="2396" t="s">
        <v>10663</v>
      </c>
      <c r="G7100" s="2403"/>
      <c r="H7100"/>
      <c r="I7100"/>
      <c r="J7100"/>
      <c r="K7100"/>
      <c r="L7100"/>
      <c r="M7100"/>
      <c r="N7100"/>
    </row>
    <row r="7101" spans="1:14" ht="51" customHeight="1">
      <c r="A7101" s="2411"/>
      <c r="B7101" s="2379"/>
      <c r="C7101" s="2380"/>
      <c r="D7101" s="2396"/>
      <c r="E7101" s="2396"/>
      <c r="F7101" s="2403"/>
      <c r="G7101" s="2403"/>
      <c r="H7101"/>
      <c r="I7101"/>
      <c r="J7101"/>
      <c r="K7101"/>
      <c r="L7101"/>
      <c r="M7101"/>
      <c r="N7101"/>
    </row>
    <row r="7102" spans="1:14" ht="51" customHeight="1">
      <c r="A7102" s="2411"/>
      <c r="B7102" s="2379"/>
      <c r="C7102" s="2380"/>
      <c r="D7102" s="2396"/>
      <c r="E7102" s="2396"/>
      <c r="F7102" s="2394"/>
      <c r="G7102" s="2403"/>
      <c r="H7102"/>
      <c r="I7102"/>
      <c r="J7102"/>
      <c r="K7102"/>
      <c r="L7102"/>
      <c r="M7102"/>
      <c r="N7102"/>
    </row>
    <row r="7103" spans="1:14" ht="51" customHeight="1">
      <c r="A7103" s="2411"/>
      <c r="B7103" s="2379"/>
      <c r="C7103" s="2380"/>
      <c r="D7103" s="2394"/>
      <c r="E7103" s="2394"/>
      <c r="F7103" s="2394"/>
      <c r="G7103" s="2403"/>
      <c r="H7103"/>
      <c r="I7103"/>
      <c r="J7103"/>
      <c r="K7103"/>
      <c r="L7103"/>
      <c r="M7103"/>
      <c r="N7103"/>
    </row>
    <row r="7104" spans="1:14" ht="51" customHeight="1">
      <c r="A7104" s="2411"/>
      <c r="B7104" s="2379"/>
      <c r="C7104" s="2380"/>
      <c r="D7104" s="2396"/>
      <c r="E7104" s="2396"/>
      <c r="F7104" s="2394"/>
      <c r="G7104" s="2394"/>
      <c r="H7104"/>
      <c r="I7104"/>
      <c r="J7104"/>
      <c r="K7104"/>
      <c r="L7104"/>
      <c r="M7104"/>
      <c r="N7104"/>
    </row>
    <row r="7105" spans="1:14" ht="51" customHeight="1">
      <c r="A7105" s="2411"/>
      <c r="B7105" s="2379"/>
      <c r="C7105" s="2380"/>
      <c r="D7105" s="2394"/>
      <c r="E7105" s="2394"/>
      <c r="F7105" s="2394"/>
      <c r="G7105" s="2403"/>
      <c r="H7105"/>
      <c r="I7105"/>
      <c r="J7105"/>
      <c r="K7105"/>
      <c r="L7105"/>
      <c r="M7105"/>
      <c r="N7105"/>
    </row>
    <row r="7106" spans="1:14" ht="51" customHeight="1">
      <c r="A7106" s="2411"/>
      <c r="B7106" s="2413"/>
      <c r="C7106" s="2414"/>
      <c r="D7106" s="2394"/>
      <c r="E7106" s="2394"/>
      <c r="F7106" s="2394"/>
      <c r="G7106" s="2403"/>
      <c r="H7106"/>
      <c r="I7106"/>
      <c r="J7106"/>
      <c r="K7106"/>
      <c r="L7106"/>
      <c r="M7106"/>
      <c r="N7106"/>
    </row>
    <row r="7107" spans="1:14" ht="51" customHeight="1">
      <c r="A7107" s="2411"/>
      <c r="B7107" s="2413"/>
      <c r="C7107" s="2414"/>
      <c r="D7107" s="2394"/>
      <c r="E7107" s="2394"/>
      <c r="F7107" s="2394"/>
      <c r="G7107" s="2403"/>
      <c r="H7107"/>
      <c r="I7107"/>
      <c r="J7107"/>
      <c r="K7107"/>
      <c r="L7107"/>
      <c r="M7107"/>
      <c r="N7107"/>
    </row>
    <row r="7108" spans="1:14" ht="51" customHeight="1">
      <c r="A7108" s="2411"/>
      <c r="B7108" s="2413"/>
      <c r="C7108" s="2414"/>
      <c r="D7108" s="2394"/>
      <c r="E7108" s="2394"/>
      <c r="F7108" s="2394"/>
      <c r="G7108" s="2403"/>
      <c r="H7108"/>
      <c r="I7108"/>
      <c r="J7108"/>
      <c r="K7108"/>
      <c r="L7108"/>
      <c r="M7108"/>
      <c r="N7108"/>
    </row>
    <row r="7109" spans="1:14" ht="51" customHeight="1">
      <c r="A7109" s="2411"/>
      <c r="B7109" s="2413"/>
      <c r="C7109" s="2414"/>
      <c r="D7109" s="2394"/>
      <c r="E7109" s="2394"/>
      <c r="F7109" s="2394"/>
      <c r="G7109" s="2403"/>
      <c r="H7109"/>
      <c r="I7109"/>
      <c r="J7109"/>
      <c r="K7109"/>
      <c r="L7109"/>
      <c r="M7109"/>
      <c r="N7109"/>
    </row>
    <row r="7110" spans="1:14" ht="51" customHeight="1">
      <c r="A7110" s="2411"/>
      <c r="B7110" s="2379"/>
      <c r="C7110" s="2380"/>
      <c r="D7110" s="2394"/>
      <c r="E7110" s="2394"/>
      <c r="F7110" s="2394"/>
      <c r="G7110" s="2403"/>
      <c r="H7110"/>
      <c r="I7110"/>
      <c r="J7110"/>
      <c r="K7110"/>
      <c r="L7110"/>
      <c r="M7110"/>
      <c r="N7110"/>
    </row>
    <row r="7111" spans="1:14" ht="51" customHeight="1">
      <c r="A7111" s="2411">
        <v>81163312098</v>
      </c>
      <c r="B7111" s="2379" t="s">
        <v>10737</v>
      </c>
      <c r="C7111" s="2380">
        <v>15000</v>
      </c>
      <c r="D7111" s="2394" t="s">
        <v>10738</v>
      </c>
      <c r="E7111" s="2394" t="s">
        <v>10343</v>
      </c>
      <c r="F7111" s="2394" t="s">
        <v>10739</v>
      </c>
      <c r="G7111" s="2403"/>
      <c r="H7111"/>
      <c r="I7111"/>
      <c r="J7111"/>
      <c r="K7111"/>
      <c r="L7111"/>
      <c r="M7111"/>
      <c r="N7111"/>
    </row>
    <row r="7112" spans="1:14" ht="51" customHeight="1">
      <c r="A7112" s="2411">
        <v>81163312099</v>
      </c>
      <c r="B7112" s="2379" t="s">
        <v>10740</v>
      </c>
      <c r="C7112" s="2380">
        <v>15000</v>
      </c>
      <c r="D7112" s="2394" t="s">
        <v>10738</v>
      </c>
      <c r="E7112" s="2394" t="s">
        <v>10343</v>
      </c>
      <c r="F7112" s="2394" t="s">
        <v>10739</v>
      </c>
      <c r="G7112" s="2403"/>
      <c r="H7112"/>
      <c r="I7112"/>
      <c r="J7112"/>
      <c r="K7112"/>
      <c r="L7112"/>
      <c r="M7112"/>
      <c r="N7112"/>
    </row>
    <row r="7113" spans="1:14" ht="51" customHeight="1">
      <c r="A7113" s="2411">
        <v>81152312100</v>
      </c>
      <c r="B7113" s="2413" t="s">
        <v>10741</v>
      </c>
      <c r="C7113" s="2380">
        <v>200000</v>
      </c>
      <c r="D7113" s="2394" t="s">
        <v>10327</v>
      </c>
      <c r="E7113" s="2394" t="s">
        <v>10742</v>
      </c>
      <c r="F7113" s="2394" t="s">
        <v>10743</v>
      </c>
      <c r="G7113" s="2403"/>
      <c r="H7113"/>
      <c r="I7113"/>
      <c r="J7113"/>
      <c r="K7113"/>
      <c r="L7113"/>
      <c r="M7113"/>
      <c r="N7113"/>
    </row>
    <row r="7114" spans="1:14" ht="51" customHeight="1">
      <c r="A7114" s="2411">
        <v>81132212101</v>
      </c>
      <c r="B7114" s="2413" t="s">
        <v>10744</v>
      </c>
      <c r="C7114" s="2380">
        <v>105000</v>
      </c>
      <c r="D7114" s="2394" t="s">
        <v>10327</v>
      </c>
      <c r="E7114" s="2394" t="s">
        <v>10742</v>
      </c>
      <c r="F7114" s="2394" t="s">
        <v>10745</v>
      </c>
      <c r="G7114" s="2403"/>
      <c r="H7114"/>
      <c r="I7114"/>
      <c r="J7114"/>
      <c r="K7114"/>
      <c r="L7114"/>
      <c r="M7114"/>
      <c r="N7114"/>
    </row>
    <row r="7115" spans="1:14" ht="51" customHeight="1">
      <c r="A7115" s="2411">
        <v>81161212102</v>
      </c>
      <c r="B7115" s="2413" t="s">
        <v>10746</v>
      </c>
      <c r="C7115" s="2380">
        <v>100000</v>
      </c>
      <c r="D7115" s="2396" t="s">
        <v>10747</v>
      </c>
      <c r="E7115" s="2396" t="s">
        <v>10748</v>
      </c>
      <c r="F7115" s="2394" t="s">
        <v>10749</v>
      </c>
      <c r="G7115" s="2403"/>
      <c r="H7115"/>
      <c r="I7115"/>
      <c r="J7115"/>
      <c r="K7115"/>
      <c r="L7115"/>
      <c r="M7115"/>
      <c r="N7115"/>
    </row>
    <row r="7116" spans="1:14" ht="51" customHeight="1">
      <c r="A7116" s="2411">
        <v>81132212103</v>
      </c>
      <c r="B7116" s="2413" t="s">
        <v>10750</v>
      </c>
      <c r="C7116" s="2380">
        <v>50000</v>
      </c>
      <c r="D7116" s="2394" t="s">
        <v>10327</v>
      </c>
      <c r="E7116" s="2394" t="s">
        <v>10742</v>
      </c>
      <c r="F7116" s="2394" t="s">
        <v>10749</v>
      </c>
      <c r="G7116" s="2403"/>
      <c r="H7116"/>
      <c r="I7116"/>
      <c r="J7116"/>
      <c r="K7116"/>
      <c r="L7116"/>
      <c r="M7116"/>
      <c r="N7116"/>
    </row>
    <row r="7117" spans="1:14" ht="51" customHeight="1">
      <c r="A7117" s="2411">
        <v>81163312104</v>
      </c>
      <c r="B7117" s="2379" t="s">
        <v>10751</v>
      </c>
      <c r="C7117" s="2380">
        <v>25000</v>
      </c>
      <c r="D7117" s="2394" t="s">
        <v>10738</v>
      </c>
      <c r="E7117" s="2394" t="s">
        <v>10752</v>
      </c>
      <c r="F7117" s="2394" t="s">
        <v>10749</v>
      </c>
      <c r="G7117" s="2403"/>
      <c r="H7117"/>
      <c r="I7117"/>
      <c r="J7117"/>
      <c r="K7117"/>
      <c r="L7117"/>
      <c r="M7117"/>
      <c r="N7117"/>
    </row>
    <row r="7118" spans="1:14" ht="51" customHeight="1">
      <c r="A7118" s="2411">
        <v>81163312105</v>
      </c>
      <c r="B7118" s="2379" t="s">
        <v>10753</v>
      </c>
      <c r="C7118" s="2380">
        <v>25000</v>
      </c>
      <c r="D7118" s="2394" t="s">
        <v>10738</v>
      </c>
      <c r="E7118" s="2394" t="s">
        <v>10752</v>
      </c>
      <c r="F7118" s="2394" t="s">
        <v>10749</v>
      </c>
      <c r="G7118" s="2403"/>
      <c r="H7118"/>
      <c r="I7118"/>
      <c r="J7118"/>
      <c r="K7118"/>
      <c r="L7118"/>
      <c r="M7118"/>
      <c r="N7118"/>
    </row>
    <row r="7119" spans="1:14" ht="51" customHeight="1">
      <c r="A7119" s="2411">
        <v>81161212106</v>
      </c>
      <c r="B7119" s="2413" t="s">
        <v>10754</v>
      </c>
      <c r="C7119" s="2380">
        <v>125000</v>
      </c>
      <c r="D7119" s="2394" t="s">
        <v>10333</v>
      </c>
      <c r="E7119" s="2396" t="s">
        <v>10755</v>
      </c>
      <c r="F7119" s="2394" t="s">
        <v>10749</v>
      </c>
      <c r="G7119" s="2403"/>
      <c r="H7119"/>
      <c r="I7119"/>
      <c r="J7119"/>
      <c r="K7119"/>
      <c r="L7119"/>
      <c r="M7119"/>
      <c r="N7119"/>
    </row>
    <row r="7120" spans="1:14" ht="51" customHeight="1">
      <c r="A7120" s="2411">
        <v>81161212107</v>
      </c>
      <c r="B7120" s="2413" t="s">
        <v>10756</v>
      </c>
      <c r="C7120" s="2380">
        <v>100000</v>
      </c>
      <c r="D7120" s="2394" t="s">
        <v>10333</v>
      </c>
      <c r="E7120" s="2396" t="s">
        <v>10755</v>
      </c>
      <c r="F7120" s="2394" t="s">
        <v>10749</v>
      </c>
      <c r="G7120" s="2394" t="s">
        <v>10340</v>
      </c>
      <c r="H7120"/>
      <c r="I7120"/>
      <c r="J7120"/>
      <c r="K7120"/>
      <c r="L7120"/>
      <c r="M7120"/>
      <c r="N7120"/>
    </row>
    <row r="7121" spans="1:14" ht="51" customHeight="1">
      <c r="A7121" s="2411">
        <v>81161212108</v>
      </c>
      <c r="B7121" s="2422" t="s">
        <v>10757</v>
      </c>
      <c r="C7121" s="2380">
        <v>100000</v>
      </c>
      <c r="D7121" s="2394" t="s">
        <v>10333</v>
      </c>
      <c r="E7121" s="2396" t="s">
        <v>10755</v>
      </c>
      <c r="F7121" s="2394" t="s">
        <v>10749</v>
      </c>
      <c r="G7121" s="2403"/>
      <c r="H7121"/>
      <c r="I7121"/>
      <c r="J7121"/>
      <c r="K7121"/>
      <c r="L7121"/>
      <c r="M7121"/>
      <c r="N7121"/>
    </row>
    <row r="7122" spans="1:14" ht="51" customHeight="1">
      <c r="A7122" s="2411">
        <v>81163312109</v>
      </c>
      <c r="B7122" s="2413" t="s">
        <v>10758</v>
      </c>
      <c r="C7122" s="2380">
        <v>25000</v>
      </c>
      <c r="D7122" s="2394" t="s">
        <v>10738</v>
      </c>
      <c r="E7122" s="2394" t="s">
        <v>10752</v>
      </c>
      <c r="F7122" s="2394" t="s">
        <v>10749</v>
      </c>
      <c r="G7122" s="2403"/>
      <c r="H7122"/>
      <c r="I7122"/>
      <c r="J7122"/>
      <c r="K7122"/>
      <c r="L7122"/>
      <c r="M7122"/>
      <c r="N7122"/>
    </row>
    <row r="7123" spans="1:14" ht="51" customHeight="1">
      <c r="A7123" s="2411">
        <v>81163312110</v>
      </c>
      <c r="B7123" s="2413" t="s">
        <v>10759</v>
      </c>
      <c r="C7123" s="2380">
        <v>25000</v>
      </c>
      <c r="D7123" s="2394" t="s">
        <v>10738</v>
      </c>
      <c r="E7123" s="2394" t="s">
        <v>10752</v>
      </c>
      <c r="F7123" s="2394" t="s">
        <v>10749</v>
      </c>
      <c r="G7123" s="2403"/>
      <c r="H7123"/>
      <c r="I7123"/>
      <c r="J7123"/>
      <c r="K7123"/>
      <c r="L7123"/>
      <c r="M7123"/>
      <c r="N7123"/>
    </row>
    <row r="7124" spans="1:14" ht="51" customHeight="1">
      <c r="A7124" s="2411">
        <v>81163312111</v>
      </c>
      <c r="B7124" s="2413" t="s">
        <v>10760</v>
      </c>
      <c r="C7124" s="2380">
        <v>25000</v>
      </c>
      <c r="D7124" s="2394" t="s">
        <v>10738</v>
      </c>
      <c r="E7124" s="2394" t="s">
        <v>10752</v>
      </c>
      <c r="F7124" s="2394" t="s">
        <v>10749</v>
      </c>
      <c r="G7124" s="2403"/>
      <c r="H7124"/>
      <c r="I7124"/>
      <c r="J7124"/>
      <c r="K7124"/>
      <c r="L7124"/>
      <c r="M7124"/>
      <c r="N7124"/>
    </row>
    <row r="7125" spans="1:14" ht="51" customHeight="1">
      <c r="A7125" s="2411">
        <v>81163312112</v>
      </c>
      <c r="B7125" s="2413" t="s">
        <v>10761</v>
      </c>
      <c r="C7125" s="2380">
        <v>25000</v>
      </c>
      <c r="D7125" s="2394" t="s">
        <v>10738</v>
      </c>
      <c r="E7125" s="2394" t="s">
        <v>10752</v>
      </c>
      <c r="F7125" s="2394" t="s">
        <v>10749</v>
      </c>
      <c r="G7125" s="2403"/>
      <c r="H7125" s="2403"/>
      <c r="I7125" s="2403"/>
      <c r="J7125" s="2403"/>
      <c r="K7125" s="2403"/>
      <c r="L7125" s="2403"/>
      <c r="M7125" s="2403"/>
      <c r="N7125" s="2403"/>
    </row>
    <row r="7126" spans="1:14" ht="51" customHeight="1">
      <c r="A7126" s="2403"/>
      <c r="B7126" s="2403"/>
      <c r="C7126" s="2403"/>
      <c r="D7126" s="2403"/>
      <c r="E7126" s="2403"/>
      <c r="F7126" s="2403"/>
      <c r="G7126" s="2403"/>
      <c r="H7126" s="2403"/>
      <c r="I7126" s="2403"/>
      <c r="J7126" s="2403"/>
      <c r="K7126" s="2403"/>
      <c r="L7126" s="2403"/>
      <c r="M7126" s="2403"/>
      <c r="N7126" s="2403"/>
    </row>
    <row r="7127" spans="1:14" ht="51" customHeight="1">
      <c r="A7127" s="2403"/>
      <c r="B7127" s="2403"/>
      <c r="C7127" s="2403"/>
      <c r="D7127" s="2403"/>
      <c r="E7127" s="2403"/>
      <c r="F7127" s="2403"/>
      <c r="G7127" s="2403"/>
      <c r="H7127" s="2403"/>
      <c r="I7127" s="2403"/>
      <c r="J7127" s="2403"/>
      <c r="K7127" s="2403"/>
      <c r="L7127" s="2403"/>
      <c r="M7127" s="2403"/>
      <c r="N7127" s="2403"/>
    </row>
    <row r="7128" spans="1:14" ht="51" customHeight="1">
      <c r="A7128" s="2403"/>
      <c r="B7128" s="2403"/>
      <c r="C7128" s="2403"/>
      <c r="D7128" s="2403"/>
      <c r="E7128" s="2403"/>
      <c r="F7128" s="2403"/>
      <c r="G7128" s="2403"/>
      <c r="H7128" s="2403"/>
      <c r="I7128" s="2403"/>
      <c r="J7128" s="2403"/>
      <c r="K7128" s="2403"/>
      <c r="L7128" s="2403"/>
      <c r="M7128" s="2403"/>
      <c r="N7128" s="2403"/>
    </row>
    <row r="7129" spans="1:14" ht="51" customHeight="1">
      <c r="A7129" s="2403"/>
      <c r="B7129" s="2403"/>
      <c r="C7129" s="2403"/>
      <c r="D7129" s="2403"/>
      <c r="E7129" s="2403"/>
      <c r="F7129" s="2403"/>
      <c r="G7129" s="2403"/>
      <c r="H7129" s="2403"/>
      <c r="I7129" s="2403"/>
      <c r="J7129" s="2403"/>
      <c r="K7129" s="2403"/>
      <c r="L7129" s="2403"/>
      <c r="M7129" s="2403"/>
      <c r="N7129" s="2403"/>
    </row>
    <row r="7130" spans="1:14" ht="51" customHeight="1">
      <c r="A7130" s="2403"/>
      <c r="B7130" s="2403"/>
      <c r="C7130" s="2403"/>
      <c r="D7130" s="2403"/>
      <c r="E7130" s="2403"/>
      <c r="F7130" s="2403"/>
      <c r="G7130" s="2403"/>
      <c r="H7130" s="2403"/>
      <c r="I7130" s="2403"/>
      <c r="J7130" s="2403"/>
      <c r="K7130" s="2403"/>
      <c r="L7130" s="2403"/>
      <c r="M7130" s="2403"/>
      <c r="N7130" s="2403"/>
    </row>
    <row r="7131" spans="1:14" ht="51" customHeight="1">
      <c r="A7131" s="2403"/>
      <c r="B7131" s="2403"/>
      <c r="C7131" s="2403"/>
      <c r="D7131" s="2403"/>
      <c r="E7131" s="2403"/>
      <c r="F7131" s="2403"/>
      <c r="G7131" s="2403"/>
      <c r="H7131" s="2423"/>
      <c r="I7131" s="2423"/>
      <c r="J7131" s="2423"/>
      <c r="K7131" s="2423"/>
      <c r="L7131" s="2423"/>
      <c r="M7131" s="2423"/>
      <c r="N7131" s="2423"/>
    </row>
    <row r="7132" spans="1:14" ht="51" customHeight="1">
      <c r="A7132" s="2403"/>
      <c r="B7132" s="2403"/>
      <c r="C7132" s="2403"/>
      <c r="D7132" s="2403"/>
      <c r="E7132" s="2403"/>
      <c r="F7132" s="2403"/>
      <c r="G7132" s="2403"/>
      <c r="H7132" s="2423"/>
      <c r="I7132" s="2423"/>
      <c r="J7132" s="2423"/>
      <c r="K7132" s="2423"/>
      <c r="L7132" s="2423"/>
      <c r="M7132" s="2423"/>
      <c r="N7132" s="2423"/>
    </row>
    <row r="7133" spans="1:14" ht="51" customHeight="1">
      <c r="A7133" s="2403"/>
      <c r="B7133" s="2403"/>
      <c r="C7133" s="2403"/>
      <c r="D7133" s="2403"/>
      <c r="E7133" s="2403"/>
      <c r="F7133" s="2403"/>
      <c r="G7133" s="2403"/>
      <c r="H7133" s="2423"/>
      <c r="I7133" s="2423"/>
      <c r="J7133" s="2423"/>
      <c r="K7133" s="2423"/>
      <c r="L7133" s="2423"/>
      <c r="M7133" s="2423"/>
      <c r="N7133" s="2423"/>
    </row>
    <row r="7134" spans="1:14" ht="51" customHeight="1">
      <c r="A7134" s="2403"/>
      <c r="B7134" s="2403"/>
      <c r="C7134" s="2403"/>
      <c r="D7134" s="2403"/>
      <c r="E7134" s="2403"/>
      <c r="F7134" s="2403"/>
      <c r="G7134" s="2424"/>
      <c r="H7134" s="2423"/>
      <c r="I7134" s="2423"/>
      <c r="J7134" s="2423"/>
      <c r="K7134" s="2423"/>
      <c r="L7134" s="2423"/>
      <c r="M7134" s="2423"/>
      <c r="N7134" s="2423"/>
    </row>
    <row r="7135" spans="1:14" ht="51" customHeight="1">
      <c r="A7135" s="2403"/>
      <c r="B7135" s="2403"/>
      <c r="C7135" s="2403"/>
      <c r="D7135" s="2403"/>
      <c r="E7135" s="2403"/>
      <c r="F7135" s="2403"/>
      <c r="G7135" s="2424"/>
      <c r="H7135" s="2423"/>
      <c r="I7135" s="2423"/>
      <c r="J7135" s="2423"/>
      <c r="K7135" s="2423"/>
      <c r="L7135" s="2423"/>
      <c r="M7135" s="2423"/>
      <c r="N7135" s="2423"/>
    </row>
    <row r="7136" spans="1:14" ht="51" customHeight="1">
      <c r="A7136" s="2403"/>
      <c r="B7136" s="2403"/>
      <c r="C7136" s="2403"/>
      <c r="D7136" s="2403"/>
      <c r="E7136" s="2403"/>
      <c r="F7136" s="2403"/>
      <c r="G7136" s="2424"/>
      <c r="H7136" s="2423"/>
      <c r="I7136" s="2423"/>
      <c r="J7136" s="2423"/>
      <c r="K7136" s="2423"/>
      <c r="L7136" s="2423"/>
      <c r="M7136" s="2423"/>
      <c r="N7136" s="2423"/>
    </row>
    <row r="7137" spans="1:14" ht="51" customHeight="1">
      <c r="A7137" s="2403"/>
      <c r="B7137" s="2403"/>
      <c r="C7137" s="2403"/>
      <c r="D7137" s="2403"/>
      <c r="E7137" s="2403"/>
      <c r="F7137" s="2403"/>
      <c r="G7137" s="2424"/>
      <c r="H7137" s="2423"/>
      <c r="I7137" s="2423"/>
      <c r="J7137" s="2423"/>
      <c r="K7137" s="2423"/>
      <c r="L7137" s="2423"/>
      <c r="M7137" s="2423"/>
      <c r="N7137" s="2423"/>
    </row>
    <row r="7138" spans="1:14" ht="51" customHeight="1">
      <c r="A7138"/>
      <c r="B7138"/>
      <c r="C7138"/>
      <c r="D7138"/>
      <c r="E7138"/>
      <c r="F7138"/>
      <c r="G7138"/>
      <c r="H7138"/>
      <c r="I7138"/>
      <c r="J7138"/>
      <c r="K7138"/>
      <c r="L7138"/>
      <c r="M7138"/>
      <c r="N7138"/>
    </row>
    <row r="7139" spans="1:14" ht="51" customHeight="1">
      <c r="A7139"/>
      <c r="B7139"/>
      <c r="C7139"/>
      <c r="D7139"/>
      <c r="E7139"/>
      <c r="F7139"/>
      <c r="G7139"/>
      <c r="H7139"/>
      <c r="I7139"/>
      <c r="J7139"/>
      <c r="K7139"/>
      <c r="L7139"/>
      <c r="M7139"/>
      <c r="N7139"/>
    </row>
    <row r="7140" spans="1:14" ht="51" customHeight="1">
      <c r="A7140"/>
      <c r="B7140"/>
      <c r="C7140"/>
      <c r="D7140"/>
      <c r="E7140"/>
      <c r="F7140"/>
      <c r="G7140"/>
      <c r="H7140"/>
      <c r="I7140"/>
      <c r="J7140"/>
      <c r="K7140"/>
      <c r="L7140"/>
      <c r="M7140"/>
      <c r="N7140"/>
    </row>
    <row r="7141" spans="1:14" ht="51" customHeight="1">
      <c r="A7141" s="2425" t="s">
        <v>9891</v>
      </c>
      <c r="B7141" s="2425"/>
      <c r="C7141" s="2425"/>
      <c r="D7141" s="2425"/>
      <c r="E7141" s="2425"/>
      <c r="F7141" s="2425"/>
      <c r="G7141" s="2425"/>
      <c r="H7141" s="2425" t="s">
        <v>9891</v>
      </c>
      <c r="I7141" s="2425"/>
      <c r="J7141" s="2425"/>
      <c r="K7141" s="2425"/>
      <c r="L7141" s="2425"/>
      <c r="M7141" s="2425"/>
      <c r="N7141" s="2425"/>
    </row>
    <row r="7142" spans="1:14" ht="51" customHeight="1">
      <c r="A7142" s="2426" t="s">
        <v>6385</v>
      </c>
      <c r="B7142" s="2426"/>
      <c r="C7142" s="2426"/>
      <c r="D7142" s="2426"/>
      <c r="E7142" s="2426"/>
      <c r="F7142" s="2426"/>
      <c r="G7142" s="2426"/>
      <c r="H7142" s="2426" t="s">
        <v>6385</v>
      </c>
      <c r="I7142" s="2426"/>
      <c r="J7142" s="2426"/>
      <c r="K7142" s="2426"/>
      <c r="L7142" s="2426"/>
      <c r="M7142" s="2426"/>
      <c r="N7142" s="2426"/>
    </row>
    <row r="7143" spans="1:14" ht="51" customHeight="1">
      <c r="A7143" s="2426"/>
      <c r="B7143" s="2426"/>
      <c r="C7143" s="2426"/>
      <c r="D7143" s="2426"/>
      <c r="E7143" s="2426"/>
      <c r="F7143" s="2426"/>
      <c r="G7143" s="2426"/>
      <c r="H7143" s="2426"/>
      <c r="I7143" s="2426"/>
      <c r="J7143" s="2426"/>
      <c r="K7143" s="2426"/>
      <c r="L7143" s="2426"/>
      <c r="M7143" s="2426"/>
      <c r="N7143" s="2426"/>
    </row>
    <row r="7144" spans="1:14" ht="51" customHeight="1">
      <c r="A7144" s="2427"/>
      <c r="B7144" s="2427"/>
      <c r="C7144" s="2427"/>
      <c r="D7144" s="2427"/>
      <c r="E7144" s="2427"/>
      <c r="F7144" s="2427"/>
      <c r="G7144" s="2427"/>
      <c r="H7144" s="2427"/>
      <c r="I7144" s="2427"/>
      <c r="J7144" s="2427"/>
      <c r="K7144" s="2427"/>
      <c r="L7144" s="2427"/>
      <c r="M7144" s="2427"/>
      <c r="N7144" s="2427"/>
    </row>
    <row r="7145" spans="1:14" ht="51" customHeight="1">
      <c r="A7145" s="2428" t="s">
        <v>9892</v>
      </c>
      <c r="B7145" s="2429"/>
      <c r="C7145" s="2430"/>
      <c r="D7145" s="2430"/>
      <c r="E7145" s="2428" t="s">
        <v>10762</v>
      </c>
      <c r="F7145" s="2429"/>
      <c r="G7145" s="2429"/>
      <c r="H7145" s="2428" t="s">
        <v>9894</v>
      </c>
      <c r="I7145" s="2429"/>
      <c r="J7145" s="2430"/>
      <c r="K7145" s="2430"/>
      <c r="L7145" s="2428" t="s">
        <v>10762</v>
      </c>
      <c r="M7145" s="2429"/>
      <c r="N7145" s="2429"/>
    </row>
    <row r="7146" spans="1:14" ht="51" customHeight="1">
      <c r="A7146" s="2431"/>
      <c r="B7146" s="2431"/>
      <c r="C7146" s="2431"/>
      <c r="D7146" s="2431"/>
      <c r="E7146" s="2431"/>
      <c r="F7146" s="2431"/>
      <c r="G7146" s="2431"/>
      <c r="H7146" s="2431"/>
      <c r="I7146" s="2431"/>
      <c r="J7146" s="2431"/>
      <c r="K7146" s="2431"/>
      <c r="L7146" s="2431"/>
      <c r="M7146" s="2431"/>
      <c r="N7146" s="2431"/>
    </row>
    <row r="7147" spans="1:14" ht="51" customHeight="1">
      <c r="A7147" s="2432" t="s">
        <v>9895</v>
      </c>
      <c r="B7147" s="2432" t="s">
        <v>2</v>
      </c>
      <c r="C7147" s="2432" t="s">
        <v>9896</v>
      </c>
      <c r="D7147" s="2432" t="s">
        <v>9897</v>
      </c>
      <c r="E7147" s="2432" t="s">
        <v>9898</v>
      </c>
      <c r="F7147" s="2432" t="s">
        <v>9899</v>
      </c>
      <c r="G7147" s="2432" t="s">
        <v>9900</v>
      </c>
      <c r="H7147" s="2432" t="s">
        <v>9895</v>
      </c>
      <c r="I7147" s="2432" t="s">
        <v>2</v>
      </c>
      <c r="J7147" s="2432" t="s">
        <v>9896</v>
      </c>
      <c r="K7147" s="2432" t="s">
        <v>9897</v>
      </c>
      <c r="L7147" s="2432" t="s">
        <v>9898</v>
      </c>
      <c r="M7147" s="2432" t="s">
        <v>9899</v>
      </c>
      <c r="N7147" s="2432" t="s">
        <v>9900</v>
      </c>
    </row>
    <row r="7148" spans="1:14" ht="51" customHeight="1">
      <c r="A7148" s="2433" t="s">
        <v>10763</v>
      </c>
      <c r="B7148" s="2434" t="s">
        <v>10764</v>
      </c>
      <c r="C7148" s="2435">
        <v>100000</v>
      </c>
      <c r="D7148" s="2436" t="s">
        <v>9914</v>
      </c>
      <c r="E7148" s="2436" t="s">
        <v>9915</v>
      </c>
      <c r="F7148" s="1866" t="s">
        <v>10150</v>
      </c>
      <c r="G7148" s="1852" t="s">
        <v>10216</v>
      </c>
      <c r="H7148" s="2433" t="s">
        <v>10765</v>
      </c>
      <c r="I7148" s="2434" t="s">
        <v>10766</v>
      </c>
      <c r="J7148" s="2435">
        <v>24000</v>
      </c>
      <c r="K7148" s="1848" t="s">
        <v>9909</v>
      </c>
      <c r="L7148" s="1848" t="s">
        <v>4227</v>
      </c>
      <c r="M7148" s="1848" t="s">
        <v>10150</v>
      </c>
      <c r="N7148" s="1852" t="s">
        <v>10151</v>
      </c>
    </row>
    <row r="7149" spans="1:14" ht="51" customHeight="1">
      <c r="A7149" s="2437" t="s">
        <v>10767</v>
      </c>
      <c r="B7149" s="2438" t="s">
        <v>10768</v>
      </c>
      <c r="C7149" s="2439">
        <v>15000</v>
      </c>
      <c r="D7149" s="1872" t="s">
        <v>4227</v>
      </c>
      <c r="E7149" s="1872" t="s">
        <v>9996</v>
      </c>
      <c r="F7149" s="1872" t="s">
        <v>10150</v>
      </c>
      <c r="G7149" s="1920" t="s">
        <v>9953</v>
      </c>
      <c r="H7149" s="2433" t="s">
        <v>10769</v>
      </c>
      <c r="I7149" s="2434" t="s">
        <v>10770</v>
      </c>
      <c r="J7149" s="2435">
        <v>35000</v>
      </c>
      <c r="K7149" s="1848" t="s">
        <v>9909</v>
      </c>
      <c r="L7149" s="1848" t="s">
        <v>4227</v>
      </c>
      <c r="M7149" s="1848" t="s">
        <v>10150</v>
      </c>
      <c r="N7149" s="1852" t="s">
        <v>10151</v>
      </c>
    </row>
    <row r="7150" spans="1:14" ht="51" customHeight="1">
      <c r="A7150" s="2440" t="s">
        <v>10771</v>
      </c>
      <c r="B7150" s="2441" t="s">
        <v>10772</v>
      </c>
      <c r="C7150" s="2442">
        <v>200000</v>
      </c>
      <c r="D7150" s="1866" t="s">
        <v>4016</v>
      </c>
      <c r="E7150" s="1866" t="s">
        <v>4016</v>
      </c>
      <c r="F7150" s="1866" t="s">
        <v>10142</v>
      </c>
      <c r="G7150" s="1852" t="s">
        <v>10522</v>
      </c>
      <c r="H7150" s="2443" t="s">
        <v>10773</v>
      </c>
      <c r="I7150" s="2444" t="s">
        <v>10774</v>
      </c>
      <c r="J7150" s="2445">
        <v>20000</v>
      </c>
      <c r="K7150" s="1848" t="s">
        <v>9909</v>
      </c>
      <c r="L7150" s="1848" t="s">
        <v>4016</v>
      </c>
      <c r="M7150" s="1848" t="s">
        <v>10150</v>
      </c>
      <c r="N7150" s="1852" t="s">
        <v>10151</v>
      </c>
    </row>
    <row r="7151" spans="1:14" ht="51" customHeight="1">
      <c r="A7151" s="2443" t="s">
        <v>10775</v>
      </c>
      <c r="B7151" s="2444" t="s">
        <v>10776</v>
      </c>
      <c r="C7151" s="2445">
        <v>100000</v>
      </c>
      <c r="D7151" s="2029" t="s">
        <v>4227</v>
      </c>
      <c r="E7151" s="2029" t="s">
        <v>4227</v>
      </c>
      <c r="F7151" s="2446" t="s">
        <v>10709</v>
      </c>
      <c r="G7151" s="2447" t="s">
        <v>10716</v>
      </c>
      <c r="H7151" s="2433" t="s">
        <v>10777</v>
      </c>
      <c r="I7151" s="2434" t="s">
        <v>10778</v>
      </c>
      <c r="J7151" s="2435">
        <v>25000</v>
      </c>
      <c r="K7151" s="1848" t="s">
        <v>9909</v>
      </c>
      <c r="L7151" s="1848" t="s">
        <v>4016</v>
      </c>
      <c r="M7151" s="1848" t="s">
        <v>10142</v>
      </c>
      <c r="N7151" s="1852" t="s">
        <v>9998</v>
      </c>
    </row>
    <row r="7152" spans="1:14" ht="51" customHeight="1">
      <c r="A7152" s="2448"/>
      <c r="B7152" s="2448"/>
      <c r="C7152" s="2448"/>
      <c r="D7152" s="2448"/>
      <c r="E7152" s="2448"/>
      <c r="F7152" s="2448"/>
      <c r="G7152" s="2448"/>
      <c r="H7152" s="2433" t="s">
        <v>10779</v>
      </c>
      <c r="I7152" s="2434" t="s">
        <v>10780</v>
      </c>
      <c r="J7152" s="2435">
        <v>15000</v>
      </c>
      <c r="K7152" s="1848" t="s">
        <v>9909</v>
      </c>
      <c r="L7152" s="1848" t="s">
        <v>4016</v>
      </c>
      <c r="M7152" s="1848" t="s">
        <v>10142</v>
      </c>
      <c r="N7152" s="1852" t="s">
        <v>9998</v>
      </c>
    </row>
    <row r="7153" spans="1:14" ht="51" customHeight="1">
      <c r="A7153" s="2440"/>
      <c r="B7153" s="2441"/>
      <c r="C7153" s="2442"/>
      <c r="D7153" s="2449"/>
      <c r="E7153" s="2449"/>
      <c r="F7153" s="2450"/>
      <c r="G7153" s="2448"/>
      <c r="H7153" s="2443" t="s">
        <v>10781</v>
      </c>
      <c r="I7153" s="2434" t="s">
        <v>10782</v>
      </c>
      <c r="J7153" s="2435">
        <v>24000</v>
      </c>
      <c r="K7153" s="1848" t="s">
        <v>9909</v>
      </c>
      <c r="L7153" s="1848" t="s">
        <v>4227</v>
      </c>
      <c r="M7153" s="1866" t="s">
        <v>10150</v>
      </c>
      <c r="N7153" s="1852" t="s">
        <v>10009</v>
      </c>
    </row>
    <row r="7154" spans="1:14" ht="51" customHeight="1">
      <c r="A7154" s="2440"/>
      <c r="B7154" s="2441"/>
      <c r="C7154" s="2442"/>
      <c r="D7154" s="2450"/>
      <c r="E7154" s="2450"/>
      <c r="F7154" s="2450"/>
      <c r="G7154" s="2448"/>
      <c r="H7154" s="2443" t="s">
        <v>10783</v>
      </c>
      <c r="I7154" s="2434" t="s">
        <v>10784</v>
      </c>
      <c r="J7154" s="2435">
        <v>12000</v>
      </c>
      <c r="K7154" s="1848" t="s">
        <v>9909</v>
      </c>
      <c r="L7154" s="1848" t="s">
        <v>4227</v>
      </c>
      <c r="M7154" s="1866" t="s">
        <v>10150</v>
      </c>
      <c r="N7154" s="1852" t="s">
        <v>10009</v>
      </c>
    </row>
    <row r="7155" spans="1:14" ht="51" customHeight="1">
      <c r="A7155" s="2440"/>
      <c r="B7155" s="2441"/>
      <c r="C7155" s="2442"/>
      <c r="D7155" s="2450"/>
      <c r="E7155" s="2450"/>
      <c r="F7155" s="2451"/>
      <c r="G7155" s="2452"/>
      <c r="H7155" s="2443" t="s">
        <v>10785</v>
      </c>
      <c r="I7155" s="2434" t="s">
        <v>10786</v>
      </c>
      <c r="J7155" s="2435">
        <v>10000</v>
      </c>
      <c r="K7155" s="1848" t="s">
        <v>9909</v>
      </c>
      <c r="L7155" s="1848" t="s">
        <v>4227</v>
      </c>
      <c r="M7155" s="1866" t="s">
        <v>10150</v>
      </c>
      <c r="N7155" s="1852" t="s">
        <v>10216</v>
      </c>
    </row>
    <row r="7156" spans="1:14" ht="51" customHeight="1">
      <c r="A7156" s="2440"/>
      <c r="B7156" s="2453"/>
      <c r="C7156" s="2442"/>
      <c r="D7156" s="2449"/>
      <c r="E7156" s="2449"/>
      <c r="F7156" s="2449"/>
      <c r="G7156" s="2448"/>
      <c r="H7156" s="2440"/>
      <c r="I7156" s="2453"/>
      <c r="J7156" s="2442"/>
      <c r="K7156" s="2449"/>
      <c r="L7156" s="2449"/>
      <c r="M7156" s="2451"/>
      <c r="N7156" s="2448"/>
    </row>
    <row r="7157" spans="1:14" ht="51" customHeight="1">
      <c r="A7157" s="2440"/>
      <c r="B7157" s="2453"/>
      <c r="C7157" s="2442"/>
      <c r="D7157" s="2449"/>
      <c r="E7157" s="2449"/>
      <c r="F7157" s="2449"/>
      <c r="G7157" s="2452"/>
      <c r="H7157" s="2440"/>
      <c r="I7157" s="2454"/>
      <c r="J7157" s="2442"/>
      <c r="K7157" s="2449"/>
      <c r="L7157" s="2449"/>
      <c r="M7157" s="2449"/>
      <c r="N7157" s="2448"/>
    </row>
    <row r="7158" spans="1:14" ht="51" customHeight="1">
      <c r="A7158" s="2440"/>
      <c r="B7158" s="2453"/>
      <c r="C7158" s="2442"/>
      <c r="D7158" s="2449"/>
      <c r="E7158" s="2449"/>
      <c r="F7158" s="2449"/>
      <c r="G7158" s="2448"/>
      <c r="H7158" s="2440"/>
      <c r="I7158" s="2454"/>
      <c r="J7158" s="2442"/>
      <c r="K7158" s="2449"/>
      <c r="L7158" s="2449"/>
      <c r="M7158" s="2449"/>
      <c r="N7158" s="2448"/>
    </row>
    <row r="7159" spans="1:14" ht="51" customHeight="1">
      <c r="A7159" s="2440"/>
      <c r="B7159" s="2453"/>
      <c r="C7159" s="2442"/>
      <c r="D7159" s="2449"/>
      <c r="E7159" s="2449"/>
      <c r="F7159" s="2449"/>
      <c r="G7159" s="2448"/>
      <c r="H7159" s="2440"/>
      <c r="I7159" s="2453"/>
      <c r="J7159" s="2442"/>
      <c r="K7159" s="2449"/>
      <c r="L7159" s="2449"/>
      <c r="M7159" s="2449"/>
      <c r="N7159" s="2448"/>
    </row>
    <row r="7160" spans="1:14" ht="51" customHeight="1">
      <c r="A7160" s="2440"/>
      <c r="B7160" s="2453"/>
      <c r="C7160" s="2442"/>
      <c r="D7160" s="2452"/>
      <c r="E7160" s="2452"/>
      <c r="F7160" s="2449"/>
      <c r="G7160" s="2449"/>
      <c r="H7160" s="2440"/>
      <c r="I7160" s="2441"/>
      <c r="J7160" s="2442"/>
      <c r="K7160" s="2452"/>
      <c r="L7160" s="2450"/>
      <c r="M7160" s="2452"/>
      <c r="N7160" s="2448"/>
    </row>
    <row r="7161" spans="1:14" ht="51" customHeight="1">
      <c r="A7161" s="2440"/>
      <c r="B7161" s="2453"/>
      <c r="C7161" s="2442"/>
      <c r="D7161" s="2449"/>
      <c r="E7161" s="2449"/>
      <c r="F7161" s="2449"/>
      <c r="G7161" s="2452"/>
      <c r="H7161" s="2448"/>
      <c r="I7161" s="2448"/>
      <c r="J7161" s="2448"/>
      <c r="K7161" s="2448"/>
      <c r="L7161" s="2448"/>
      <c r="M7161" s="2448"/>
      <c r="N7161" s="2448"/>
    </row>
    <row r="7162" spans="1:14" ht="51" customHeight="1">
      <c r="A7162" s="2433"/>
      <c r="B7162" s="2455"/>
      <c r="C7162" s="2435"/>
      <c r="D7162" s="2456"/>
      <c r="E7162" s="2456"/>
      <c r="F7162" s="2456"/>
      <c r="G7162" s="2457" t="s">
        <v>9953</v>
      </c>
      <c r="H7162" s="2458"/>
      <c r="I7162" s="2459"/>
      <c r="J7162" s="2460"/>
      <c r="K7162" s="2461"/>
      <c r="L7162" s="2461"/>
      <c r="M7162" s="2461"/>
      <c r="N7162" s="2462"/>
    </row>
    <row r="7163" spans="1:14" ht="51" customHeight="1">
      <c r="A7163" s="2433"/>
      <c r="B7163" s="2455"/>
      <c r="C7163" s="2435"/>
      <c r="D7163" s="2456"/>
      <c r="E7163" s="2456"/>
      <c r="F7163" s="2456"/>
      <c r="G7163" s="2456"/>
      <c r="H7163" s="2462"/>
      <c r="I7163" s="2462"/>
      <c r="J7163" s="2462"/>
      <c r="K7163" s="2461"/>
      <c r="L7163" s="2461"/>
      <c r="M7163" s="2461"/>
      <c r="N7163" s="2462"/>
    </row>
    <row r="7164" spans="1:14" ht="51" customHeight="1">
      <c r="A7164" s="2433"/>
      <c r="B7164" s="2434"/>
      <c r="C7164" s="2435"/>
      <c r="D7164" s="2463"/>
      <c r="E7164" s="2463"/>
      <c r="F7164" s="2456"/>
      <c r="G7164" s="2456"/>
      <c r="H7164" s="2462"/>
      <c r="I7164" s="2462"/>
      <c r="J7164" s="2462"/>
      <c r="K7164" s="2461"/>
      <c r="L7164" s="2461"/>
      <c r="M7164" s="2461"/>
      <c r="N7164" s="2462"/>
    </row>
    <row r="7165" spans="1:14" ht="51" customHeight="1">
      <c r="A7165" s="2433"/>
      <c r="B7165" s="2455"/>
      <c r="C7165" s="2435"/>
      <c r="D7165" s="2456"/>
      <c r="E7165" s="2456"/>
      <c r="F7165" s="2456"/>
      <c r="G7165" s="2462"/>
      <c r="H7165" s="2462"/>
      <c r="I7165" s="2462"/>
      <c r="J7165" s="2462"/>
      <c r="K7165" s="2461"/>
      <c r="L7165" s="2461"/>
      <c r="M7165" s="2461"/>
      <c r="N7165" s="2462"/>
    </row>
    <row r="7166" spans="1:14" ht="51" customHeight="1">
      <c r="A7166" s="2433"/>
      <c r="B7166" s="2455"/>
      <c r="C7166" s="2435"/>
      <c r="D7166" s="2456"/>
      <c r="E7166" s="2456"/>
      <c r="F7166" s="2456"/>
      <c r="G7166" s="2462"/>
      <c r="H7166" s="2458"/>
      <c r="I7166" s="2459"/>
      <c r="J7166" s="2460"/>
      <c r="K7166" s="2461"/>
      <c r="L7166" s="2461"/>
      <c r="M7166" s="2461"/>
      <c r="N7166" s="2462"/>
    </row>
    <row r="7167" spans="1:14" ht="51" customHeight="1">
      <c r="A7167" s="2433"/>
      <c r="B7167" s="2455"/>
      <c r="C7167" s="2435"/>
      <c r="D7167" s="2456"/>
      <c r="E7167" s="2456"/>
      <c r="F7167" s="2456"/>
      <c r="G7167" s="2464"/>
      <c r="H7167" s="2458"/>
      <c r="I7167" s="2459"/>
      <c r="J7167" s="2460"/>
      <c r="K7167" s="2461"/>
      <c r="L7167" s="2461"/>
      <c r="M7167" s="2461"/>
      <c r="N7167" s="2462"/>
    </row>
    <row r="7168" spans="1:14" ht="51" customHeight="1">
      <c r="A7168" s="2433"/>
      <c r="B7168" s="2455"/>
      <c r="C7168" s="2435"/>
      <c r="D7168" s="2456"/>
      <c r="E7168" s="2456"/>
      <c r="F7168" s="2456"/>
      <c r="G7168" s="2456"/>
      <c r="H7168" s="2458"/>
      <c r="I7168" s="2459"/>
      <c r="J7168" s="2460"/>
      <c r="K7168" s="2461"/>
      <c r="L7168" s="2461"/>
      <c r="M7168" s="2461"/>
      <c r="N7168" s="2462"/>
    </row>
    <row r="7169" spans="1:14" ht="51" customHeight="1">
      <c r="A7169" s="2433"/>
      <c r="B7169" s="2434"/>
      <c r="C7169" s="2435"/>
      <c r="D7169" s="2456"/>
      <c r="E7169" s="2456"/>
      <c r="F7169" s="2456"/>
      <c r="G7169" s="2462"/>
      <c r="H7169" s="2458"/>
      <c r="I7169" s="2459"/>
      <c r="J7169" s="2460"/>
      <c r="K7169" s="2461"/>
      <c r="L7169" s="2461"/>
      <c r="M7169" s="2461"/>
      <c r="N7169" s="2462"/>
    </row>
    <row r="7170" spans="1:14" ht="51" customHeight="1">
      <c r="A7170" s="2433"/>
      <c r="B7170" s="2434"/>
      <c r="C7170" s="2435"/>
      <c r="D7170" s="2456"/>
      <c r="E7170" s="2456"/>
      <c r="F7170" s="2456"/>
      <c r="G7170" s="2462"/>
      <c r="H7170" s="2458"/>
      <c r="I7170" s="2459"/>
      <c r="J7170" s="2460"/>
      <c r="K7170" s="2461"/>
      <c r="L7170" s="2461"/>
      <c r="M7170" s="2461"/>
      <c r="N7170" s="2462"/>
    </row>
    <row r="7171" spans="1:14" ht="51" customHeight="1">
      <c r="A7171" s="2433"/>
      <c r="B7171" s="2455"/>
      <c r="C7171" s="2435"/>
      <c r="D7171" s="2456"/>
      <c r="E7171" s="2456"/>
      <c r="F7171" s="2456"/>
      <c r="G7171" s="2464"/>
      <c r="H7171" s="2458"/>
      <c r="I7171" s="2459"/>
      <c r="J7171" s="2460"/>
      <c r="K7171" s="2461"/>
      <c r="L7171" s="2461"/>
      <c r="M7171" s="2461"/>
      <c r="N7171" s="2462"/>
    </row>
    <row r="7172" spans="1:14" ht="51" customHeight="1">
      <c r="A7172" s="2433"/>
      <c r="B7172" s="2455"/>
      <c r="C7172" s="2435"/>
      <c r="D7172" s="2456"/>
      <c r="E7172" s="2456"/>
      <c r="F7172" s="2456"/>
      <c r="G7172" s="2462"/>
      <c r="H7172" s="2458"/>
      <c r="I7172" s="2459"/>
      <c r="J7172" s="2460"/>
      <c r="K7172" s="2461"/>
      <c r="L7172" s="2461"/>
      <c r="M7172" s="2461"/>
      <c r="N7172" s="2462"/>
    </row>
    <row r="7173" spans="1:14" ht="51" customHeight="1">
      <c r="A7173" s="2433"/>
      <c r="B7173" s="2455"/>
      <c r="C7173" s="2435"/>
      <c r="D7173" s="2456"/>
      <c r="E7173" s="2456"/>
      <c r="F7173" s="2456"/>
      <c r="G7173" s="2462"/>
      <c r="H7173" s="2458"/>
      <c r="I7173" s="2459"/>
      <c r="J7173" s="2460"/>
      <c r="K7173" s="2461"/>
      <c r="L7173" s="2461"/>
      <c r="M7173" s="2461"/>
      <c r="N7173" s="2465"/>
    </row>
    <row r="7174" spans="1:14" ht="51" customHeight="1">
      <c r="A7174" s="2433"/>
      <c r="B7174" s="2455"/>
      <c r="C7174" s="2435"/>
      <c r="D7174" s="2456"/>
      <c r="E7174" s="2456"/>
      <c r="F7174" s="2456"/>
      <c r="G7174" s="2456"/>
      <c r="H7174" s="2466"/>
      <c r="I7174" s="2459"/>
      <c r="J7174" s="2460"/>
      <c r="K7174" s="2461"/>
      <c r="L7174" s="2461"/>
      <c r="M7174" s="2461"/>
      <c r="N7174" s="2465"/>
    </row>
    <row r="7175" spans="1:14" ht="51" customHeight="1">
      <c r="A7175" s="2433"/>
      <c r="B7175" s="2455"/>
      <c r="C7175" s="2435"/>
      <c r="D7175" s="2456"/>
      <c r="E7175" s="2456"/>
      <c r="F7175" s="2456"/>
      <c r="G7175" s="2462"/>
      <c r="H7175" s="2466"/>
      <c r="I7175" s="2459"/>
      <c r="J7175" s="2460"/>
      <c r="K7175" s="2461"/>
      <c r="L7175" s="2461"/>
      <c r="M7175" s="2461"/>
      <c r="N7175" s="2465"/>
    </row>
    <row r="7176" spans="1:14" ht="51" customHeight="1">
      <c r="A7176" s="2433"/>
      <c r="B7176" s="2455"/>
      <c r="C7176" s="2435"/>
      <c r="D7176" s="2456"/>
      <c r="E7176" s="2456"/>
      <c r="F7176" s="2456"/>
      <c r="G7176" s="2462"/>
      <c r="H7176" s="2466"/>
      <c r="I7176" s="2459"/>
      <c r="J7176" s="2460"/>
      <c r="K7176" s="2461"/>
      <c r="L7176" s="2461"/>
      <c r="M7176" s="2461"/>
      <c r="N7176" s="2465"/>
    </row>
    <row r="7177" spans="1:14" ht="51" customHeight="1">
      <c r="A7177" s="2433"/>
      <c r="B7177" s="2455"/>
      <c r="C7177" s="2435"/>
      <c r="D7177" s="2456"/>
      <c r="E7177" s="2456"/>
      <c r="F7177" s="2456"/>
      <c r="G7177" s="2462"/>
      <c r="H7177" s="2466"/>
      <c r="I7177" s="2459"/>
      <c r="J7177" s="2460"/>
      <c r="K7177" s="2461"/>
      <c r="L7177" s="2461"/>
      <c r="M7177" s="2461"/>
      <c r="N7177" s="2465"/>
    </row>
    <row r="7178" spans="1:14" ht="51" customHeight="1">
      <c r="A7178" s="2433"/>
      <c r="B7178" s="2434"/>
      <c r="C7178" s="2435"/>
      <c r="D7178" s="2465"/>
      <c r="E7178" s="2465"/>
      <c r="F7178" s="2465"/>
      <c r="G7178" s="2464"/>
      <c r="H7178" s="2466"/>
      <c r="I7178" s="2459"/>
      <c r="J7178" s="2460"/>
      <c r="K7178" s="2461"/>
      <c r="L7178" s="2461"/>
      <c r="M7178" s="2461"/>
      <c r="N7178" s="2465"/>
    </row>
    <row r="7179" spans="1:14" ht="51" customHeight="1">
      <c r="A7179" s="2433"/>
      <c r="B7179" s="2434"/>
      <c r="C7179" s="2435"/>
      <c r="D7179" s="2465"/>
      <c r="E7179" s="2465"/>
      <c r="F7179" s="2465"/>
      <c r="G7179" s="2464"/>
      <c r="H7179" s="2466"/>
      <c r="I7179" s="2459"/>
      <c r="J7179" s="2460"/>
      <c r="K7179" s="2461"/>
      <c r="L7179" s="2461"/>
      <c r="M7179" s="2461"/>
      <c r="N7179" s="2465"/>
    </row>
    <row r="7180" spans="1:14" ht="51" customHeight="1">
      <c r="A7180" s="2433"/>
      <c r="B7180" s="2434"/>
      <c r="C7180" s="2435"/>
      <c r="D7180" s="2465"/>
      <c r="E7180" s="2465"/>
      <c r="F7180" s="2465"/>
      <c r="G7180" s="2462"/>
      <c r="H7180" s="2466"/>
      <c r="I7180" s="2459"/>
      <c r="J7180" s="2460"/>
      <c r="K7180" s="2461"/>
      <c r="L7180" s="2461"/>
      <c r="M7180" s="2461"/>
      <c r="N7180" s="2465"/>
    </row>
    <row r="7181" spans="1:14" ht="51" customHeight="1">
      <c r="A7181" s="2465"/>
      <c r="B7181" s="2465"/>
      <c r="C7181" s="2465"/>
      <c r="D7181" s="2464"/>
      <c r="E7181" s="2464"/>
      <c r="F7181" s="2464"/>
      <c r="G7181" s="2462"/>
      <c r="H7181" s="2466"/>
      <c r="I7181" s="2459"/>
      <c r="J7181" s="2460"/>
      <c r="K7181" s="2461"/>
      <c r="L7181" s="2461"/>
      <c r="M7181" s="2461"/>
      <c r="N7181" s="2465"/>
    </row>
    <row r="7182" spans="1:14" ht="51" customHeight="1">
      <c r="A7182" s="2465"/>
      <c r="B7182" s="2465"/>
      <c r="C7182" s="2465"/>
      <c r="D7182" s="2463"/>
      <c r="E7182" s="2463"/>
      <c r="F7182" s="2464"/>
      <c r="G7182" s="2464"/>
      <c r="H7182" s="2466"/>
      <c r="I7182" s="2459"/>
      <c r="J7182" s="2460"/>
      <c r="K7182" s="2461"/>
      <c r="L7182" s="2461"/>
      <c r="M7182" s="2461"/>
      <c r="N7182" s="2465"/>
    </row>
    <row r="7183" spans="1:14" ht="51" customHeight="1">
      <c r="A7183" s="2465"/>
      <c r="B7183" s="2465"/>
      <c r="C7183" s="2465"/>
      <c r="D7183" s="2463"/>
      <c r="E7183" s="2463"/>
      <c r="F7183" s="2464"/>
      <c r="G7183" s="2464"/>
      <c r="H7183" s="2466"/>
      <c r="I7183" s="2459"/>
      <c r="J7183" s="2460"/>
      <c r="K7183" s="2461"/>
      <c r="L7183" s="2461"/>
      <c r="M7183" s="2461"/>
      <c r="N7183" s="2465"/>
    </row>
    <row r="7184" spans="1:14" ht="51" customHeight="1">
      <c r="A7184" s="2433"/>
      <c r="B7184" s="2434"/>
      <c r="C7184" s="2435"/>
      <c r="D7184" s="2463"/>
      <c r="E7184" s="2463"/>
      <c r="F7184" s="2464"/>
      <c r="G7184" s="2462"/>
      <c r="H7184" s="2466"/>
      <c r="I7184" s="2459"/>
      <c r="J7184" s="2460"/>
      <c r="K7184" s="2461"/>
      <c r="L7184" s="2461"/>
      <c r="M7184" s="2461"/>
      <c r="N7184" s="2465"/>
    </row>
    <row r="7185" spans="1:14" ht="51" customHeight="1">
      <c r="A7185" s="2465"/>
      <c r="B7185" s="2465"/>
      <c r="C7185" s="2465"/>
      <c r="D7185" s="2465"/>
      <c r="E7185" s="2465"/>
      <c r="F7185" s="2465"/>
      <c r="G7185" s="2465"/>
      <c r="H7185" s="2466"/>
      <c r="I7185" s="2459"/>
      <c r="J7185" s="2460"/>
      <c r="K7185" s="2461"/>
      <c r="L7185" s="2461"/>
      <c r="M7185" s="2461"/>
      <c r="N7185" s="2465"/>
    </row>
    <row r="7186" spans="1:14" ht="51" customHeight="1">
      <c r="A7186" s="2467"/>
      <c r="B7186" s="2434"/>
      <c r="C7186" s="2468"/>
      <c r="D7186" s="2464"/>
      <c r="E7186" s="2463"/>
      <c r="F7186" s="2464"/>
      <c r="G7186" s="2464"/>
      <c r="H7186" s="2466"/>
      <c r="I7186" s="2459"/>
      <c r="J7186" s="2460"/>
      <c r="K7186" s="2461"/>
      <c r="L7186" s="2461"/>
      <c r="M7186" s="2461"/>
      <c r="N7186" s="2465"/>
    </row>
    <row r="7187" spans="1:14" ht="51" customHeight="1">
      <c r="A7187" s="2467"/>
      <c r="B7187" s="2434"/>
      <c r="C7187" s="2468"/>
      <c r="D7187" s="2463"/>
      <c r="E7187" s="2463"/>
      <c r="F7187" s="2464"/>
      <c r="G7187" s="2462"/>
      <c r="H7187" s="2466"/>
      <c r="I7187" s="2459"/>
      <c r="J7187" s="2460"/>
      <c r="K7187" s="2461"/>
      <c r="L7187" s="2461"/>
      <c r="M7187" s="2461"/>
      <c r="N7187" s="2465"/>
    </row>
    <row r="7188" spans="1:14" ht="51" customHeight="1">
      <c r="A7188" s="2467"/>
      <c r="B7188" s="2434"/>
      <c r="C7188" s="2435"/>
      <c r="D7188" s="2464"/>
      <c r="E7188" s="2464"/>
      <c r="F7188" s="2464"/>
      <c r="G7188" s="2464"/>
      <c r="H7188" s="2466"/>
      <c r="I7188" s="2459"/>
      <c r="J7188" s="2460"/>
      <c r="K7188" s="2461"/>
      <c r="L7188" s="2461"/>
      <c r="M7188" s="2461"/>
      <c r="N7188" s="2465"/>
    </row>
    <row r="7189" spans="1:14" ht="51" customHeight="1">
      <c r="A7189" s="2467"/>
      <c r="B7189" s="2434"/>
      <c r="C7189" s="2435"/>
      <c r="D7189" s="2464"/>
      <c r="E7189" s="2463"/>
      <c r="F7189" s="2464"/>
      <c r="G7189" s="2464"/>
      <c r="H7189" s="2466"/>
      <c r="I7189" s="2459"/>
      <c r="J7189" s="2460"/>
      <c r="K7189" s="2461"/>
      <c r="L7189" s="2461"/>
      <c r="M7189" s="2461"/>
      <c r="N7189" s="2465"/>
    </row>
    <row r="7190" spans="1:14" ht="51" customHeight="1">
      <c r="A7190" s="2467"/>
      <c r="B7190" s="2434"/>
      <c r="C7190" s="2435"/>
      <c r="D7190" s="2464"/>
      <c r="E7190" s="2463"/>
      <c r="F7190" s="2464"/>
      <c r="G7190" s="2462"/>
      <c r="H7190" s="2466"/>
      <c r="I7190" s="2469"/>
      <c r="J7190" s="2460"/>
      <c r="K7190" s="2461"/>
      <c r="L7190" s="2461"/>
      <c r="M7190" s="2461"/>
      <c r="N7190" s="2465"/>
    </row>
    <row r="7191" spans="1:14" ht="51" customHeight="1">
      <c r="A7191" s="2467"/>
      <c r="B7191" s="2434"/>
      <c r="C7191" s="2435"/>
      <c r="D7191" s="2463"/>
      <c r="E7191" s="2463"/>
      <c r="F7191" s="2464"/>
      <c r="G7191" s="2464"/>
      <c r="H7191" s="2465"/>
      <c r="I7191" s="2465"/>
      <c r="J7191" s="2465"/>
      <c r="K7191" s="2465"/>
      <c r="L7191" s="2465"/>
      <c r="M7191" s="2465"/>
      <c r="N7191" s="2465"/>
    </row>
    <row r="7192" spans="1:14" ht="51" customHeight="1">
      <c r="A7192" s="2467"/>
      <c r="B7192" s="2434"/>
      <c r="C7192" s="2435"/>
      <c r="D7192" s="2464"/>
      <c r="E7192" s="2463"/>
      <c r="F7192" s="2464"/>
      <c r="G7192" s="2462"/>
      <c r="H7192" s="2465"/>
      <c r="I7192" s="2465"/>
      <c r="J7192" s="2465"/>
      <c r="K7192" s="2465"/>
      <c r="L7192" s="2465"/>
      <c r="M7192" s="2465"/>
      <c r="N7192" s="2465"/>
    </row>
    <row r="7193" spans="1:14" ht="51" customHeight="1">
      <c r="A7193" s="2467"/>
      <c r="B7193" s="2434"/>
      <c r="C7193" s="2435"/>
      <c r="D7193" s="2463"/>
      <c r="E7193" s="2463"/>
      <c r="F7193" s="2464"/>
      <c r="G7193" s="2464"/>
      <c r="H7193" s="2465"/>
      <c r="I7193" s="2465"/>
      <c r="J7193" s="2465"/>
      <c r="K7193" s="2465"/>
      <c r="L7193" s="2465"/>
      <c r="M7193" s="2465"/>
      <c r="N7193" s="2465"/>
    </row>
    <row r="7194" spans="1:14" ht="51" customHeight="1">
      <c r="A7194" s="2467"/>
      <c r="B7194" s="2434"/>
      <c r="C7194" s="2435"/>
      <c r="D7194" s="2463"/>
      <c r="E7194" s="2463"/>
      <c r="F7194" s="2463"/>
      <c r="G7194" s="2464"/>
      <c r="H7194" s="2465"/>
      <c r="I7194" s="2465"/>
      <c r="J7194" s="2465"/>
      <c r="K7194" s="2465"/>
      <c r="L7194" s="2465"/>
      <c r="M7194" s="2465"/>
      <c r="N7194" s="2465"/>
    </row>
    <row r="7195" spans="1:14" ht="51" customHeight="1">
      <c r="A7195" s="2467"/>
      <c r="B7195" s="2470"/>
      <c r="C7195" s="2435"/>
      <c r="D7195" s="2463"/>
      <c r="E7195" s="2463"/>
      <c r="F7195" s="2464"/>
      <c r="G7195" s="2464"/>
      <c r="H7195" s="2465"/>
      <c r="I7195" s="2465"/>
      <c r="J7195" s="2465"/>
      <c r="K7195" s="2465"/>
      <c r="L7195" s="2465"/>
      <c r="M7195" s="2465"/>
      <c r="N7195" s="2465"/>
    </row>
    <row r="7196" spans="1:14" ht="51" customHeight="1">
      <c r="A7196" s="2467"/>
      <c r="B7196" s="2434"/>
      <c r="C7196" s="2435"/>
      <c r="D7196" s="2463"/>
      <c r="E7196" s="2463"/>
      <c r="F7196" s="2464"/>
      <c r="G7196" s="2464"/>
      <c r="H7196" s="2465"/>
      <c r="I7196" s="2465"/>
      <c r="J7196" s="2465"/>
      <c r="K7196" s="2465"/>
      <c r="L7196" s="2465"/>
      <c r="M7196" s="2465"/>
      <c r="N7196" s="2465"/>
    </row>
    <row r="7197" spans="1:14" ht="51" customHeight="1">
      <c r="A7197" s="2467"/>
      <c r="B7197" s="2434"/>
      <c r="C7197" s="2468"/>
      <c r="D7197" s="2463"/>
      <c r="E7197" s="2463"/>
      <c r="F7197" s="2464"/>
      <c r="G7197" s="2462"/>
      <c r="H7197" s="2465"/>
      <c r="I7197" s="2465"/>
      <c r="J7197" s="2465"/>
      <c r="K7197" s="2465"/>
      <c r="L7197" s="2465"/>
      <c r="M7197" s="2465"/>
      <c r="N7197" s="2465"/>
    </row>
    <row r="7198" spans="1:14" ht="51" customHeight="1">
      <c r="A7198" s="2467"/>
      <c r="B7198" s="2434"/>
      <c r="C7198" s="2435"/>
      <c r="D7198" s="2463"/>
      <c r="E7198" s="2463"/>
      <c r="F7198" s="2464"/>
      <c r="G7198" s="2462"/>
      <c r="H7198" s="2465"/>
      <c r="I7198" s="2465"/>
      <c r="J7198" s="2465"/>
      <c r="K7198" s="2465"/>
      <c r="L7198" s="2465"/>
      <c r="M7198" s="2465"/>
      <c r="N7198" s="2465"/>
    </row>
    <row r="7199" spans="1:14" ht="51" customHeight="1">
      <c r="A7199" s="2467"/>
      <c r="B7199" s="2434"/>
      <c r="C7199" s="2435"/>
      <c r="D7199" s="2463"/>
      <c r="E7199" s="2463"/>
      <c r="F7199" s="2464"/>
      <c r="G7199" s="2462"/>
      <c r="H7199" s="2465"/>
      <c r="I7199" s="2465"/>
      <c r="J7199" s="2465"/>
      <c r="K7199" s="2465"/>
      <c r="L7199" s="2465"/>
      <c r="M7199" s="2465"/>
      <c r="N7199" s="2465"/>
    </row>
    <row r="7200" spans="1:14" ht="51" customHeight="1">
      <c r="A7200" s="2467"/>
      <c r="B7200" s="2459"/>
      <c r="C7200" s="2435"/>
      <c r="D7200" s="2463"/>
      <c r="E7200" s="2463"/>
      <c r="F7200" s="2464"/>
      <c r="G7200" s="2462"/>
      <c r="H7200" s="2465"/>
      <c r="I7200" s="2465"/>
      <c r="J7200" s="2465"/>
      <c r="K7200" s="2465"/>
      <c r="L7200" s="2465"/>
      <c r="M7200" s="2465"/>
      <c r="N7200" s="2465"/>
    </row>
    <row r="7201" spans="1:14" ht="51" customHeight="1">
      <c r="A7201" s="2467"/>
      <c r="B7201" s="2434"/>
      <c r="C7201" s="2435"/>
      <c r="D7201" s="2463"/>
      <c r="E7201" s="2463"/>
      <c r="F7201" s="2464"/>
      <c r="G7201" s="2465"/>
      <c r="H7201" s="2465"/>
      <c r="I7201" s="2465"/>
      <c r="J7201" s="2465"/>
      <c r="K7201" s="2465"/>
      <c r="L7201" s="2465"/>
      <c r="M7201" s="2465"/>
      <c r="N7201" s="2465"/>
    </row>
    <row r="7202" spans="1:14" ht="51" customHeight="1">
      <c r="A7202" s="2467"/>
      <c r="B7202" s="2434"/>
      <c r="C7202" s="2435"/>
      <c r="D7202" s="2463"/>
      <c r="E7202" s="2463"/>
      <c r="F7202" s="2464"/>
      <c r="G7202" s="2465"/>
      <c r="H7202" s="2465"/>
      <c r="I7202" s="2465"/>
      <c r="J7202" s="2465"/>
      <c r="K7202" s="2465"/>
      <c r="L7202" s="2465"/>
      <c r="M7202" s="2465"/>
      <c r="N7202" s="2465"/>
    </row>
    <row r="7203" spans="1:14" ht="51" customHeight="1">
      <c r="A7203" s="2467"/>
      <c r="B7203" s="2434"/>
      <c r="C7203" s="2435"/>
      <c r="D7203" s="2463"/>
      <c r="E7203" s="2463"/>
      <c r="F7203" s="2464"/>
      <c r="G7203" s="2465"/>
      <c r="H7203" s="2465"/>
      <c r="I7203" s="2465"/>
      <c r="J7203" s="2465"/>
      <c r="K7203" s="2465"/>
      <c r="L7203" s="2465"/>
      <c r="M7203" s="2465"/>
      <c r="N7203" s="2465"/>
    </row>
    <row r="7204" spans="1:14" ht="51" customHeight="1">
      <c r="A7204" s="2467"/>
      <c r="B7204" s="2434"/>
      <c r="C7204" s="2435"/>
      <c r="D7204" s="2463"/>
      <c r="E7204" s="2463"/>
      <c r="F7204" s="2464"/>
      <c r="G7204" s="2465"/>
      <c r="H7204" s="2465"/>
      <c r="I7204" s="2465"/>
      <c r="J7204" s="2465"/>
      <c r="K7204" s="2465"/>
      <c r="L7204" s="2465"/>
      <c r="M7204" s="2465"/>
      <c r="N7204" s="2465"/>
    </row>
    <row r="7205" spans="1:14" ht="51" customHeight="1">
      <c r="A7205" s="2467"/>
      <c r="B7205" s="2434"/>
      <c r="C7205" s="2435"/>
      <c r="D7205" s="2463"/>
      <c r="E7205" s="2463"/>
      <c r="F7205" s="2464"/>
      <c r="G7205" s="2465"/>
      <c r="H7205"/>
      <c r="I7205"/>
      <c r="J7205"/>
      <c r="K7205"/>
      <c r="L7205"/>
      <c r="M7205"/>
      <c r="N7205"/>
    </row>
    <row r="7206" spans="1:14" ht="51" customHeight="1">
      <c r="A7206" s="2467"/>
      <c r="B7206" s="2434"/>
      <c r="C7206" s="2435"/>
      <c r="D7206" s="2463"/>
      <c r="E7206" s="2463"/>
      <c r="F7206" s="2464"/>
      <c r="G7206" s="2465"/>
      <c r="H7206"/>
      <c r="I7206"/>
      <c r="J7206"/>
      <c r="K7206"/>
      <c r="L7206"/>
      <c r="M7206"/>
      <c r="N7206"/>
    </row>
    <row r="7207" spans="1:14" ht="51" customHeight="1">
      <c r="A7207" s="2467"/>
      <c r="B7207" s="2434"/>
      <c r="C7207" s="2435"/>
      <c r="D7207" s="2463"/>
      <c r="E7207" s="2463"/>
      <c r="F7207" s="2464"/>
      <c r="G7207" s="2465"/>
      <c r="H7207"/>
      <c r="I7207"/>
      <c r="J7207"/>
      <c r="K7207"/>
      <c r="L7207"/>
      <c r="M7207"/>
      <c r="N7207"/>
    </row>
    <row r="7208" spans="1:14" ht="51" customHeight="1">
      <c r="A7208" s="2467"/>
      <c r="B7208" s="2434"/>
      <c r="C7208" s="2435"/>
      <c r="D7208" s="2463"/>
      <c r="E7208" s="2463"/>
      <c r="F7208" s="2463"/>
      <c r="G7208" s="2465"/>
      <c r="H7208"/>
      <c r="I7208"/>
      <c r="J7208"/>
      <c r="K7208"/>
      <c r="L7208"/>
      <c r="M7208"/>
      <c r="N7208"/>
    </row>
    <row r="7209" spans="1:14" ht="51" customHeight="1">
      <c r="A7209" s="2467"/>
      <c r="B7209" s="2434"/>
      <c r="C7209" s="2435"/>
      <c r="D7209" s="2463"/>
      <c r="E7209" s="2463"/>
      <c r="F7209" s="2463"/>
      <c r="G7209" s="2465"/>
      <c r="H7209"/>
      <c r="I7209"/>
      <c r="J7209"/>
      <c r="K7209"/>
      <c r="L7209"/>
      <c r="M7209"/>
      <c r="N7209"/>
    </row>
    <row r="7210" spans="1:14" ht="51" customHeight="1">
      <c r="A7210" s="2467"/>
      <c r="B7210" s="2434"/>
      <c r="C7210" s="2435"/>
      <c r="D7210" s="2463"/>
      <c r="E7210" s="2463"/>
      <c r="F7210" s="2463"/>
      <c r="G7210" s="2465"/>
      <c r="H7210"/>
      <c r="I7210"/>
      <c r="J7210"/>
      <c r="K7210"/>
      <c r="L7210"/>
      <c r="M7210"/>
      <c r="N7210"/>
    </row>
    <row r="7211" spans="1:14" ht="51" customHeight="1">
      <c r="A7211" s="2467"/>
      <c r="B7211" s="2434"/>
      <c r="C7211" s="2435"/>
      <c r="D7211" s="2463"/>
      <c r="E7211" s="2463"/>
      <c r="F7211" s="2463"/>
      <c r="G7211" s="2464"/>
      <c r="H7211"/>
      <c r="I7211"/>
      <c r="J7211"/>
      <c r="K7211"/>
      <c r="L7211"/>
      <c r="M7211"/>
      <c r="N7211"/>
    </row>
    <row r="7212" spans="1:14" ht="51" customHeight="1">
      <c r="A7212" s="2467"/>
      <c r="B7212" s="2434"/>
      <c r="C7212" s="2435"/>
      <c r="D7212" s="2463"/>
      <c r="E7212" s="2463"/>
      <c r="F7212" s="2463"/>
      <c r="G7212" s="2465"/>
      <c r="H7212"/>
      <c r="I7212"/>
      <c r="J7212"/>
      <c r="K7212"/>
      <c r="L7212"/>
      <c r="M7212"/>
      <c r="N7212"/>
    </row>
    <row r="7213" spans="1:14" ht="51" customHeight="1">
      <c r="A7213" s="2467"/>
      <c r="B7213" s="2434"/>
      <c r="C7213" s="2435"/>
      <c r="D7213" s="2463"/>
      <c r="E7213" s="2463"/>
      <c r="F7213" s="2463"/>
      <c r="G7213" s="2465"/>
      <c r="H7213"/>
      <c r="I7213"/>
      <c r="J7213"/>
      <c r="K7213"/>
      <c r="L7213"/>
      <c r="M7213"/>
      <c r="N7213"/>
    </row>
    <row r="7214" spans="1:14" ht="51" customHeight="1">
      <c r="A7214" s="2467"/>
      <c r="B7214" s="2434"/>
      <c r="C7214" s="2435"/>
      <c r="D7214" s="2463"/>
      <c r="E7214" s="2463"/>
      <c r="F7214" s="2463"/>
      <c r="G7214" s="2465"/>
      <c r="H7214"/>
      <c r="I7214"/>
      <c r="J7214"/>
      <c r="K7214"/>
      <c r="L7214"/>
      <c r="M7214"/>
      <c r="N7214"/>
    </row>
    <row r="7215" spans="1:14" ht="51" customHeight="1">
      <c r="A7215" s="2467"/>
      <c r="B7215" s="2434"/>
      <c r="C7215" s="2435"/>
      <c r="D7215" s="2463"/>
      <c r="E7215" s="2463"/>
      <c r="F7215" s="2463"/>
      <c r="G7215" s="2465"/>
      <c r="H7215"/>
      <c r="I7215"/>
      <c r="J7215"/>
      <c r="K7215"/>
      <c r="L7215"/>
      <c r="M7215"/>
      <c r="N7215"/>
    </row>
    <row r="7216" spans="1:14" ht="51" customHeight="1">
      <c r="A7216" s="2467"/>
      <c r="B7216" s="2434"/>
      <c r="C7216" s="2435"/>
      <c r="D7216" s="2463"/>
      <c r="E7216" s="2463"/>
      <c r="F7216" s="2463"/>
      <c r="G7216" s="2464"/>
      <c r="H7216"/>
      <c r="I7216"/>
      <c r="J7216"/>
      <c r="K7216"/>
      <c r="L7216"/>
      <c r="M7216"/>
      <c r="N7216"/>
    </row>
    <row r="7217" spans="1:14" ht="51" customHeight="1">
      <c r="A7217" s="2467"/>
      <c r="B7217" s="2434"/>
      <c r="C7217" s="2435"/>
      <c r="D7217" s="2463"/>
      <c r="E7217" s="2463"/>
      <c r="F7217" s="2463"/>
      <c r="G7217" s="2464"/>
      <c r="H7217"/>
      <c r="I7217"/>
      <c r="J7217"/>
      <c r="K7217"/>
      <c r="L7217"/>
      <c r="M7217"/>
      <c r="N7217"/>
    </row>
    <row r="7218" spans="1:14" ht="51" customHeight="1">
      <c r="A7218" s="2467"/>
      <c r="B7218" s="2434"/>
      <c r="C7218" s="2435"/>
      <c r="D7218" s="2463"/>
      <c r="E7218" s="2463"/>
      <c r="F7218" s="2463"/>
      <c r="G7218" s="2465"/>
      <c r="H7218"/>
      <c r="I7218"/>
      <c r="J7218"/>
      <c r="K7218"/>
      <c r="L7218"/>
      <c r="M7218"/>
      <c r="N7218"/>
    </row>
    <row r="7219" spans="1:14" ht="51" customHeight="1">
      <c r="A7219" s="2467"/>
      <c r="B7219" s="2434"/>
      <c r="C7219" s="2435"/>
      <c r="D7219" s="2463"/>
      <c r="E7219" s="2463"/>
      <c r="F7219" s="2471"/>
      <c r="G7219" s="2465"/>
      <c r="H7219"/>
      <c r="I7219"/>
      <c r="J7219"/>
      <c r="K7219"/>
      <c r="L7219"/>
      <c r="M7219"/>
      <c r="N7219"/>
    </row>
    <row r="7220" spans="1:14" ht="51" customHeight="1">
      <c r="A7220" s="2467"/>
      <c r="B7220" s="2434"/>
      <c r="C7220" s="2435"/>
      <c r="D7220" s="2463"/>
      <c r="E7220" s="2463"/>
      <c r="F7220" s="2464"/>
      <c r="G7220" s="2465"/>
      <c r="H7220"/>
      <c r="I7220"/>
      <c r="J7220"/>
      <c r="K7220"/>
      <c r="L7220"/>
      <c r="M7220"/>
      <c r="N7220"/>
    </row>
    <row r="7221" spans="1:14" ht="51" customHeight="1">
      <c r="A7221" s="2467"/>
      <c r="B7221" s="2434"/>
      <c r="C7221" s="2435"/>
      <c r="D7221" s="2464"/>
      <c r="E7221" s="2464"/>
      <c r="F7221" s="2464"/>
      <c r="G7221" s="2465"/>
      <c r="H7221"/>
      <c r="I7221"/>
      <c r="J7221"/>
      <c r="K7221"/>
      <c r="L7221"/>
      <c r="M7221"/>
      <c r="N7221"/>
    </row>
    <row r="7222" spans="1:14" ht="51" customHeight="1">
      <c r="A7222" s="2467"/>
      <c r="B7222" s="2434"/>
      <c r="C7222" s="2435"/>
      <c r="D7222" s="2463"/>
      <c r="E7222" s="2463"/>
      <c r="F7222" s="2464"/>
      <c r="G7222" s="2465"/>
      <c r="H7222"/>
      <c r="I7222"/>
      <c r="J7222"/>
      <c r="K7222"/>
      <c r="L7222"/>
      <c r="M7222"/>
      <c r="N7222"/>
    </row>
    <row r="7223" spans="1:14" ht="51" customHeight="1">
      <c r="A7223" s="2467"/>
      <c r="B7223" s="2434"/>
      <c r="C7223" s="2435"/>
      <c r="D7223" s="2463"/>
      <c r="E7223" s="2463"/>
      <c r="F7223" s="2464"/>
      <c r="G7223" s="2465"/>
      <c r="H7223"/>
      <c r="I7223"/>
      <c r="J7223"/>
      <c r="K7223"/>
      <c r="L7223"/>
      <c r="M7223"/>
      <c r="N7223"/>
    </row>
    <row r="7224" spans="1:14" ht="51" customHeight="1">
      <c r="A7224" s="2467"/>
      <c r="B7224" s="2434"/>
      <c r="C7224" s="2435"/>
      <c r="D7224" s="2463"/>
      <c r="E7224" s="2463"/>
      <c r="F7224" s="2464"/>
      <c r="G7224" s="2465"/>
      <c r="H7224"/>
      <c r="I7224"/>
      <c r="J7224"/>
      <c r="K7224"/>
      <c r="L7224"/>
      <c r="M7224"/>
      <c r="N7224"/>
    </row>
    <row r="7225" spans="1:14" ht="51" customHeight="1">
      <c r="A7225" s="2467"/>
      <c r="B7225" s="2434"/>
      <c r="C7225" s="2435"/>
      <c r="D7225" s="2463"/>
      <c r="E7225" s="2463"/>
      <c r="F7225" s="2464"/>
      <c r="G7225" s="2465"/>
      <c r="H7225"/>
      <c r="I7225"/>
      <c r="J7225"/>
      <c r="K7225"/>
      <c r="L7225"/>
      <c r="M7225"/>
      <c r="N7225"/>
    </row>
    <row r="7226" spans="1:14" ht="51" customHeight="1">
      <c r="A7226" s="2467"/>
      <c r="B7226" s="2434"/>
      <c r="C7226" s="2435"/>
      <c r="D7226" s="2463"/>
      <c r="E7226" s="2463"/>
      <c r="F7226" s="2464"/>
      <c r="G7226" s="2465"/>
      <c r="H7226"/>
      <c r="I7226"/>
      <c r="J7226"/>
      <c r="K7226"/>
      <c r="L7226"/>
      <c r="M7226"/>
      <c r="N7226"/>
    </row>
    <row r="7227" spans="1:14" ht="51" customHeight="1">
      <c r="A7227" s="2467"/>
      <c r="B7227" s="2434"/>
      <c r="C7227" s="2435"/>
      <c r="D7227" s="2464"/>
      <c r="E7227" s="2464"/>
      <c r="F7227" s="2464"/>
      <c r="G7227" s="2465"/>
      <c r="H7227"/>
      <c r="I7227"/>
      <c r="J7227"/>
      <c r="K7227"/>
      <c r="L7227"/>
      <c r="M7227"/>
      <c r="N7227"/>
    </row>
    <row r="7228" spans="1:14" ht="51" customHeight="1">
      <c r="A7228" s="2467"/>
      <c r="B7228" s="2434"/>
      <c r="C7228" s="2435"/>
      <c r="D7228" s="2464"/>
      <c r="E7228" s="2464"/>
      <c r="F7228" s="2464"/>
      <c r="G7228" s="2465"/>
      <c r="H7228"/>
      <c r="I7228"/>
      <c r="J7228"/>
      <c r="K7228"/>
      <c r="L7228"/>
      <c r="M7228"/>
      <c r="N7228"/>
    </row>
    <row r="7229" spans="1:14" ht="51" customHeight="1">
      <c r="A7229" s="2467"/>
      <c r="B7229" s="2434"/>
      <c r="C7229" s="2435"/>
      <c r="D7229" s="2463"/>
      <c r="E7229" s="2463"/>
      <c r="F7229" s="2464"/>
      <c r="G7229" s="2465"/>
      <c r="H7229"/>
      <c r="I7229"/>
      <c r="J7229"/>
      <c r="K7229"/>
      <c r="L7229"/>
      <c r="M7229"/>
      <c r="N7229"/>
    </row>
    <row r="7230" spans="1:14" ht="51" customHeight="1">
      <c r="A7230" s="2467"/>
      <c r="B7230" s="2434"/>
      <c r="C7230" s="2435"/>
      <c r="D7230" s="2463"/>
      <c r="E7230" s="2463"/>
      <c r="F7230" s="2464"/>
      <c r="G7230" s="2464"/>
      <c r="H7230"/>
      <c r="I7230"/>
      <c r="J7230"/>
      <c r="K7230"/>
      <c r="L7230"/>
      <c r="M7230"/>
      <c r="N7230"/>
    </row>
    <row r="7231" spans="1:14" ht="51" customHeight="1">
      <c r="A7231" s="2467"/>
      <c r="B7231" s="2434"/>
      <c r="C7231" s="2435"/>
      <c r="D7231" s="2464"/>
      <c r="E7231" s="2464"/>
      <c r="F7231" s="2464"/>
      <c r="G7231" s="2465"/>
      <c r="H7231"/>
      <c r="I7231"/>
      <c r="J7231"/>
      <c r="K7231"/>
      <c r="L7231"/>
      <c r="M7231"/>
      <c r="N7231"/>
    </row>
    <row r="7232" spans="1:14" ht="51" customHeight="1">
      <c r="A7232" s="2467"/>
      <c r="B7232" s="2434"/>
      <c r="C7232" s="2435"/>
      <c r="D7232" s="2464"/>
      <c r="E7232" s="2464"/>
      <c r="F7232" s="2464"/>
      <c r="G7232" s="2465"/>
      <c r="H7232"/>
      <c r="I7232"/>
      <c r="J7232"/>
      <c r="K7232"/>
      <c r="L7232"/>
      <c r="M7232"/>
      <c r="N7232"/>
    </row>
    <row r="7233" spans="1:14" ht="51" customHeight="1">
      <c r="A7233" s="2467"/>
      <c r="B7233" s="2434"/>
      <c r="C7233" s="2435"/>
      <c r="D7233" s="2464"/>
      <c r="E7233" s="2472"/>
      <c r="F7233" s="2464"/>
      <c r="G7233" s="2465"/>
      <c r="H7233"/>
      <c r="I7233"/>
      <c r="J7233"/>
      <c r="K7233"/>
      <c r="L7233"/>
      <c r="M7233"/>
      <c r="N7233"/>
    </row>
    <row r="7234" spans="1:14" ht="51" customHeight="1">
      <c r="A7234" s="2467"/>
      <c r="B7234" s="2434"/>
      <c r="C7234" s="2435"/>
      <c r="D7234" s="2464"/>
      <c r="E7234" s="2464"/>
      <c r="F7234" s="2464"/>
      <c r="G7234" s="2465"/>
      <c r="H7234"/>
      <c r="I7234"/>
      <c r="J7234"/>
      <c r="K7234"/>
      <c r="L7234"/>
      <c r="M7234"/>
      <c r="N7234"/>
    </row>
    <row r="7235" spans="1:14" ht="51" customHeight="1">
      <c r="A7235" s="2467"/>
      <c r="B7235" s="2434"/>
      <c r="C7235" s="2435"/>
      <c r="D7235" s="2463"/>
      <c r="E7235" s="2463"/>
      <c r="F7235" s="2464"/>
      <c r="G7235" s="2465"/>
      <c r="H7235"/>
      <c r="I7235"/>
      <c r="J7235"/>
      <c r="K7235"/>
      <c r="L7235"/>
      <c r="M7235"/>
      <c r="N7235"/>
    </row>
    <row r="7236" spans="1:14" ht="51" customHeight="1">
      <c r="A7236" s="2467">
        <v>81161213066</v>
      </c>
      <c r="B7236" s="2434" t="s">
        <v>10787</v>
      </c>
      <c r="C7236" s="2435">
        <v>25000</v>
      </c>
      <c r="D7236" s="2463" t="s">
        <v>10747</v>
      </c>
      <c r="E7236" s="2463" t="s">
        <v>10748</v>
      </c>
      <c r="F7236" s="2464" t="s">
        <v>10788</v>
      </c>
      <c r="G7236" s="2464" t="s">
        <v>10340</v>
      </c>
      <c r="H7236"/>
      <c r="I7236"/>
      <c r="J7236"/>
      <c r="K7236"/>
      <c r="L7236"/>
      <c r="M7236"/>
      <c r="N7236"/>
    </row>
    <row r="7237" spans="1:14" ht="51" customHeight="1">
      <c r="A7237" s="2467">
        <v>81161213067</v>
      </c>
      <c r="B7237" s="2434" t="s">
        <v>10789</v>
      </c>
      <c r="C7237" s="2435">
        <v>50000</v>
      </c>
      <c r="D7237" s="2463" t="s">
        <v>10747</v>
      </c>
      <c r="E7237" s="2463" t="s">
        <v>10748</v>
      </c>
      <c r="F7237" s="2464" t="s">
        <v>10745</v>
      </c>
      <c r="G7237" s="2465"/>
      <c r="H7237"/>
      <c r="I7237"/>
      <c r="J7237"/>
      <c r="K7237"/>
      <c r="L7237"/>
      <c r="M7237"/>
      <c r="N7237"/>
    </row>
    <row r="7238" spans="1:14" ht="51" customHeight="1">
      <c r="A7238" s="2467">
        <v>81161213068</v>
      </c>
      <c r="B7238" s="2434" t="s">
        <v>10790</v>
      </c>
      <c r="C7238" s="2435">
        <v>25000</v>
      </c>
      <c r="D7238" s="2463" t="s">
        <v>10747</v>
      </c>
      <c r="E7238" s="2463" t="s">
        <v>10748</v>
      </c>
      <c r="F7238" s="2464" t="s">
        <v>10788</v>
      </c>
      <c r="G7238" s="2465"/>
      <c r="H7238"/>
      <c r="I7238"/>
      <c r="J7238"/>
      <c r="K7238"/>
      <c r="L7238"/>
      <c r="M7238"/>
      <c r="N7238"/>
    </row>
    <row r="7239" spans="1:14" ht="51" customHeight="1">
      <c r="A7239" s="2467">
        <v>81161113069</v>
      </c>
      <c r="B7239" s="2434" t="s">
        <v>10791</v>
      </c>
      <c r="C7239" s="2435">
        <v>25000</v>
      </c>
      <c r="D7239" s="2463" t="s">
        <v>10747</v>
      </c>
      <c r="E7239" s="2463" t="s">
        <v>10748</v>
      </c>
      <c r="F7239" s="2464" t="s">
        <v>10788</v>
      </c>
      <c r="G7239" s="2465"/>
      <c r="H7239"/>
      <c r="I7239"/>
      <c r="J7239"/>
      <c r="K7239"/>
      <c r="L7239"/>
      <c r="M7239"/>
      <c r="N7239"/>
    </row>
    <row r="7240" spans="1:14" ht="51" customHeight="1">
      <c r="A7240" s="2467">
        <v>81135213070</v>
      </c>
      <c r="B7240" s="2434" t="s">
        <v>10792</v>
      </c>
      <c r="C7240" s="2435">
        <v>100000</v>
      </c>
      <c r="D7240" s="2463" t="s">
        <v>10327</v>
      </c>
      <c r="E7240" s="2463" t="s">
        <v>10742</v>
      </c>
      <c r="F7240" s="2464" t="s">
        <v>10743</v>
      </c>
      <c r="G7240" s="2465"/>
      <c r="H7240"/>
      <c r="I7240"/>
      <c r="J7240"/>
      <c r="K7240"/>
      <c r="L7240"/>
      <c r="M7240"/>
      <c r="N7240"/>
    </row>
    <row r="7241" spans="1:14" ht="51" customHeight="1">
      <c r="A7241" s="2467">
        <v>81163313071</v>
      </c>
      <c r="B7241" s="2434" t="s">
        <v>10793</v>
      </c>
      <c r="C7241" s="2435">
        <v>15000</v>
      </c>
      <c r="D7241" s="2464" t="s">
        <v>10738</v>
      </c>
      <c r="E7241" s="2464" t="s">
        <v>10752</v>
      </c>
      <c r="F7241" s="2464" t="s">
        <v>10794</v>
      </c>
      <c r="G7241" s="2465"/>
      <c r="H7241"/>
      <c r="I7241"/>
      <c r="J7241"/>
      <c r="K7241"/>
      <c r="L7241"/>
      <c r="M7241"/>
      <c r="N7241"/>
    </row>
    <row r="7242" spans="1:14" ht="51" customHeight="1">
      <c r="A7242" s="2467">
        <v>81161213072</v>
      </c>
      <c r="B7242" s="2434" t="s">
        <v>10795</v>
      </c>
      <c r="C7242" s="2435">
        <v>60000</v>
      </c>
      <c r="D7242" s="2463" t="s">
        <v>10747</v>
      </c>
      <c r="E7242" s="2463" t="s">
        <v>10748</v>
      </c>
      <c r="F7242" s="2464" t="s">
        <v>10745</v>
      </c>
      <c r="G7242" s="2465"/>
      <c r="H7242"/>
      <c r="I7242"/>
      <c r="J7242"/>
      <c r="K7242"/>
      <c r="L7242"/>
      <c r="M7242"/>
      <c r="N7242"/>
    </row>
    <row r="7243" spans="1:14" ht="51" customHeight="1">
      <c r="A7243" s="2467">
        <v>81163313073</v>
      </c>
      <c r="B7243" s="2434" t="s">
        <v>10796</v>
      </c>
      <c r="C7243" s="2435">
        <v>15000</v>
      </c>
      <c r="D7243" s="2464" t="s">
        <v>10738</v>
      </c>
      <c r="E7243" s="2464" t="s">
        <v>10343</v>
      </c>
      <c r="F7243" s="2464" t="s">
        <v>10739</v>
      </c>
      <c r="G7243" s="2464" t="s">
        <v>10340</v>
      </c>
      <c r="H7243"/>
      <c r="I7243"/>
      <c r="J7243"/>
      <c r="K7243"/>
      <c r="L7243"/>
      <c r="M7243"/>
      <c r="N7243"/>
    </row>
    <row r="7244" spans="1:14" ht="51" customHeight="1">
      <c r="A7244" s="2467">
        <v>81163313074</v>
      </c>
      <c r="B7244" s="2434" t="s">
        <v>10797</v>
      </c>
      <c r="C7244" s="2435">
        <v>15000</v>
      </c>
      <c r="D7244" s="2464" t="s">
        <v>10738</v>
      </c>
      <c r="E7244" s="2464" t="s">
        <v>10343</v>
      </c>
      <c r="F7244" s="2464" t="s">
        <v>10739</v>
      </c>
      <c r="G7244" s="2465"/>
      <c r="H7244"/>
      <c r="I7244"/>
      <c r="J7244"/>
      <c r="K7244"/>
      <c r="L7244"/>
      <c r="M7244"/>
      <c r="N7244"/>
    </row>
    <row r="7245" spans="1:14" ht="51" customHeight="1">
      <c r="A7245" s="2467">
        <v>81152313075</v>
      </c>
      <c r="B7245" s="2434" t="s">
        <v>10798</v>
      </c>
      <c r="C7245" s="2435">
        <v>100000</v>
      </c>
      <c r="D7245" s="2463" t="s">
        <v>10327</v>
      </c>
      <c r="E7245" s="2463" t="s">
        <v>10742</v>
      </c>
      <c r="F7245" s="2464" t="s">
        <v>10743</v>
      </c>
      <c r="G7245" s="2465"/>
      <c r="H7245"/>
      <c r="I7245"/>
      <c r="J7245"/>
      <c r="K7245"/>
      <c r="L7245"/>
      <c r="M7245"/>
      <c r="N7245"/>
    </row>
    <row r="7246" spans="1:14" ht="51" customHeight="1">
      <c r="A7246" s="2467">
        <v>81152313076</v>
      </c>
      <c r="B7246" s="2434" t="s">
        <v>10799</v>
      </c>
      <c r="C7246" s="2435">
        <v>100000</v>
      </c>
      <c r="D7246" s="2463" t="s">
        <v>10327</v>
      </c>
      <c r="E7246" s="2463" t="s">
        <v>10742</v>
      </c>
      <c r="F7246" s="2464" t="s">
        <v>10749</v>
      </c>
      <c r="G7246" s="2465"/>
      <c r="H7246"/>
      <c r="I7246"/>
      <c r="J7246"/>
      <c r="K7246"/>
      <c r="L7246"/>
      <c r="M7246"/>
      <c r="N7246"/>
    </row>
    <row r="7247" spans="1:14" ht="51" customHeight="1">
      <c r="A7247" s="2467">
        <v>81161713077</v>
      </c>
      <c r="B7247" s="2434" t="s">
        <v>10800</v>
      </c>
      <c r="C7247" s="2435">
        <v>30000</v>
      </c>
      <c r="D7247" s="2464" t="s">
        <v>10738</v>
      </c>
      <c r="E7247" s="2464" t="s">
        <v>10752</v>
      </c>
      <c r="F7247" s="2464" t="s">
        <v>10743</v>
      </c>
      <c r="G7247" s="2465"/>
      <c r="H7247"/>
      <c r="I7247"/>
      <c r="J7247"/>
      <c r="K7247"/>
      <c r="L7247"/>
      <c r="M7247"/>
      <c r="N7247"/>
    </row>
    <row r="7248" spans="1:14" ht="51" customHeight="1">
      <c r="A7248" s="2467">
        <v>81135213078</v>
      </c>
      <c r="B7248" s="2434" t="s">
        <v>10801</v>
      </c>
      <c r="C7248" s="2435">
        <v>50000</v>
      </c>
      <c r="D7248" s="2463" t="s">
        <v>10327</v>
      </c>
      <c r="E7248" s="2463" t="s">
        <v>10742</v>
      </c>
      <c r="F7248" s="2464" t="s">
        <v>10802</v>
      </c>
      <c r="G7248" s="2465"/>
      <c r="H7248"/>
      <c r="I7248"/>
      <c r="J7248"/>
      <c r="K7248"/>
      <c r="L7248"/>
      <c r="M7248"/>
      <c r="N7248"/>
    </row>
    <row r="7249" spans="1:14" ht="51" customHeight="1">
      <c r="A7249" s="2467">
        <v>81135213079</v>
      </c>
      <c r="B7249" s="2434" t="s">
        <v>10803</v>
      </c>
      <c r="C7249" s="2435">
        <v>150000</v>
      </c>
      <c r="D7249" s="2463" t="s">
        <v>10327</v>
      </c>
      <c r="E7249" s="2463" t="s">
        <v>10742</v>
      </c>
      <c r="F7249" s="2464" t="s">
        <v>10802</v>
      </c>
      <c r="G7249" s="2465"/>
      <c r="H7249"/>
      <c r="I7249"/>
      <c r="J7249"/>
      <c r="K7249"/>
      <c r="L7249"/>
      <c r="M7249"/>
      <c r="N7249"/>
    </row>
    <row r="7250" spans="1:14" ht="51" customHeight="1">
      <c r="A7250" s="2467">
        <v>81132113080</v>
      </c>
      <c r="B7250" s="2434" t="s">
        <v>10804</v>
      </c>
      <c r="C7250" s="2435">
        <v>100000</v>
      </c>
      <c r="D7250" s="2463" t="s">
        <v>10327</v>
      </c>
      <c r="E7250" s="2463" t="s">
        <v>10742</v>
      </c>
      <c r="F7250" s="2464" t="s">
        <v>10802</v>
      </c>
      <c r="G7250" s="2465"/>
      <c r="H7250"/>
      <c r="I7250"/>
      <c r="J7250"/>
      <c r="K7250"/>
      <c r="L7250"/>
      <c r="M7250"/>
      <c r="N7250"/>
    </row>
    <row r="7251" spans="1:14" ht="51" customHeight="1">
      <c r="A7251" s="2467">
        <v>81163313081</v>
      </c>
      <c r="B7251" s="2434" t="s">
        <v>10805</v>
      </c>
      <c r="C7251" s="2435">
        <v>15000</v>
      </c>
      <c r="D7251" s="2464" t="s">
        <v>10738</v>
      </c>
      <c r="E7251" s="2464" t="s">
        <v>10752</v>
      </c>
      <c r="F7251" s="2464" t="s">
        <v>10794</v>
      </c>
      <c r="G7251" s="2464" t="s">
        <v>10340</v>
      </c>
      <c r="H7251"/>
      <c r="I7251"/>
      <c r="J7251"/>
      <c r="K7251"/>
      <c r="L7251"/>
      <c r="M7251"/>
      <c r="N7251"/>
    </row>
    <row r="7252" spans="1:14" ht="51" customHeight="1">
      <c r="A7252" s="2467">
        <v>81152313082</v>
      </c>
      <c r="B7252" s="2434" t="s">
        <v>10806</v>
      </c>
      <c r="C7252" s="2435">
        <v>100000</v>
      </c>
      <c r="D7252" s="2464" t="s">
        <v>10327</v>
      </c>
      <c r="E7252" s="2464" t="s">
        <v>10742</v>
      </c>
      <c r="F7252" s="2464" t="s">
        <v>10749</v>
      </c>
      <c r="G7252" s="2465"/>
      <c r="H7252"/>
      <c r="I7252"/>
      <c r="J7252"/>
      <c r="K7252"/>
      <c r="L7252"/>
      <c r="M7252"/>
      <c r="N7252"/>
    </row>
    <row r="7253" spans="1:14" ht="51" customHeight="1">
      <c r="A7253" s="2467">
        <v>81135213083</v>
      </c>
      <c r="B7253" s="2434" t="s">
        <v>10807</v>
      </c>
      <c r="C7253" s="2435">
        <v>240000</v>
      </c>
      <c r="D7253" s="2463" t="s">
        <v>10808</v>
      </c>
      <c r="E7253" s="2463" t="s">
        <v>10809</v>
      </c>
      <c r="F7253" s="2464" t="s">
        <v>10794</v>
      </c>
      <c r="G7253"/>
      <c r="H7253"/>
      <c r="I7253"/>
      <c r="J7253"/>
      <c r="K7253"/>
      <c r="L7253"/>
      <c r="M7253"/>
      <c r="N7253"/>
    </row>
    <row r="7254" spans="1:14" ht="51" customHeight="1">
      <c r="A7254" s="2467">
        <v>81163313084</v>
      </c>
      <c r="B7254" s="2434" t="s">
        <v>10810</v>
      </c>
      <c r="C7254" s="2435">
        <v>15000</v>
      </c>
      <c r="D7254" s="2464" t="s">
        <v>10738</v>
      </c>
      <c r="E7254" s="2464" t="s">
        <v>10343</v>
      </c>
      <c r="F7254" s="2464" t="s">
        <v>10739</v>
      </c>
      <c r="G7254"/>
      <c r="H7254"/>
      <c r="I7254"/>
      <c r="J7254"/>
      <c r="K7254"/>
      <c r="L7254"/>
      <c r="M7254"/>
      <c r="N7254"/>
    </row>
    <row r="7255" spans="1:14" ht="51" customHeight="1">
      <c r="A7255" s="2467">
        <v>81163313085</v>
      </c>
      <c r="B7255" s="2434" t="s">
        <v>10811</v>
      </c>
      <c r="C7255" s="2435">
        <v>15000</v>
      </c>
      <c r="D7255" s="2464" t="s">
        <v>10738</v>
      </c>
      <c r="E7255" s="2464" t="s">
        <v>10343</v>
      </c>
      <c r="F7255" s="2464" t="s">
        <v>10739</v>
      </c>
      <c r="G7255"/>
      <c r="H7255"/>
      <c r="I7255"/>
      <c r="J7255"/>
      <c r="K7255"/>
      <c r="L7255"/>
      <c r="M7255"/>
      <c r="N7255"/>
    </row>
    <row r="7256" spans="1:14" ht="51" customHeight="1">
      <c r="A7256" s="2465"/>
      <c r="B7256" s="2465"/>
      <c r="C7256" s="2465"/>
      <c r="D7256" s="2465"/>
      <c r="E7256" s="2465"/>
      <c r="F7256" s="2465"/>
      <c r="G7256"/>
      <c r="H7256"/>
      <c r="I7256"/>
      <c r="J7256"/>
      <c r="K7256"/>
      <c r="L7256"/>
      <c r="M7256"/>
      <c r="N7256"/>
    </row>
    <row r="7257" spans="1:14" ht="51" customHeight="1">
      <c r="A7257" s="2465"/>
      <c r="B7257" s="2465"/>
      <c r="C7257" s="2465"/>
      <c r="D7257" s="2465"/>
      <c r="E7257" s="2465"/>
      <c r="F7257" s="2465"/>
      <c r="G7257"/>
      <c r="H7257"/>
      <c r="I7257"/>
      <c r="J7257"/>
      <c r="K7257"/>
      <c r="L7257"/>
      <c r="M7257"/>
      <c r="N7257"/>
    </row>
    <row r="7258" spans="1:14" ht="51" customHeight="1">
      <c r="A7258" s="2465"/>
      <c r="B7258" s="2465"/>
      <c r="C7258" s="2465"/>
      <c r="D7258" s="2465"/>
      <c r="E7258" s="2465"/>
      <c r="F7258" s="2465"/>
      <c r="G7258"/>
      <c r="H7258"/>
      <c r="I7258"/>
      <c r="J7258"/>
      <c r="K7258"/>
      <c r="L7258"/>
      <c r="M7258"/>
      <c r="N7258"/>
    </row>
    <row r="7259" spans="1:14" ht="51" customHeight="1">
      <c r="A7259" s="2465"/>
      <c r="B7259" s="2465"/>
      <c r="C7259" s="2465"/>
      <c r="D7259" s="2465"/>
      <c r="E7259" s="2465"/>
      <c r="F7259" s="2465"/>
      <c r="G7259"/>
      <c r="H7259"/>
      <c r="I7259"/>
      <c r="J7259"/>
      <c r="K7259"/>
      <c r="L7259"/>
      <c r="M7259"/>
      <c r="N7259"/>
    </row>
    <row r="7260" spans="1:14" ht="51" customHeight="1">
      <c r="A7260" s="2465"/>
      <c r="B7260" s="2465"/>
      <c r="C7260" s="2465"/>
      <c r="D7260" s="2465"/>
      <c r="E7260" s="2465"/>
      <c r="F7260" s="2465"/>
      <c r="G7260"/>
      <c r="H7260"/>
      <c r="I7260"/>
      <c r="J7260"/>
      <c r="K7260"/>
      <c r="L7260"/>
      <c r="M7260"/>
      <c r="N7260"/>
    </row>
    <row r="7261" spans="1:14" ht="51" customHeight="1">
      <c r="A7261" s="2465"/>
      <c r="B7261" s="2465"/>
      <c r="C7261" s="2465"/>
      <c r="D7261" s="2465"/>
      <c r="E7261" s="2465"/>
      <c r="F7261" s="2465"/>
      <c r="G7261"/>
      <c r="H7261"/>
      <c r="I7261"/>
      <c r="J7261"/>
      <c r="K7261"/>
      <c r="L7261"/>
      <c r="M7261"/>
      <c r="N7261"/>
    </row>
    <row r="7262" spans="1:14" ht="51" customHeight="1">
      <c r="A7262" s="2465"/>
      <c r="B7262" s="2465"/>
      <c r="C7262" s="2465"/>
      <c r="D7262" s="2465"/>
      <c r="E7262" s="2465"/>
      <c r="F7262" s="2465"/>
      <c r="G7262"/>
      <c r="H7262"/>
      <c r="I7262"/>
      <c r="J7262"/>
      <c r="K7262"/>
      <c r="L7262"/>
      <c r="M7262"/>
      <c r="N7262"/>
    </row>
    <row r="7263" spans="1:14" ht="51" customHeight="1">
      <c r="A7263" s="2465"/>
      <c r="B7263" s="2465"/>
      <c r="C7263" s="2465"/>
      <c r="D7263" s="2465"/>
      <c r="E7263" s="2465"/>
      <c r="F7263" s="2465"/>
      <c r="G7263"/>
      <c r="H7263"/>
      <c r="I7263"/>
      <c r="J7263"/>
      <c r="K7263"/>
      <c r="L7263"/>
      <c r="M7263"/>
      <c r="N7263"/>
    </row>
    <row r="7264" spans="1:14" ht="51" customHeight="1">
      <c r="A7264" s="2465"/>
      <c r="B7264" s="2465"/>
      <c r="C7264" s="2465"/>
      <c r="D7264" s="2465"/>
      <c r="E7264" s="2465"/>
      <c r="F7264" s="2465"/>
      <c r="G7264"/>
      <c r="H7264"/>
      <c r="I7264"/>
      <c r="J7264"/>
      <c r="K7264"/>
      <c r="L7264"/>
      <c r="M7264"/>
      <c r="N7264"/>
    </row>
    <row r="7265" spans="1:14" ht="51" customHeight="1">
      <c r="A7265" s="2465"/>
      <c r="B7265" s="2465"/>
      <c r="C7265" s="2465"/>
      <c r="D7265" s="2465"/>
      <c r="E7265" s="2465"/>
      <c r="F7265" s="2465"/>
      <c r="G7265"/>
      <c r="H7265"/>
      <c r="I7265"/>
      <c r="J7265"/>
      <c r="K7265"/>
      <c r="L7265"/>
      <c r="M7265"/>
      <c r="N7265"/>
    </row>
    <row r="7266" spans="1:14" ht="51" customHeight="1">
      <c r="A7266" s="2465"/>
      <c r="B7266" s="2465"/>
      <c r="C7266" s="2465"/>
      <c r="D7266" s="2465"/>
      <c r="E7266" s="2465"/>
      <c r="F7266" s="2465"/>
      <c r="G7266"/>
      <c r="H7266"/>
      <c r="I7266"/>
      <c r="J7266"/>
      <c r="K7266"/>
      <c r="L7266"/>
      <c r="M7266"/>
      <c r="N7266"/>
    </row>
    <row r="7267" spans="1:14" ht="51" customHeight="1">
      <c r="A7267" s="2465"/>
      <c r="B7267" s="2465"/>
      <c r="C7267" s="2465"/>
      <c r="D7267" s="2465"/>
      <c r="E7267" s="2465"/>
      <c r="F7267" s="2465"/>
      <c r="G7267"/>
      <c r="H7267"/>
      <c r="I7267"/>
      <c r="J7267"/>
      <c r="K7267"/>
      <c r="L7267"/>
      <c r="M7267"/>
      <c r="N7267"/>
    </row>
    <row r="7268" spans="1:14" ht="51" customHeight="1">
      <c r="A7268" s="2465"/>
      <c r="B7268" s="2465"/>
      <c r="C7268" s="2465"/>
      <c r="D7268" s="2465"/>
      <c r="E7268" s="2465"/>
      <c r="F7268" s="2465"/>
      <c r="G7268"/>
      <c r="H7268"/>
      <c r="I7268"/>
      <c r="J7268"/>
      <c r="K7268"/>
      <c r="L7268"/>
      <c r="M7268"/>
      <c r="N7268"/>
    </row>
    <row r="7269" spans="1:14" ht="51" customHeight="1">
      <c r="A7269"/>
      <c r="B7269"/>
      <c r="C7269"/>
      <c r="D7269"/>
      <c r="E7269"/>
      <c r="F7269"/>
      <c r="G7269"/>
      <c r="H7269"/>
      <c r="I7269"/>
      <c r="J7269"/>
      <c r="K7269"/>
      <c r="L7269"/>
      <c r="M7269"/>
      <c r="N7269"/>
    </row>
    <row r="7270" spans="1:14" ht="51" customHeight="1">
      <c r="A7270" s="2473" t="s">
        <v>9891</v>
      </c>
      <c r="B7270" s="2473"/>
      <c r="C7270" s="2473"/>
      <c r="D7270" s="2473"/>
      <c r="E7270" s="2473"/>
      <c r="F7270" s="2473"/>
      <c r="G7270" s="2473"/>
      <c r="H7270" s="2473" t="s">
        <v>9891</v>
      </c>
      <c r="I7270" s="2473"/>
      <c r="J7270" s="2473"/>
      <c r="K7270" s="2473"/>
      <c r="L7270" s="2473"/>
      <c r="M7270" s="2473"/>
      <c r="N7270" s="2473"/>
    </row>
    <row r="7271" spans="1:14" ht="51" customHeight="1">
      <c r="A7271" s="2474" t="s">
        <v>6385</v>
      </c>
      <c r="B7271" s="2474"/>
      <c r="C7271" s="2474"/>
      <c r="D7271" s="2474"/>
      <c r="E7271" s="2474"/>
      <c r="F7271" s="2474"/>
      <c r="G7271" s="2474"/>
      <c r="H7271" s="2474" t="s">
        <v>6385</v>
      </c>
      <c r="I7271" s="2474"/>
      <c r="J7271" s="2474"/>
      <c r="K7271" s="2474"/>
      <c r="L7271" s="2474"/>
      <c r="M7271" s="2474"/>
      <c r="N7271" s="2474"/>
    </row>
    <row r="7272" spans="1:14" ht="51" customHeight="1">
      <c r="A7272" s="2474"/>
      <c r="B7272" s="2474"/>
      <c r="C7272" s="2474"/>
      <c r="D7272" s="2474"/>
      <c r="E7272" s="2474"/>
      <c r="F7272" s="2474"/>
      <c r="G7272" s="2474"/>
      <c r="H7272" s="2474"/>
      <c r="I7272" s="2474"/>
      <c r="J7272" s="2474"/>
      <c r="K7272" s="2474"/>
      <c r="L7272" s="2474"/>
      <c r="M7272" s="2474"/>
      <c r="N7272" s="2474"/>
    </row>
    <row r="7273" spans="1:14" ht="51" customHeight="1">
      <c r="A7273" s="2475"/>
      <c r="B7273" s="2475"/>
      <c r="C7273" s="2475"/>
      <c r="D7273" s="2475"/>
      <c r="E7273" s="2475"/>
      <c r="F7273" s="2475"/>
      <c r="G7273" s="2475"/>
      <c r="H7273" s="2475"/>
      <c r="I7273" s="2475"/>
      <c r="J7273" s="2475"/>
      <c r="K7273" s="2475"/>
      <c r="L7273" s="2475"/>
      <c r="M7273" s="2475"/>
      <c r="N7273" s="2475"/>
    </row>
    <row r="7274" spans="1:14" ht="51" customHeight="1">
      <c r="A7274" s="2476" t="s">
        <v>9892</v>
      </c>
      <c r="B7274" s="2477"/>
      <c r="C7274" s="2478"/>
      <c r="D7274" s="2478"/>
      <c r="E7274" s="2476" t="s">
        <v>10812</v>
      </c>
      <c r="F7274" s="2477"/>
      <c r="G7274" s="2477"/>
      <c r="H7274" s="2476" t="s">
        <v>9894</v>
      </c>
      <c r="I7274" s="2477"/>
      <c r="J7274" s="2478"/>
      <c r="K7274" s="2478"/>
      <c r="L7274" s="2476" t="s">
        <v>10812</v>
      </c>
      <c r="M7274" s="2477"/>
      <c r="N7274" s="2477"/>
    </row>
    <row r="7275" spans="1:14" ht="51" customHeight="1">
      <c r="A7275" s="2479"/>
      <c r="B7275" s="2479"/>
      <c r="C7275" s="2479"/>
      <c r="D7275" s="2479"/>
      <c r="E7275" s="2479"/>
      <c r="F7275" s="2479"/>
      <c r="G7275" s="2479"/>
      <c r="H7275" s="2479"/>
      <c r="I7275" s="2479"/>
      <c r="J7275" s="2479"/>
      <c r="K7275" s="2479"/>
      <c r="L7275" s="2479"/>
      <c r="M7275" s="2479"/>
      <c r="N7275" s="2479"/>
    </row>
    <row r="7276" spans="1:14" ht="51" customHeight="1">
      <c r="A7276" s="2480" t="s">
        <v>9895</v>
      </c>
      <c r="B7276" s="2480" t="s">
        <v>2</v>
      </c>
      <c r="C7276" s="2480" t="s">
        <v>9896</v>
      </c>
      <c r="D7276" s="2480" t="s">
        <v>9897</v>
      </c>
      <c r="E7276" s="2480" t="s">
        <v>9898</v>
      </c>
      <c r="F7276" s="2480" t="s">
        <v>9899</v>
      </c>
      <c r="G7276" s="2480" t="s">
        <v>9900</v>
      </c>
      <c r="H7276" s="2480" t="s">
        <v>9895</v>
      </c>
      <c r="I7276" s="2480" t="s">
        <v>2</v>
      </c>
      <c r="J7276" s="2480" t="s">
        <v>9896</v>
      </c>
      <c r="K7276" s="2480" t="s">
        <v>9897</v>
      </c>
      <c r="L7276" s="2480" t="s">
        <v>9898</v>
      </c>
      <c r="M7276" s="2480" t="s">
        <v>9899</v>
      </c>
      <c r="N7276" s="2480" t="s">
        <v>9900</v>
      </c>
    </row>
    <row r="7277" spans="1:14" ht="51" customHeight="1">
      <c r="A7277" s="2481" t="s">
        <v>10813</v>
      </c>
      <c r="B7277" s="2482" t="s">
        <v>10814</v>
      </c>
      <c r="C7277" s="2483">
        <v>382050</v>
      </c>
      <c r="D7277" s="2484" t="s">
        <v>9903</v>
      </c>
      <c r="E7277" s="2484" t="s">
        <v>10185</v>
      </c>
      <c r="F7277" s="2485" t="s">
        <v>10110</v>
      </c>
      <c r="G7277" s="1852" t="s">
        <v>10111</v>
      </c>
      <c r="H7277" s="2486" t="s">
        <v>10815</v>
      </c>
      <c r="I7277" s="2487" t="s">
        <v>10816</v>
      </c>
      <c r="J7277" s="2488">
        <v>100000</v>
      </c>
      <c r="K7277" s="1866" t="s">
        <v>9909</v>
      </c>
      <c r="L7277" s="1866" t="s">
        <v>9647</v>
      </c>
      <c r="M7277" s="1866" t="s">
        <v>10142</v>
      </c>
      <c r="N7277" s="1852" t="s">
        <v>10817</v>
      </c>
    </row>
    <row r="7278" spans="1:14" ht="51" customHeight="1">
      <c r="A7278" s="2481" t="s">
        <v>10818</v>
      </c>
      <c r="B7278" s="2482" t="s">
        <v>10819</v>
      </c>
      <c r="C7278" s="2483">
        <v>325000</v>
      </c>
      <c r="D7278" s="2029" t="s">
        <v>9909</v>
      </c>
      <c r="E7278" s="2029" t="s">
        <v>9909</v>
      </c>
      <c r="F7278" s="2485" t="s">
        <v>10110</v>
      </c>
      <c r="G7278" s="1852" t="s">
        <v>10111</v>
      </c>
      <c r="H7278" s="2480"/>
      <c r="I7278" s="2480"/>
      <c r="J7278" s="2480"/>
      <c r="K7278" s="2480"/>
      <c r="L7278" s="2480"/>
      <c r="M7278" s="2480"/>
      <c r="N7278" s="2480"/>
    </row>
    <row r="7279" spans="1:14" ht="51" customHeight="1">
      <c r="A7279" s="2486" t="s">
        <v>10820</v>
      </c>
      <c r="B7279" s="2489" t="s">
        <v>10821</v>
      </c>
      <c r="C7279" s="2490">
        <v>170000</v>
      </c>
      <c r="D7279" s="1848" t="s">
        <v>9903</v>
      </c>
      <c r="E7279" s="1848" t="s">
        <v>10822</v>
      </c>
      <c r="F7279" s="2491" t="s">
        <v>9905</v>
      </c>
      <c r="G7279" s="2492" t="s">
        <v>9924</v>
      </c>
      <c r="H7279" s="2493"/>
      <c r="I7279" s="2493"/>
      <c r="J7279" s="2493"/>
      <c r="K7279" s="2493"/>
      <c r="L7279" s="2493"/>
      <c r="M7279" s="2493"/>
      <c r="N7279" s="2493"/>
    </row>
    <row r="7280" spans="1:14" ht="51" customHeight="1">
      <c r="A7280" s="2494" t="s">
        <v>10823</v>
      </c>
      <c r="B7280" s="2495" t="s">
        <v>10824</v>
      </c>
      <c r="C7280" s="2496">
        <v>51000</v>
      </c>
      <c r="D7280" s="1872" t="s">
        <v>9909</v>
      </c>
      <c r="E7280" s="1872" t="s">
        <v>9909</v>
      </c>
      <c r="F7280" s="1872" t="s">
        <v>10174</v>
      </c>
      <c r="G7280" s="1920" t="s">
        <v>10015</v>
      </c>
      <c r="H7280" s="2493"/>
      <c r="I7280" s="2493"/>
      <c r="J7280" s="2493"/>
      <c r="K7280" s="2493"/>
      <c r="L7280" s="2493"/>
      <c r="M7280" s="2493"/>
      <c r="N7280" s="2493"/>
    </row>
    <row r="7281" spans="1:14" ht="51" customHeight="1">
      <c r="A7281" s="2486" t="s">
        <v>10825</v>
      </c>
      <c r="B7281" s="2487" t="s">
        <v>10826</v>
      </c>
      <c r="C7281" s="2488">
        <v>117950</v>
      </c>
      <c r="D7281" s="2484" t="s">
        <v>9903</v>
      </c>
      <c r="E7281" s="2484" t="s">
        <v>10185</v>
      </c>
      <c r="F7281" s="2485" t="s">
        <v>10110</v>
      </c>
      <c r="G7281" s="1852" t="s">
        <v>10827</v>
      </c>
      <c r="H7281" s="2493"/>
      <c r="I7281" s="2493"/>
      <c r="J7281" s="2493"/>
      <c r="K7281" s="2493"/>
      <c r="L7281" s="2493"/>
      <c r="M7281" s="2493"/>
      <c r="N7281" s="2493"/>
    </row>
    <row r="7282" spans="1:14" ht="51" customHeight="1">
      <c r="A7282" s="2486"/>
      <c r="B7282" s="2487"/>
      <c r="C7282" s="2488"/>
      <c r="D7282" s="2497"/>
      <c r="E7282" s="2497"/>
      <c r="F7282" s="2497"/>
      <c r="G7282" s="2498"/>
      <c r="H7282" s="2499"/>
      <c r="I7282" s="2500"/>
      <c r="J7282" s="2501"/>
      <c r="K7282" s="2498"/>
      <c r="L7282" s="2498"/>
      <c r="M7282" s="2498"/>
      <c r="N7282" s="2498"/>
    </row>
    <row r="7283" spans="1:14" ht="51" customHeight="1">
      <c r="A7283" s="2486"/>
      <c r="B7283" s="2487"/>
      <c r="C7283" s="2488"/>
      <c r="D7283" s="1866"/>
      <c r="E7283" s="1866"/>
      <c r="F7283" s="2502"/>
      <c r="G7283" s="2503"/>
      <c r="H7283" s="2504"/>
      <c r="I7283" s="2500"/>
      <c r="J7283" s="2505"/>
      <c r="K7283" s="2498"/>
      <c r="L7283" s="2498"/>
      <c r="M7283" s="2498"/>
      <c r="N7283" s="2498"/>
    </row>
    <row r="7284" spans="1:14" ht="51" customHeight="1">
      <c r="A7284" s="2486"/>
      <c r="B7284" s="2506"/>
      <c r="C7284" s="2488"/>
      <c r="D7284" s="2502"/>
      <c r="E7284" s="2502"/>
      <c r="F7284" s="2502"/>
      <c r="G7284" s="2503"/>
      <c r="H7284" s="2504"/>
      <c r="I7284" s="2500"/>
      <c r="J7284" s="2507"/>
      <c r="K7284" s="2498"/>
      <c r="L7284" s="2498"/>
      <c r="M7284" s="2498"/>
      <c r="N7284" s="2503"/>
    </row>
    <row r="7285" spans="1:14" ht="51" customHeight="1">
      <c r="A7285" s="2486"/>
      <c r="B7285" s="2487"/>
      <c r="C7285" s="2488"/>
      <c r="D7285" s="2502"/>
      <c r="E7285" s="2502"/>
      <c r="F7285" s="2502"/>
      <c r="G7285" s="2508"/>
      <c r="H7285" s="2509"/>
      <c r="I7285" s="2510"/>
      <c r="J7285" s="2511"/>
      <c r="K7285" s="2512"/>
      <c r="L7285" s="2512"/>
      <c r="M7285" s="2512"/>
      <c r="N7285" s="2508"/>
    </row>
    <row r="7286" spans="1:14" ht="51" customHeight="1">
      <c r="A7286" s="2486"/>
      <c r="B7286" s="2506"/>
      <c r="C7286" s="2488"/>
      <c r="D7286" s="2502"/>
      <c r="E7286" s="2502"/>
      <c r="F7286" s="2502"/>
      <c r="G7286" s="2503"/>
      <c r="H7286" s="2504"/>
      <c r="I7286" s="2500"/>
      <c r="J7286" s="2507"/>
      <c r="K7286" s="2513"/>
      <c r="L7286" s="2513"/>
      <c r="M7286" s="2513"/>
      <c r="N7286" s="2514"/>
    </row>
    <row r="7287" spans="1:14" ht="51" customHeight="1">
      <c r="A7287" s="2486"/>
      <c r="B7287" s="2506"/>
      <c r="C7287" s="2488"/>
      <c r="D7287" s="2502"/>
      <c r="E7287" s="2502"/>
      <c r="F7287" s="2502"/>
      <c r="G7287" s="2503"/>
      <c r="H7287" s="2515"/>
      <c r="I7287" s="2500"/>
      <c r="J7287" s="2507"/>
      <c r="K7287" s="2513"/>
      <c r="L7287" s="2513"/>
      <c r="M7287" s="2513"/>
      <c r="N7287" s="2514"/>
    </row>
    <row r="7288" spans="1:14" ht="51" customHeight="1">
      <c r="A7288" s="2486"/>
      <c r="B7288" s="2506"/>
      <c r="C7288" s="2488"/>
      <c r="D7288" s="2502"/>
      <c r="E7288" s="2502"/>
      <c r="F7288" s="2502"/>
      <c r="G7288" s="2503"/>
      <c r="H7288" s="2515"/>
      <c r="I7288" s="2500"/>
      <c r="J7288" s="2507"/>
      <c r="K7288" s="2513"/>
      <c r="L7288" s="2513"/>
      <c r="M7288" s="2513"/>
      <c r="N7288" s="2514"/>
    </row>
    <row r="7289" spans="1:14" ht="51" customHeight="1">
      <c r="A7289" s="2486"/>
      <c r="B7289" s="2506"/>
      <c r="C7289" s="2488"/>
      <c r="D7289" s="2502"/>
      <c r="E7289" s="2502"/>
      <c r="F7289" s="2502"/>
      <c r="G7289" s="2498"/>
      <c r="H7289" s="2516"/>
      <c r="I7289" s="2517"/>
      <c r="J7289" s="2518"/>
      <c r="K7289" s="2519"/>
      <c r="L7289" s="2519"/>
      <c r="M7289" s="2519"/>
      <c r="N7289" s="2520"/>
    </row>
    <row r="7290" spans="1:14" ht="51" customHeight="1">
      <c r="A7290" s="2481"/>
      <c r="B7290" s="2521"/>
      <c r="C7290" s="2490"/>
      <c r="D7290" s="2491"/>
      <c r="E7290" s="2491"/>
      <c r="F7290" s="2491"/>
      <c r="G7290" s="2522" t="s">
        <v>9953</v>
      </c>
      <c r="H7290" s="2523"/>
      <c r="I7290" s="2524"/>
      <c r="J7290" s="2525"/>
      <c r="K7290" s="2526"/>
      <c r="L7290" s="2526"/>
      <c r="M7290" s="2526"/>
      <c r="N7290" s="2527"/>
    </row>
    <row r="7291" spans="1:14" ht="51" customHeight="1">
      <c r="A7291" s="2481"/>
      <c r="B7291" s="2489"/>
      <c r="C7291" s="2490"/>
      <c r="D7291" s="2491"/>
      <c r="E7291" s="2491"/>
      <c r="F7291" s="2491"/>
      <c r="G7291" s="2528"/>
      <c r="H7291" s="2529"/>
      <c r="I7291" s="2530"/>
      <c r="J7291" s="2531"/>
      <c r="K7291" s="2532"/>
      <c r="L7291" s="2532"/>
      <c r="M7291" s="2532"/>
      <c r="N7291" s="2533"/>
    </row>
    <row r="7292" spans="1:14" ht="51" customHeight="1">
      <c r="A7292" s="2481"/>
      <c r="B7292" s="2521"/>
      <c r="C7292" s="2490"/>
      <c r="D7292" s="2491"/>
      <c r="E7292" s="2491"/>
      <c r="F7292" s="2491"/>
      <c r="G7292" s="2528"/>
      <c r="H7292" s="2534"/>
      <c r="I7292" s="2533"/>
      <c r="J7292" s="2533"/>
      <c r="K7292" s="2533"/>
      <c r="L7292" s="2533"/>
      <c r="M7292" s="2533"/>
      <c r="N7292" s="2533"/>
    </row>
    <row r="7293" spans="1:14" ht="51" customHeight="1">
      <c r="A7293" s="2481"/>
      <c r="B7293" s="2535"/>
      <c r="C7293" s="2490"/>
      <c r="D7293" s="2491"/>
      <c r="E7293" s="2491"/>
      <c r="F7293" s="2491"/>
      <c r="G7293" s="2528"/>
      <c r="H7293" s="2534"/>
      <c r="I7293" s="2533"/>
      <c r="J7293" s="2533"/>
      <c r="K7293" s="2533"/>
      <c r="L7293" s="2533"/>
      <c r="M7293" s="2533"/>
      <c r="N7293" s="2533"/>
    </row>
    <row r="7294" spans="1:14" ht="51" customHeight="1">
      <c r="A7294" s="2481"/>
      <c r="B7294" s="2535"/>
      <c r="C7294" s="2490"/>
      <c r="D7294" s="2491"/>
      <c r="E7294" s="2491"/>
      <c r="F7294" s="2491"/>
      <c r="G7294" s="2528"/>
      <c r="H7294" s="2534"/>
      <c r="I7294" s="2533"/>
      <c r="J7294" s="2533"/>
      <c r="K7294" s="2533"/>
      <c r="L7294" s="2533"/>
      <c r="M7294" s="2533"/>
      <c r="N7294" s="2533"/>
    </row>
    <row r="7295" spans="1:14" ht="51" customHeight="1">
      <c r="A7295" s="2481" t="s">
        <v>10828</v>
      </c>
      <c r="B7295" s="2521" t="s">
        <v>10829</v>
      </c>
      <c r="C7295" s="2536">
        <v>50000</v>
      </c>
      <c r="D7295" s="2491" t="s">
        <v>9909</v>
      </c>
      <c r="E7295" s="2491" t="s">
        <v>9909</v>
      </c>
      <c r="F7295" s="2537" t="s">
        <v>10308</v>
      </c>
      <c r="G7295" s="2528"/>
      <c r="H7295" s="2534"/>
      <c r="I7295" s="2533"/>
      <c r="J7295" s="2533"/>
      <c r="K7295" s="2533"/>
      <c r="L7295" s="2533"/>
      <c r="M7295" s="2533"/>
      <c r="N7295" s="2533"/>
    </row>
    <row r="7296" spans="1:14" ht="51" customHeight="1">
      <c r="A7296" s="2481" t="s">
        <v>10830</v>
      </c>
      <c r="B7296" s="2521" t="s">
        <v>10831</v>
      </c>
      <c r="C7296" s="2490">
        <v>79200</v>
      </c>
      <c r="D7296" s="2491" t="s">
        <v>9909</v>
      </c>
      <c r="E7296" s="2491" t="s">
        <v>9909</v>
      </c>
      <c r="F7296" s="2491" t="s">
        <v>9988</v>
      </c>
      <c r="G7296" s="2528"/>
      <c r="H7296" s="2534"/>
      <c r="I7296" s="2533"/>
      <c r="J7296" s="2533"/>
      <c r="K7296" s="2533"/>
      <c r="L7296" s="2533"/>
      <c r="M7296" s="2533"/>
      <c r="N7296" s="2533"/>
    </row>
    <row r="7297" spans="1:14" ht="51" customHeight="1">
      <c r="A7297" s="2481" t="s">
        <v>10832</v>
      </c>
      <c r="B7297" s="2521" t="s">
        <v>10833</v>
      </c>
      <c r="C7297" s="2490">
        <v>16500</v>
      </c>
      <c r="D7297" s="2491" t="s">
        <v>9909</v>
      </c>
      <c r="E7297" s="2491" t="s">
        <v>9909</v>
      </c>
      <c r="F7297" s="2491" t="s">
        <v>10834</v>
      </c>
      <c r="G7297" s="2528"/>
      <c r="H7297" s="2534"/>
      <c r="I7297" s="2533"/>
      <c r="J7297" s="2533"/>
      <c r="K7297" s="2533"/>
      <c r="L7297" s="2533"/>
      <c r="M7297" s="2533"/>
      <c r="N7297" s="2533"/>
    </row>
    <row r="7298" spans="1:14" ht="51" customHeight="1">
      <c r="A7298" s="2538">
        <v>21</v>
      </c>
      <c r="B7298" s="2489"/>
      <c r="C7298" s="2490">
        <v>1191700</v>
      </c>
      <c r="D7298" s="2528"/>
      <c r="E7298" s="2539"/>
      <c r="F7298" s="2528"/>
      <c r="G7298" s="2528"/>
      <c r="H7298" s="2534"/>
      <c r="I7298" s="2533"/>
      <c r="J7298" s="2533"/>
      <c r="K7298" s="2533"/>
      <c r="L7298" s="2533"/>
      <c r="M7298" s="2533"/>
      <c r="N7298" s="2533"/>
    </row>
    <row r="7299" spans="1:14" ht="51" customHeight="1">
      <c r="A7299" s="2538"/>
      <c r="B7299" s="2489"/>
      <c r="C7299" s="2540"/>
      <c r="D7299" s="2528"/>
      <c r="E7299" s="2528"/>
      <c r="F7299" s="2528"/>
      <c r="G7299" s="2528"/>
      <c r="H7299" s="2534"/>
      <c r="I7299" s="2533"/>
      <c r="J7299" s="2533"/>
      <c r="K7299" s="2533"/>
      <c r="L7299" s="2533"/>
      <c r="M7299" s="2533"/>
      <c r="N7299" s="2533"/>
    </row>
    <row r="7300" spans="1:14" ht="51" customHeight="1">
      <c r="A7300" s="2538"/>
      <c r="B7300" s="2489"/>
      <c r="C7300" s="2540"/>
      <c r="D7300" s="2528"/>
      <c r="E7300" s="2528"/>
      <c r="F7300" s="2528"/>
      <c r="G7300" s="2528"/>
      <c r="H7300" s="2534"/>
      <c r="I7300" s="2533"/>
      <c r="J7300" s="2533"/>
      <c r="K7300" s="2533"/>
      <c r="L7300" s="2533"/>
      <c r="M7300" s="2533"/>
      <c r="N7300" s="2533"/>
    </row>
    <row r="7301" spans="1:14" ht="51" customHeight="1">
      <c r="A7301" s="2538"/>
      <c r="B7301" s="2489"/>
      <c r="C7301" s="2540"/>
      <c r="D7301" s="2528"/>
      <c r="E7301" s="2528"/>
      <c r="F7301" s="2528"/>
      <c r="G7301" s="2528"/>
      <c r="H7301" s="2534"/>
      <c r="I7301" s="2533"/>
      <c r="J7301" s="2533"/>
      <c r="K7301" s="2533"/>
      <c r="L7301" s="2533"/>
      <c r="M7301" s="2533"/>
      <c r="N7301" s="2533"/>
    </row>
    <row r="7302" spans="1:14" ht="51" customHeight="1">
      <c r="A7302" s="2538"/>
      <c r="B7302" s="2489"/>
      <c r="C7302" s="2540"/>
      <c r="D7302" s="2528"/>
      <c r="E7302" s="2528"/>
      <c r="F7302" s="2528"/>
      <c r="G7302" s="2528"/>
      <c r="H7302" s="2534"/>
      <c r="I7302" s="2533"/>
      <c r="J7302" s="2533"/>
      <c r="K7302" s="2533"/>
      <c r="L7302" s="2533"/>
      <c r="M7302" s="2533"/>
      <c r="N7302" s="2533"/>
    </row>
    <row r="7303" spans="1:14" ht="51" customHeight="1">
      <c r="A7303" s="2538"/>
      <c r="B7303" s="2489"/>
      <c r="C7303" s="2540"/>
      <c r="D7303" s="2528"/>
      <c r="E7303" s="2528"/>
      <c r="F7303" s="2528"/>
      <c r="G7303" s="2528"/>
      <c r="H7303" s="2534"/>
      <c r="I7303" s="2533"/>
      <c r="J7303" s="2533"/>
      <c r="K7303" s="2533"/>
      <c r="L7303" s="2533"/>
      <c r="M7303" s="2533"/>
      <c r="N7303" s="2533"/>
    </row>
    <row r="7304" spans="1:14" ht="51" customHeight="1">
      <c r="A7304" s="2538"/>
      <c r="B7304" s="2489"/>
      <c r="C7304" s="2540"/>
      <c r="D7304" s="2528"/>
      <c r="E7304" s="2528"/>
      <c r="F7304" s="2528"/>
      <c r="G7304" s="2541"/>
      <c r="H7304" s="2534"/>
      <c r="I7304" s="2533"/>
      <c r="J7304" s="2533"/>
      <c r="K7304" s="2533"/>
      <c r="L7304" s="2533"/>
      <c r="M7304" s="2533"/>
      <c r="N7304" s="2533"/>
    </row>
    <row r="7305" spans="1:14" ht="51" customHeight="1">
      <c r="A7305" s="2538"/>
      <c r="B7305" s="2489"/>
      <c r="C7305" s="2540"/>
      <c r="D7305" s="2528"/>
      <c r="E7305" s="2528"/>
      <c r="F7305" s="2528"/>
      <c r="G7305" s="2541"/>
      <c r="H7305" s="2534"/>
      <c r="I7305" s="2533"/>
      <c r="J7305" s="2533"/>
      <c r="K7305" s="2533"/>
      <c r="L7305" s="2533"/>
      <c r="M7305" s="2533"/>
      <c r="N7305" s="2533"/>
    </row>
    <row r="7306" spans="1:14" ht="51" customHeight="1">
      <c r="A7306" s="2538"/>
      <c r="B7306" s="2489"/>
      <c r="C7306" s="2540"/>
      <c r="D7306" s="2528"/>
      <c r="E7306" s="2528"/>
      <c r="F7306" s="2528"/>
      <c r="G7306" s="2528"/>
      <c r="H7306" s="2534"/>
      <c r="I7306" s="2533"/>
      <c r="J7306" s="2533"/>
      <c r="K7306" s="2533"/>
      <c r="L7306" s="2533"/>
      <c r="M7306" s="2533"/>
      <c r="N7306" s="2533"/>
    </row>
    <row r="7307" spans="1:14" ht="51" customHeight="1">
      <c r="A7307" s="2538"/>
      <c r="B7307" s="2489"/>
      <c r="C7307" s="2540"/>
      <c r="D7307" s="2528"/>
      <c r="E7307" s="2528"/>
      <c r="F7307" s="2528"/>
      <c r="G7307" s="2528"/>
      <c r="H7307" s="2534"/>
      <c r="I7307" s="2533"/>
      <c r="J7307" s="2533"/>
      <c r="K7307" s="2533"/>
      <c r="L7307" s="2533"/>
      <c r="M7307" s="2533"/>
      <c r="N7307" s="2533"/>
    </row>
    <row r="7308" spans="1:14" ht="51" customHeight="1">
      <c r="A7308" s="2538"/>
      <c r="B7308" s="2489"/>
      <c r="C7308" s="2540"/>
      <c r="D7308" s="2528"/>
      <c r="E7308" s="2528"/>
      <c r="F7308" s="2528"/>
      <c r="G7308" s="2541"/>
      <c r="H7308" s="2534"/>
      <c r="I7308" s="2533"/>
      <c r="J7308" s="2533"/>
      <c r="K7308" s="2533"/>
      <c r="L7308" s="2533"/>
      <c r="M7308" s="2533"/>
      <c r="N7308" s="2533"/>
    </row>
    <row r="7309" spans="1:14" ht="51" customHeight="1">
      <c r="A7309" s="2538"/>
      <c r="B7309" s="2489"/>
      <c r="C7309" s="2540"/>
      <c r="D7309" s="2528"/>
      <c r="E7309" s="2528"/>
      <c r="F7309" s="2528"/>
      <c r="G7309" s="2528"/>
      <c r="H7309" s="2534"/>
      <c r="I7309" s="2533"/>
      <c r="J7309" s="2533"/>
      <c r="K7309" s="2533"/>
      <c r="L7309" s="2533"/>
      <c r="M7309" s="2533"/>
      <c r="N7309" s="2533"/>
    </row>
    <row r="7310" spans="1:14" ht="51" customHeight="1">
      <c r="A7310" s="2538"/>
      <c r="B7310" s="2489"/>
      <c r="C7310" s="2540"/>
      <c r="D7310" s="2528"/>
      <c r="E7310" s="2528"/>
      <c r="F7310" s="2528"/>
      <c r="G7310" s="2541"/>
      <c r="H7310" s="2534"/>
      <c r="I7310" s="2533"/>
      <c r="J7310" s="2533"/>
      <c r="K7310" s="2533"/>
      <c r="L7310" s="2533"/>
      <c r="M7310" s="2533"/>
      <c r="N7310" s="2533"/>
    </row>
    <row r="7311" spans="1:14" ht="51" customHeight="1">
      <c r="A7311" s="2538"/>
      <c r="B7311" s="2489"/>
      <c r="C7311" s="2540"/>
      <c r="D7311" s="2528"/>
      <c r="E7311" s="2528"/>
      <c r="F7311" s="2528"/>
      <c r="G7311" s="2541"/>
      <c r="H7311" s="2534"/>
      <c r="I7311" s="2533"/>
      <c r="J7311" s="2533"/>
      <c r="K7311" s="2533"/>
      <c r="L7311" s="2533"/>
      <c r="M7311" s="2533"/>
      <c r="N7311" s="2533"/>
    </row>
    <row r="7312" spans="1:14" ht="51" customHeight="1">
      <c r="A7312" s="2538"/>
      <c r="B7312" s="2489"/>
      <c r="C7312" s="2540"/>
      <c r="D7312" s="2528"/>
      <c r="E7312" s="2528"/>
      <c r="F7312" s="2528"/>
      <c r="G7312" s="2541"/>
      <c r="H7312" s="2534"/>
      <c r="I7312" s="2533"/>
      <c r="J7312" s="2533"/>
      <c r="K7312" s="2533"/>
      <c r="L7312" s="2533"/>
      <c r="M7312" s="2533"/>
      <c r="N7312" s="2533"/>
    </row>
    <row r="7313" spans="1:14" ht="51" customHeight="1">
      <c r="A7313" s="2538"/>
      <c r="B7313" s="2489"/>
      <c r="C7313" s="2540"/>
      <c r="D7313" s="2528"/>
      <c r="E7313" s="2528"/>
      <c r="F7313" s="2528"/>
      <c r="G7313" s="2533"/>
      <c r="H7313" s="2534"/>
      <c r="I7313" s="2533"/>
      <c r="J7313" s="2533"/>
      <c r="K7313" s="2533"/>
      <c r="L7313" s="2533"/>
      <c r="M7313" s="2533"/>
      <c r="N7313" s="2533"/>
    </row>
    <row r="7314" spans="1:14" ht="51" customHeight="1">
      <c r="A7314" s="2538"/>
      <c r="B7314" s="2489"/>
      <c r="C7314" s="2540"/>
      <c r="D7314" s="2528"/>
      <c r="E7314" s="2528"/>
      <c r="F7314" s="2528"/>
      <c r="G7314" s="2533"/>
      <c r="H7314" s="2534"/>
      <c r="I7314" s="2533"/>
      <c r="J7314" s="2533"/>
      <c r="K7314" s="2533"/>
      <c r="L7314" s="2533"/>
      <c r="M7314" s="2533"/>
      <c r="N7314" s="2533"/>
    </row>
    <row r="7315" spans="1:14" ht="51" customHeight="1">
      <c r="A7315" s="2538"/>
      <c r="B7315" s="2489"/>
      <c r="C7315" s="2540"/>
      <c r="D7315" s="2528"/>
      <c r="E7315" s="2528"/>
      <c r="F7315" s="2528"/>
      <c r="G7315" s="2533"/>
      <c r="H7315" s="2534"/>
      <c r="I7315" s="2533"/>
      <c r="J7315" s="2533"/>
      <c r="K7315" s="2533"/>
      <c r="L7315" s="2533"/>
      <c r="M7315" s="2533"/>
      <c r="N7315" s="2533"/>
    </row>
    <row r="7316" spans="1:14" ht="51" customHeight="1">
      <c r="A7316" s="2538"/>
      <c r="B7316" s="2489"/>
      <c r="C7316" s="2540"/>
      <c r="D7316" s="2528"/>
      <c r="E7316" s="2528"/>
      <c r="F7316" s="2528"/>
      <c r="G7316" s="2533"/>
      <c r="H7316" s="2534"/>
      <c r="I7316" s="2533"/>
      <c r="J7316" s="2533"/>
      <c r="K7316" s="2533"/>
      <c r="L7316" s="2533"/>
      <c r="M7316" s="2533"/>
      <c r="N7316" s="2533"/>
    </row>
    <row r="7317" spans="1:14" ht="51" customHeight="1">
      <c r="A7317" s="2538"/>
      <c r="B7317" s="2489"/>
      <c r="C7317" s="2540"/>
      <c r="D7317" s="2528"/>
      <c r="E7317" s="2528"/>
      <c r="F7317" s="2528"/>
      <c r="G7317" s="2533"/>
      <c r="H7317" s="2533"/>
      <c r="I7317" s="2533"/>
      <c r="J7317" s="2533"/>
      <c r="K7317" s="2533"/>
      <c r="L7317" s="2533"/>
      <c r="M7317" s="2533"/>
      <c r="N7317" s="2533"/>
    </row>
    <row r="7318" spans="1:14" ht="51" customHeight="1">
      <c r="A7318" s="2538"/>
      <c r="B7318" s="2489"/>
      <c r="C7318" s="2540"/>
      <c r="D7318" s="2528"/>
      <c r="E7318" s="2528"/>
      <c r="F7318" s="2528"/>
      <c r="G7318" s="2528"/>
      <c r="H7318"/>
      <c r="I7318"/>
      <c r="J7318"/>
      <c r="K7318"/>
      <c r="L7318"/>
      <c r="M7318"/>
      <c r="N7318"/>
    </row>
    <row r="7319" spans="1:14" ht="51" customHeight="1">
      <c r="A7319" s="2538"/>
      <c r="B7319" s="2489"/>
      <c r="C7319" s="2540"/>
      <c r="D7319" s="2528"/>
      <c r="E7319" s="2528"/>
      <c r="F7319" s="2528"/>
      <c r="G7319" s="2528"/>
      <c r="H7319"/>
      <c r="I7319"/>
      <c r="J7319"/>
      <c r="K7319"/>
      <c r="L7319"/>
      <c r="M7319"/>
      <c r="N7319"/>
    </row>
    <row r="7320" spans="1:14" ht="51" customHeight="1">
      <c r="A7320" s="2538"/>
      <c r="B7320" s="2489"/>
      <c r="C7320" s="2540"/>
      <c r="D7320" s="2528"/>
      <c r="E7320" s="2528"/>
      <c r="F7320" s="2528"/>
      <c r="G7320" s="2528"/>
      <c r="H7320"/>
      <c r="I7320"/>
      <c r="J7320"/>
      <c r="K7320"/>
      <c r="L7320"/>
      <c r="M7320"/>
      <c r="N7320"/>
    </row>
    <row r="7321" spans="1:14" ht="51" customHeight="1">
      <c r="A7321" s="2538"/>
      <c r="B7321" s="2489"/>
      <c r="C7321" s="2540"/>
      <c r="D7321" s="2528"/>
      <c r="E7321" s="2528"/>
      <c r="F7321" s="2528"/>
      <c r="G7321" s="2533"/>
      <c r="H7321"/>
      <c r="I7321"/>
      <c r="J7321"/>
      <c r="K7321"/>
      <c r="L7321"/>
      <c r="M7321"/>
      <c r="N7321"/>
    </row>
    <row r="7322" spans="1:14" ht="51" customHeight="1">
      <c r="A7322" s="2538"/>
      <c r="B7322" s="2489"/>
      <c r="C7322" s="2540"/>
      <c r="D7322" s="2528"/>
      <c r="E7322" s="2528"/>
      <c r="F7322" s="2528"/>
      <c r="G7322" s="2533"/>
      <c r="H7322"/>
      <c r="I7322"/>
      <c r="J7322"/>
      <c r="K7322"/>
      <c r="L7322"/>
      <c r="M7322"/>
      <c r="N7322"/>
    </row>
    <row r="7323" spans="1:14" ht="51" customHeight="1">
      <c r="A7323" s="2538"/>
      <c r="B7323" s="2489"/>
      <c r="C7323" s="2540"/>
      <c r="D7323" s="2528"/>
      <c r="E7323" s="2528"/>
      <c r="F7323" s="2528"/>
      <c r="G7323" s="2528"/>
      <c r="H7323"/>
      <c r="I7323"/>
      <c r="J7323"/>
      <c r="K7323"/>
      <c r="L7323"/>
      <c r="M7323"/>
      <c r="N7323"/>
    </row>
    <row r="7324" spans="1:14" ht="51" customHeight="1">
      <c r="A7324" s="2538"/>
      <c r="B7324" s="2489"/>
      <c r="C7324" s="2540"/>
      <c r="D7324" s="2528"/>
      <c r="E7324" s="2528"/>
      <c r="F7324" s="2528"/>
      <c r="G7324" s="2528"/>
      <c r="H7324"/>
      <c r="I7324"/>
      <c r="J7324"/>
      <c r="K7324"/>
      <c r="L7324"/>
      <c r="M7324"/>
      <c r="N7324"/>
    </row>
    <row r="7325" spans="1:14" ht="51" customHeight="1">
      <c r="A7325" s="2538"/>
      <c r="B7325" s="2489"/>
      <c r="C7325" s="2540"/>
      <c r="D7325" s="2528"/>
      <c r="E7325" s="2528"/>
      <c r="F7325" s="2528"/>
      <c r="G7325" s="2533"/>
      <c r="H7325"/>
      <c r="I7325"/>
      <c r="J7325"/>
      <c r="K7325"/>
      <c r="L7325"/>
      <c r="M7325"/>
      <c r="N7325"/>
    </row>
    <row r="7326" spans="1:14" ht="51" customHeight="1">
      <c r="A7326" s="2538"/>
      <c r="B7326" s="2489"/>
      <c r="C7326" s="2540"/>
      <c r="D7326" s="2528"/>
      <c r="E7326" s="2528"/>
      <c r="F7326" s="2528"/>
      <c r="G7326" s="2533"/>
      <c r="H7326"/>
      <c r="I7326"/>
      <c r="J7326"/>
      <c r="K7326"/>
      <c r="L7326"/>
      <c r="M7326"/>
      <c r="N7326"/>
    </row>
    <row r="7327" spans="1:14" ht="51" customHeight="1">
      <c r="A7327" s="2538"/>
      <c r="B7327" s="2489"/>
      <c r="C7327" s="2540"/>
      <c r="D7327" s="2528"/>
      <c r="E7327" s="2528"/>
      <c r="F7327" s="2528"/>
      <c r="G7327" s="2533"/>
      <c r="H7327"/>
      <c r="I7327"/>
      <c r="J7327"/>
      <c r="K7327"/>
      <c r="L7327"/>
      <c r="M7327"/>
      <c r="N7327"/>
    </row>
    <row r="7328" spans="1:14" ht="51" customHeight="1">
      <c r="A7328" s="2538"/>
      <c r="B7328" s="2489"/>
      <c r="C7328" s="2540"/>
      <c r="D7328" s="2528"/>
      <c r="E7328" s="2528"/>
      <c r="F7328" s="2528"/>
      <c r="G7328" s="2533"/>
      <c r="H7328"/>
      <c r="I7328"/>
      <c r="J7328"/>
      <c r="K7328"/>
      <c r="L7328"/>
      <c r="M7328"/>
      <c r="N7328"/>
    </row>
    <row r="7329" spans="1:14" ht="51" customHeight="1">
      <c r="A7329" s="2538"/>
      <c r="B7329" s="2489"/>
      <c r="C7329" s="2540"/>
      <c r="D7329" s="2528"/>
      <c r="E7329" s="2528"/>
      <c r="F7329" s="2528"/>
      <c r="G7329" s="2533"/>
      <c r="H7329"/>
      <c r="I7329"/>
      <c r="J7329"/>
      <c r="K7329"/>
      <c r="L7329"/>
      <c r="M7329"/>
      <c r="N7329"/>
    </row>
    <row r="7330" spans="1:14" ht="51" customHeight="1">
      <c r="A7330" s="2538"/>
      <c r="B7330" s="2489"/>
      <c r="C7330" s="2540"/>
      <c r="D7330" s="2528"/>
      <c r="E7330" s="2528"/>
      <c r="F7330" s="2528"/>
      <c r="G7330" s="2533"/>
      <c r="H7330"/>
      <c r="I7330"/>
      <c r="J7330"/>
      <c r="K7330"/>
      <c r="L7330"/>
      <c r="M7330"/>
      <c r="N7330"/>
    </row>
    <row r="7331" spans="1:14" ht="51" customHeight="1">
      <c r="A7331" s="2538"/>
      <c r="B7331" s="2489"/>
      <c r="C7331" s="2540"/>
      <c r="D7331" s="2528"/>
      <c r="E7331" s="2528"/>
      <c r="F7331" s="2528"/>
      <c r="G7331" s="2533"/>
      <c r="H7331"/>
      <c r="I7331"/>
      <c r="J7331"/>
      <c r="K7331"/>
      <c r="L7331"/>
      <c r="M7331"/>
      <c r="N7331"/>
    </row>
    <row r="7332" spans="1:14" ht="51" customHeight="1">
      <c r="A7332" s="2538"/>
      <c r="B7332" s="2489"/>
      <c r="C7332" s="2540"/>
      <c r="D7332" s="2528"/>
      <c r="E7332" s="2528"/>
      <c r="F7332" s="2528"/>
      <c r="G7332" s="2533"/>
      <c r="H7332"/>
      <c r="I7332"/>
      <c r="J7332"/>
      <c r="K7332"/>
      <c r="L7332"/>
      <c r="M7332"/>
      <c r="N7332"/>
    </row>
    <row r="7333" spans="1:14" ht="51" customHeight="1">
      <c r="A7333" s="2538"/>
      <c r="B7333" s="2489"/>
      <c r="C7333" s="2540"/>
      <c r="D7333" s="2528"/>
      <c r="E7333" s="2528"/>
      <c r="F7333" s="2528"/>
      <c r="G7333" s="2533"/>
      <c r="H7333"/>
      <c r="I7333"/>
      <c r="J7333"/>
      <c r="K7333"/>
      <c r="L7333"/>
      <c r="M7333"/>
      <c r="N7333"/>
    </row>
    <row r="7334" spans="1:14" ht="51" customHeight="1">
      <c r="A7334" s="2538"/>
      <c r="B7334" s="2489"/>
      <c r="C7334" s="2540"/>
      <c r="D7334" s="2528"/>
      <c r="E7334" s="2528"/>
      <c r="F7334" s="2528"/>
      <c r="G7334" s="2533"/>
      <c r="H7334"/>
      <c r="I7334"/>
      <c r="J7334"/>
      <c r="K7334"/>
      <c r="L7334"/>
      <c r="M7334"/>
      <c r="N7334"/>
    </row>
    <row r="7335" spans="1:14" ht="51" customHeight="1">
      <c r="A7335" s="2538"/>
      <c r="B7335" s="2489"/>
      <c r="C7335" s="2540"/>
      <c r="D7335" s="2528"/>
      <c r="E7335" s="2528"/>
      <c r="F7335" s="2528"/>
      <c r="G7335" s="2528"/>
      <c r="H7335"/>
      <c r="I7335"/>
      <c r="J7335"/>
      <c r="K7335"/>
      <c r="L7335"/>
      <c r="M7335"/>
      <c r="N7335"/>
    </row>
    <row r="7336" spans="1:14" ht="51" customHeight="1">
      <c r="A7336" s="2538"/>
      <c r="B7336" s="2489"/>
      <c r="C7336" s="2490"/>
      <c r="D7336" s="2539"/>
      <c r="E7336" s="2539"/>
      <c r="F7336" s="2528"/>
      <c r="G7336" s="2533"/>
      <c r="H7336"/>
      <c r="I7336"/>
      <c r="J7336"/>
      <c r="K7336"/>
      <c r="L7336"/>
      <c r="M7336"/>
      <c r="N7336"/>
    </row>
    <row r="7337" spans="1:14" ht="51" customHeight="1">
      <c r="A7337" s="2538"/>
      <c r="B7337" s="2489"/>
      <c r="C7337" s="2490"/>
      <c r="D7337" s="2539"/>
      <c r="E7337" s="2539"/>
      <c r="F7337" s="2528"/>
      <c r="G7337" s="2533"/>
      <c r="H7337"/>
      <c r="I7337"/>
      <c r="J7337"/>
      <c r="K7337"/>
      <c r="L7337"/>
      <c r="M7337"/>
      <c r="N7337"/>
    </row>
    <row r="7338" spans="1:14" ht="51" customHeight="1">
      <c r="A7338" s="2538"/>
      <c r="B7338" s="2489"/>
      <c r="C7338" s="2490"/>
      <c r="D7338" s="2528"/>
      <c r="E7338" s="2528"/>
      <c r="F7338" s="2528"/>
      <c r="G7338" s="2533"/>
      <c r="H7338"/>
      <c r="I7338"/>
      <c r="J7338"/>
      <c r="K7338"/>
      <c r="L7338"/>
      <c r="M7338"/>
      <c r="N7338"/>
    </row>
    <row r="7339" spans="1:14" ht="51" customHeight="1">
      <c r="A7339" s="2533"/>
      <c r="B7339" s="2533"/>
      <c r="C7339" s="2533"/>
      <c r="D7339" s="2533"/>
      <c r="E7339" s="2533"/>
      <c r="F7339" s="2533"/>
      <c r="G7339" s="2533"/>
      <c r="H7339"/>
      <c r="I7339"/>
      <c r="J7339"/>
      <c r="K7339"/>
      <c r="L7339"/>
      <c r="M7339"/>
      <c r="N7339"/>
    </row>
    <row r="7340" spans="1:14" ht="51" customHeight="1">
      <c r="A7340" s="2533"/>
      <c r="B7340" s="2533"/>
      <c r="C7340" s="2533"/>
      <c r="D7340" s="2533"/>
      <c r="E7340" s="2533"/>
      <c r="F7340" s="2533"/>
      <c r="G7340" s="2533"/>
      <c r="H7340"/>
      <c r="I7340"/>
      <c r="J7340"/>
      <c r="K7340"/>
      <c r="L7340"/>
      <c r="M7340"/>
      <c r="N7340"/>
    </row>
    <row r="7341" spans="1:14" ht="51" customHeight="1">
      <c r="A7341" s="2533"/>
      <c r="B7341" s="2533"/>
      <c r="C7341" s="2533"/>
      <c r="D7341" s="2533"/>
      <c r="E7341" s="2533"/>
      <c r="F7341" s="2533"/>
      <c r="G7341" s="2533"/>
      <c r="H7341"/>
      <c r="I7341"/>
      <c r="J7341"/>
      <c r="K7341"/>
      <c r="L7341"/>
      <c r="M7341"/>
      <c r="N7341"/>
    </row>
    <row r="7342" spans="1:14" ht="51" customHeight="1">
      <c r="A7342" s="2533"/>
      <c r="B7342" s="2533"/>
      <c r="C7342" s="2533"/>
      <c r="D7342" s="2533"/>
      <c r="E7342" s="2533"/>
      <c r="F7342" s="2533"/>
      <c r="G7342" s="2533"/>
      <c r="H7342"/>
      <c r="I7342"/>
      <c r="J7342"/>
      <c r="K7342"/>
      <c r="L7342"/>
      <c r="M7342"/>
      <c r="N7342"/>
    </row>
    <row r="7343" spans="1:14" ht="51" customHeight="1">
      <c r="A7343" s="2533"/>
      <c r="B7343" s="2533"/>
      <c r="C7343" s="2533"/>
      <c r="D7343" s="2533"/>
      <c r="E7343" s="2533"/>
      <c r="F7343" s="2533"/>
      <c r="G7343" s="2533"/>
      <c r="H7343"/>
      <c r="I7343"/>
      <c r="J7343"/>
      <c r="K7343"/>
      <c r="L7343"/>
      <c r="M7343"/>
      <c r="N7343"/>
    </row>
    <row r="7344" spans="1:14" ht="51" customHeight="1">
      <c r="A7344" s="2538"/>
      <c r="B7344" s="2489"/>
      <c r="C7344" s="2540"/>
      <c r="D7344" s="2528"/>
      <c r="E7344" s="2528"/>
      <c r="F7344" s="2528"/>
      <c r="G7344" s="2533"/>
      <c r="H7344"/>
      <c r="I7344"/>
      <c r="J7344"/>
      <c r="K7344"/>
      <c r="L7344"/>
      <c r="M7344"/>
      <c r="N7344"/>
    </row>
    <row r="7345" spans="1:14" ht="51" customHeight="1">
      <c r="A7345" s="2533"/>
      <c r="B7345" s="2533"/>
      <c r="C7345" s="2533"/>
      <c r="D7345" s="2533"/>
      <c r="E7345" s="2533"/>
      <c r="F7345" s="2533"/>
      <c r="G7345" s="2533"/>
      <c r="H7345"/>
      <c r="I7345"/>
      <c r="J7345"/>
      <c r="K7345"/>
      <c r="L7345"/>
      <c r="M7345"/>
      <c r="N7345"/>
    </row>
    <row r="7346" spans="1:14" ht="51" customHeight="1">
      <c r="A7346" s="2533"/>
      <c r="B7346" s="2533"/>
      <c r="C7346" s="2533"/>
      <c r="D7346" s="2533"/>
      <c r="E7346" s="2533"/>
      <c r="F7346" s="2533"/>
      <c r="G7346" s="2533"/>
      <c r="H7346"/>
      <c r="I7346"/>
      <c r="J7346"/>
      <c r="K7346"/>
      <c r="L7346"/>
      <c r="M7346"/>
      <c r="N7346"/>
    </row>
    <row r="7347" spans="1:14" ht="51" customHeight="1">
      <c r="A7347" s="2533"/>
      <c r="B7347" s="2533"/>
      <c r="C7347" s="2533"/>
      <c r="D7347" s="2533"/>
      <c r="E7347" s="2533"/>
      <c r="F7347" s="2533"/>
      <c r="G7347" s="2533"/>
      <c r="H7347"/>
      <c r="I7347"/>
      <c r="J7347"/>
      <c r="K7347"/>
      <c r="L7347"/>
      <c r="M7347"/>
      <c r="N7347"/>
    </row>
    <row r="7348" spans="1:14" ht="51" customHeight="1">
      <c r="A7348" s="2533"/>
      <c r="B7348" s="2533"/>
      <c r="C7348" s="2533"/>
      <c r="D7348" s="2533"/>
      <c r="E7348" s="2533"/>
      <c r="F7348" s="2533"/>
      <c r="G7348" s="2533"/>
      <c r="H7348"/>
      <c r="I7348"/>
      <c r="J7348"/>
      <c r="K7348"/>
      <c r="L7348"/>
      <c r="M7348"/>
      <c r="N7348"/>
    </row>
    <row r="7349" spans="1:14" ht="51" customHeight="1">
      <c r="A7349" s="2533"/>
      <c r="B7349" s="2533"/>
      <c r="C7349" s="2533"/>
      <c r="D7349" s="2533"/>
      <c r="E7349" s="2533"/>
      <c r="F7349" s="2533"/>
      <c r="G7349" s="2533"/>
      <c r="H7349"/>
      <c r="I7349"/>
      <c r="J7349"/>
      <c r="K7349"/>
      <c r="L7349"/>
      <c r="M7349"/>
      <c r="N7349"/>
    </row>
    <row r="7350" spans="1:14" ht="51" customHeight="1">
      <c r="A7350"/>
      <c r="B7350"/>
      <c r="C7350" s="2533"/>
      <c r="D7350" s="2533"/>
      <c r="E7350" s="2533"/>
      <c r="F7350" s="2533"/>
      <c r="G7350" s="2533"/>
      <c r="H7350"/>
      <c r="I7350"/>
      <c r="J7350"/>
      <c r="K7350"/>
      <c r="L7350"/>
      <c r="M7350"/>
      <c r="N7350"/>
    </row>
    <row r="7351" spans="1:14" ht="51" customHeight="1">
      <c r="A7351"/>
      <c r="B7351"/>
      <c r="C7351" s="2533"/>
      <c r="D7351" s="2533"/>
      <c r="E7351" s="2533"/>
      <c r="F7351" s="2533"/>
      <c r="G7351" s="2533"/>
      <c r="H7351"/>
      <c r="I7351"/>
      <c r="J7351"/>
      <c r="K7351"/>
      <c r="L7351"/>
      <c r="M7351"/>
      <c r="N7351"/>
    </row>
    <row r="7352" spans="1:14" ht="51" customHeight="1">
      <c r="A7352"/>
      <c r="B7352"/>
      <c r="C7352" s="2533"/>
      <c r="D7352" s="2533"/>
      <c r="E7352" s="2533"/>
      <c r="F7352" s="2533"/>
      <c r="G7352" s="2533"/>
      <c r="H7352"/>
      <c r="I7352"/>
      <c r="J7352"/>
      <c r="K7352"/>
      <c r="L7352"/>
      <c r="M7352"/>
      <c r="N7352"/>
    </row>
    <row r="7353" spans="1:14" ht="51" customHeight="1">
      <c r="A7353"/>
      <c r="B7353"/>
      <c r="C7353" s="2533"/>
      <c r="D7353" s="2533"/>
      <c r="E7353" s="2533"/>
      <c r="F7353" s="2533"/>
      <c r="G7353" s="2533"/>
      <c r="H7353"/>
      <c r="I7353"/>
      <c r="J7353"/>
      <c r="K7353"/>
      <c r="L7353"/>
      <c r="M7353"/>
      <c r="N7353"/>
    </row>
    <row r="7354" spans="1:14" ht="51" customHeight="1">
      <c r="A7354"/>
      <c r="B7354"/>
      <c r="C7354" s="2533"/>
      <c r="D7354" s="2533"/>
      <c r="E7354" s="2533"/>
      <c r="F7354" s="2533"/>
      <c r="G7354" s="2533"/>
      <c r="H7354"/>
      <c r="I7354"/>
      <c r="J7354"/>
      <c r="K7354"/>
      <c r="L7354"/>
      <c r="M7354"/>
      <c r="N7354"/>
    </row>
    <row r="7355" spans="1:14" ht="51" customHeight="1">
      <c r="A7355"/>
      <c r="B7355"/>
      <c r="C7355" s="2533"/>
      <c r="D7355" s="2533"/>
      <c r="E7355" s="2533"/>
      <c r="F7355" s="2533"/>
      <c r="G7355" s="2533"/>
      <c r="H7355"/>
      <c r="I7355"/>
      <c r="J7355"/>
      <c r="K7355"/>
      <c r="L7355"/>
      <c r="M7355"/>
      <c r="N7355"/>
    </row>
    <row r="7356" spans="1:14" ht="51" customHeight="1">
      <c r="A7356"/>
      <c r="B7356"/>
      <c r="C7356" s="2533"/>
      <c r="D7356" s="2533"/>
      <c r="E7356" s="2533"/>
      <c r="F7356" s="2533"/>
      <c r="G7356" s="2533"/>
      <c r="H7356"/>
      <c r="I7356"/>
      <c r="J7356"/>
      <c r="K7356"/>
      <c r="L7356"/>
      <c r="M7356"/>
      <c r="N7356"/>
    </row>
    <row r="7357" spans="1:14" ht="51" customHeight="1">
      <c r="A7357"/>
      <c r="B7357"/>
      <c r="C7357" s="2533"/>
      <c r="D7357" s="2533"/>
      <c r="E7357" s="2533"/>
      <c r="F7357" s="2533"/>
      <c r="G7357" s="2533"/>
      <c r="H7357"/>
      <c r="I7357"/>
      <c r="J7357"/>
      <c r="K7357"/>
      <c r="L7357"/>
      <c r="M7357"/>
      <c r="N7357"/>
    </row>
    <row r="7358" spans="1:14" ht="51" customHeight="1">
      <c r="A7358"/>
      <c r="B7358"/>
      <c r="C7358" s="2533"/>
      <c r="D7358" s="2533"/>
      <c r="E7358" s="2533"/>
      <c r="F7358" s="2533"/>
      <c r="G7358" s="2533"/>
      <c r="H7358"/>
      <c r="I7358"/>
      <c r="J7358"/>
      <c r="K7358"/>
      <c r="L7358"/>
      <c r="M7358"/>
      <c r="N7358"/>
    </row>
    <row r="7359" spans="1:14" ht="51" customHeight="1">
      <c r="A7359"/>
      <c r="B7359"/>
      <c r="C7359" s="2533"/>
      <c r="D7359" s="2533"/>
      <c r="E7359" s="2533"/>
      <c r="F7359" s="2533"/>
      <c r="G7359" s="2533"/>
      <c r="H7359"/>
      <c r="I7359"/>
      <c r="J7359"/>
      <c r="K7359"/>
      <c r="L7359"/>
      <c r="M7359"/>
      <c r="N7359"/>
    </row>
    <row r="7360" spans="1:14" ht="51" customHeight="1">
      <c r="A7360"/>
      <c r="B7360"/>
      <c r="C7360" s="2533"/>
      <c r="D7360" s="2533"/>
      <c r="E7360" s="2533"/>
      <c r="F7360" s="2533"/>
      <c r="G7360" s="2533"/>
      <c r="H7360"/>
      <c r="I7360"/>
      <c r="J7360"/>
      <c r="K7360"/>
      <c r="L7360"/>
      <c r="M7360"/>
      <c r="N7360"/>
    </row>
    <row r="7361" spans="1:14" ht="51" customHeight="1">
      <c r="A7361"/>
      <c r="B7361"/>
      <c r="C7361" s="2533"/>
      <c r="D7361" s="2533"/>
      <c r="E7361" s="2533"/>
      <c r="F7361" s="2533"/>
      <c r="G7361" s="2533"/>
      <c r="H7361"/>
      <c r="I7361"/>
      <c r="J7361"/>
      <c r="K7361"/>
      <c r="L7361"/>
      <c r="M7361"/>
      <c r="N7361"/>
    </row>
    <row r="7362" spans="1:14" ht="51" customHeight="1">
      <c r="A7362"/>
      <c r="B7362"/>
      <c r="C7362" s="2533"/>
      <c r="D7362" s="2533"/>
      <c r="E7362" s="2533"/>
      <c r="F7362" s="2533"/>
      <c r="G7362" s="2533"/>
      <c r="H7362"/>
      <c r="I7362"/>
      <c r="J7362"/>
      <c r="K7362"/>
      <c r="L7362"/>
      <c r="M7362"/>
      <c r="N7362"/>
    </row>
    <row r="7363" spans="1:14" ht="51" customHeight="1">
      <c r="A7363"/>
      <c r="B7363"/>
      <c r="C7363" s="2533"/>
      <c r="D7363" s="2533"/>
      <c r="E7363" s="2533"/>
      <c r="F7363" s="2533"/>
      <c r="G7363" s="2533"/>
      <c r="H7363"/>
      <c r="I7363"/>
      <c r="J7363"/>
      <c r="K7363"/>
      <c r="L7363"/>
      <c r="M7363"/>
      <c r="N7363"/>
    </row>
    <row r="7364" spans="1:14" ht="51" customHeight="1">
      <c r="A7364"/>
      <c r="B7364"/>
      <c r="C7364" s="2542"/>
      <c r="D7364" s="2542"/>
      <c r="E7364" s="2542"/>
      <c r="F7364" s="2542"/>
      <c r="G7364" s="2542"/>
      <c r="H7364"/>
      <c r="I7364"/>
      <c r="J7364"/>
      <c r="K7364"/>
      <c r="L7364"/>
      <c r="M7364"/>
      <c r="N7364"/>
    </row>
    <row r="7365" spans="1:14" ht="51" customHeight="1">
      <c r="A7365"/>
      <c r="B7365"/>
      <c r="C7365" s="2533"/>
      <c r="D7365" s="2533"/>
      <c r="E7365" s="2533"/>
      <c r="F7365" s="2533"/>
      <c r="G7365" s="2533"/>
      <c r="H7365"/>
      <c r="I7365"/>
      <c r="J7365"/>
      <c r="K7365"/>
      <c r="L7365"/>
      <c r="M7365"/>
      <c r="N7365"/>
    </row>
    <row r="7366" spans="1:14" ht="51" customHeight="1">
      <c r="A7366"/>
      <c r="B7366"/>
      <c r="C7366"/>
      <c r="D7366"/>
      <c r="E7366"/>
      <c r="F7366"/>
      <c r="G7366"/>
      <c r="H7366"/>
      <c r="I7366"/>
      <c r="J7366"/>
      <c r="K7366"/>
      <c r="L7366"/>
      <c r="M7366"/>
      <c r="N7366"/>
    </row>
    <row r="7367" spans="1:14" ht="51" customHeight="1">
      <c r="A7367" s="2543" t="s">
        <v>10835</v>
      </c>
      <c r="B7367" s="2543"/>
      <c r="C7367" s="2543"/>
      <c r="D7367" s="2543"/>
      <c r="E7367" s="2543"/>
      <c r="F7367" s="2543"/>
      <c r="G7367" s="2543"/>
      <c r="H7367" s="2543"/>
      <c r="I7367" s="2543"/>
      <c r="J7367" s="2543"/>
      <c r="K7367"/>
      <c r="L7367"/>
      <c r="M7367"/>
      <c r="N7367"/>
    </row>
    <row r="7368" spans="1:14" ht="51" customHeight="1">
      <c r="A7368" s="2543" t="s">
        <v>10836</v>
      </c>
      <c r="B7368" s="2543"/>
      <c r="C7368" s="2543"/>
      <c r="D7368" s="2543"/>
      <c r="E7368" s="2543"/>
      <c r="F7368" s="2543"/>
      <c r="G7368" s="2543"/>
      <c r="H7368" s="2543"/>
      <c r="I7368" s="2543"/>
      <c r="J7368" s="2543"/>
      <c r="K7368"/>
      <c r="L7368"/>
      <c r="M7368"/>
      <c r="N7368"/>
    </row>
    <row r="7369" spans="1:14" ht="51" customHeight="1">
      <c r="A7369" s="2544" t="s">
        <v>10837</v>
      </c>
      <c r="B7369" s="2544" t="s">
        <v>10838</v>
      </c>
      <c r="C7369" s="2544" t="s">
        <v>10839</v>
      </c>
      <c r="D7369" s="2544" t="s">
        <v>10840</v>
      </c>
      <c r="E7369" s="2544" t="s">
        <v>10841</v>
      </c>
      <c r="F7369" s="2544" t="s">
        <v>10842</v>
      </c>
      <c r="G7369" s="2544" t="s">
        <v>10843</v>
      </c>
      <c r="H7369" s="2544" t="s">
        <v>10844</v>
      </c>
      <c r="I7369" s="2544" t="s">
        <v>10845</v>
      </c>
      <c r="J7369" s="2544" t="s">
        <v>10846</v>
      </c>
      <c r="K7369"/>
      <c r="L7369"/>
      <c r="M7369"/>
      <c r="N7369"/>
    </row>
    <row r="7370" spans="1:14" ht="51" customHeight="1">
      <c r="A7370" s="2545" t="s">
        <v>10847</v>
      </c>
      <c r="B7370" s="2546" t="s">
        <v>10848</v>
      </c>
      <c r="C7370" s="2547">
        <v>1500000</v>
      </c>
      <c r="D7370" s="2547">
        <v>420000</v>
      </c>
      <c r="E7370" s="2547">
        <v>120000</v>
      </c>
      <c r="F7370" s="2547">
        <v>570000</v>
      </c>
      <c r="G7370" s="2547">
        <f>-H7802</f>
        <v>0</v>
      </c>
      <c r="H7370" s="2547">
        <v>390000</v>
      </c>
      <c r="I7370" s="2547">
        <f>SUM(D7370:H7370)</f>
        <v>1500000</v>
      </c>
      <c r="J7370" s="2548">
        <f t="shared" ref="J7370:J7384" si="2">C7370-I7370</f>
        <v>0</v>
      </c>
      <c r="K7370"/>
      <c r="L7370"/>
      <c r="M7370"/>
      <c r="N7370"/>
    </row>
    <row r="7371" spans="1:14" ht="51" customHeight="1">
      <c r="A7371" s="2545" t="s">
        <v>10849</v>
      </c>
      <c r="B7371" s="2546" t="s">
        <v>10850</v>
      </c>
      <c r="C7371" s="2547">
        <v>1500000</v>
      </c>
      <c r="D7371" s="2547">
        <v>235000</v>
      </c>
      <c r="E7371" s="2547"/>
      <c r="F7371" s="2547">
        <v>150000</v>
      </c>
      <c r="G7371" s="2547"/>
      <c r="H7371" s="2547">
        <v>1115000</v>
      </c>
      <c r="I7371" s="2547">
        <v>1500000</v>
      </c>
      <c r="J7371" s="2548"/>
      <c r="K7371"/>
      <c r="L7371"/>
      <c r="M7371"/>
      <c r="N7371"/>
    </row>
    <row r="7372" spans="1:14" ht="51" customHeight="1">
      <c r="A7372" s="2545" t="s">
        <v>10851</v>
      </c>
      <c r="B7372" s="2546" t="s">
        <v>10852</v>
      </c>
      <c r="C7372" s="2547">
        <v>1500000</v>
      </c>
      <c r="D7372" s="2547">
        <v>535000</v>
      </c>
      <c r="E7372" s="2547"/>
      <c r="F7372" s="2547">
        <v>215000</v>
      </c>
      <c r="G7372" s="2547"/>
      <c r="H7372" s="2547">
        <v>750000</v>
      </c>
      <c r="I7372" s="2547">
        <f t="shared" ref="I7372:I7381" si="3">D7372+E7372+F7372+G7372+H7372</f>
        <v>1500000</v>
      </c>
      <c r="J7372" s="2548">
        <f t="shared" si="2"/>
        <v>0</v>
      </c>
      <c r="K7372"/>
      <c r="L7372"/>
      <c r="M7372"/>
      <c r="N7372"/>
    </row>
    <row r="7373" spans="1:14" ht="51" customHeight="1">
      <c r="A7373" s="2545" t="s">
        <v>10853</v>
      </c>
      <c r="B7373" s="2546" t="s">
        <v>10854</v>
      </c>
      <c r="C7373" s="2547">
        <v>1500000</v>
      </c>
      <c r="D7373" s="2547">
        <v>1400000</v>
      </c>
      <c r="E7373" s="2547"/>
      <c r="F7373" s="2547">
        <v>100000</v>
      </c>
      <c r="G7373" s="2547"/>
      <c r="H7373" s="2547"/>
      <c r="I7373" s="2547">
        <f t="shared" si="3"/>
        <v>1500000</v>
      </c>
      <c r="J7373" s="2548">
        <f t="shared" si="2"/>
        <v>0</v>
      </c>
      <c r="K7373"/>
      <c r="L7373"/>
      <c r="M7373"/>
      <c r="N7373"/>
    </row>
    <row r="7374" spans="1:14" ht="51" customHeight="1">
      <c r="A7374" s="2545" t="s">
        <v>10855</v>
      </c>
      <c r="B7374" s="2549" t="s">
        <v>10856</v>
      </c>
      <c r="C7374" s="2547">
        <v>1500000</v>
      </c>
      <c r="D7374" s="2550">
        <v>1500000</v>
      </c>
      <c r="E7374" s="2550"/>
      <c r="F7374" s="2550"/>
      <c r="G7374" s="2550"/>
      <c r="H7374" s="2550"/>
      <c r="I7374" s="2547">
        <f t="shared" si="3"/>
        <v>1500000</v>
      </c>
      <c r="J7374" s="2551">
        <f t="shared" si="2"/>
        <v>0</v>
      </c>
      <c r="K7374"/>
      <c r="L7374"/>
      <c r="M7374"/>
      <c r="N7374"/>
    </row>
    <row r="7375" spans="1:14" ht="51" customHeight="1">
      <c r="A7375" s="2545" t="s">
        <v>10857</v>
      </c>
      <c r="B7375" s="2546" t="s">
        <v>10858</v>
      </c>
      <c r="C7375" s="2547">
        <v>1500000</v>
      </c>
      <c r="D7375" s="2547">
        <v>360000</v>
      </c>
      <c r="E7375" s="2547"/>
      <c r="F7375" s="2547">
        <v>375000</v>
      </c>
      <c r="G7375" s="2547"/>
      <c r="H7375" s="2547">
        <v>765000</v>
      </c>
      <c r="I7375" s="2547">
        <f t="shared" si="3"/>
        <v>1500000</v>
      </c>
      <c r="J7375" s="2548">
        <f t="shared" si="2"/>
        <v>0</v>
      </c>
      <c r="K7375"/>
      <c r="L7375"/>
      <c r="M7375"/>
      <c r="N7375"/>
    </row>
    <row r="7376" spans="1:14" ht="51" customHeight="1">
      <c r="A7376" s="2545" t="s">
        <v>10859</v>
      </c>
      <c r="B7376" s="2546" t="s">
        <v>10860</v>
      </c>
      <c r="C7376" s="2547">
        <v>1500000</v>
      </c>
      <c r="D7376" s="2547">
        <v>200000</v>
      </c>
      <c r="E7376" s="2547"/>
      <c r="F7376" s="2547">
        <v>960000</v>
      </c>
      <c r="G7376" s="2547">
        <v>250000</v>
      </c>
      <c r="H7376" s="2547">
        <v>90000</v>
      </c>
      <c r="I7376" s="2547">
        <f t="shared" si="3"/>
        <v>1500000</v>
      </c>
      <c r="J7376" s="2548">
        <f t="shared" si="2"/>
        <v>0</v>
      </c>
      <c r="K7376"/>
      <c r="L7376"/>
      <c r="M7376"/>
      <c r="N7376"/>
    </row>
    <row r="7377" spans="1:14" ht="51" customHeight="1">
      <c r="A7377" s="2545" t="s">
        <v>10861</v>
      </c>
      <c r="B7377" s="2546" t="s">
        <v>10862</v>
      </c>
      <c r="C7377" s="2547">
        <v>1500000</v>
      </c>
      <c r="D7377" s="2547">
        <v>1000000</v>
      </c>
      <c r="E7377" s="2547"/>
      <c r="F7377" s="2547">
        <v>500000</v>
      </c>
      <c r="G7377" s="2547"/>
      <c r="H7377" s="2547"/>
      <c r="I7377" s="2547">
        <f t="shared" si="3"/>
        <v>1500000</v>
      </c>
      <c r="J7377" s="2548">
        <f t="shared" si="2"/>
        <v>0</v>
      </c>
      <c r="K7377"/>
      <c r="L7377"/>
      <c r="M7377"/>
      <c r="N7377"/>
    </row>
    <row r="7378" spans="1:14" ht="51" customHeight="1">
      <c r="A7378" s="2545" t="s">
        <v>10863</v>
      </c>
      <c r="B7378" s="2546" t="s">
        <v>10864</v>
      </c>
      <c r="C7378" s="2547">
        <v>1500000</v>
      </c>
      <c r="D7378" s="2547"/>
      <c r="E7378" s="2547">
        <v>150000</v>
      </c>
      <c r="F7378" s="2547">
        <v>1000000</v>
      </c>
      <c r="G7378" s="2547"/>
      <c r="H7378" s="2547">
        <v>350000</v>
      </c>
      <c r="I7378" s="2547">
        <f t="shared" si="3"/>
        <v>1500000</v>
      </c>
      <c r="J7378" s="2548">
        <f t="shared" si="2"/>
        <v>0</v>
      </c>
      <c r="K7378"/>
      <c r="L7378"/>
      <c r="M7378"/>
      <c r="N7378"/>
    </row>
    <row r="7379" spans="1:14" ht="51" customHeight="1">
      <c r="A7379" s="2545" t="s">
        <v>10865</v>
      </c>
      <c r="B7379" s="2549" t="s">
        <v>10866</v>
      </c>
      <c r="C7379" s="2547">
        <v>1500000</v>
      </c>
      <c r="D7379" s="2552">
        <v>1138000</v>
      </c>
      <c r="E7379" s="2550"/>
      <c r="F7379" s="2550"/>
      <c r="G7379" s="2550"/>
      <c r="H7379" s="2550">
        <v>330000</v>
      </c>
      <c r="I7379" s="2547">
        <v>1500000</v>
      </c>
      <c r="J7379" s="2551">
        <f t="shared" si="2"/>
        <v>0</v>
      </c>
      <c r="K7379"/>
      <c r="L7379"/>
      <c r="M7379"/>
      <c r="N7379"/>
    </row>
    <row r="7380" spans="1:14" ht="51" customHeight="1">
      <c r="A7380" s="2545" t="s">
        <v>10867</v>
      </c>
      <c r="B7380" s="2546" t="s">
        <v>10868</v>
      </c>
      <c r="C7380" s="2547">
        <v>1500000</v>
      </c>
      <c r="D7380" s="2547">
        <v>570000</v>
      </c>
      <c r="E7380" s="2547"/>
      <c r="F7380" s="2547">
        <v>905000</v>
      </c>
      <c r="G7380" s="2547"/>
      <c r="H7380" s="2547">
        <v>25000</v>
      </c>
      <c r="I7380" s="2547">
        <f t="shared" si="3"/>
        <v>1500000</v>
      </c>
      <c r="J7380" s="2548">
        <f t="shared" si="2"/>
        <v>0</v>
      </c>
      <c r="K7380"/>
      <c r="L7380"/>
      <c r="M7380"/>
      <c r="N7380"/>
    </row>
    <row r="7381" spans="1:14" ht="51" customHeight="1">
      <c r="A7381" s="2545" t="s">
        <v>10869</v>
      </c>
      <c r="B7381" s="2546" t="s">
        <v>10870</v>
      </c>
      <c r="C7381" s="2547">
        <v>1500000</v>
      </c>
      <c r="D7381" s="2547">
        <v>100000</v>
      </c>
      <c r="E7381" s="2547">
        <v>35000</v>
      </c>
      <c r="F7381" s="2547">
        <v>850000</v>
      </c>
      <c r="G7381" s="2547"/>
      <c r="H7381" s="2547">
        <v>515000</v>
      </c>
      <c r="I7381" s="2547">
        <f t="shared" si="3"/>
        <v>1500000</v>
      </c>
      <c r="J7381" s="2548">
        <f t="shared" si="2"/>
        <v>0</v>
      </c>
      <c r="K7381"/>
      <c r="L7381"/>
      <c r="M7381"/>
      <c r="N7381"/>
    </row>
    <row r="7382" spans="1:14" ht="51" customHeight="1">
      <c r="A7382" s="2545" t="s">
        <v>10871</v>
      </c>
      <c r="B7382" s="2546" t="s">
        <v>10872</v>
      </c>
      <c r="C7382" s="2547">
        <v>1500000</v>
      </c>
      <c r="D7382" s="2547">
        <v>540000</v>
      </c>
      <c r="E7382" s="2553">
        <v>235000</v>
      </c>
      <c r="F7382" s="2547">
        <v>500000</v>
      </c>
      <c r="G7382" s="2547"/>
      <c r="H7382" s="2547">
        <v>225000</v>
      </c>
      <c r="I7382" s="2547">
        <v>1500000</v>
      </c>
      <c r="J7382" s="2548">
        <f t="shared" si="2"/>
        <v>0</v>
      </c>
      <c r="K7382"/>
      <c r="L7382"/>
      <c r="M7382"/>
      <c r="N7382"/>
    </row>
    <row r="7383" spans="1:14" ht="51" customHeight="1">
      <c r="A7383" s="2545" t="s">
        <v>10873</v>
      </c>
      <c r="B7383" s="2546" t="s">
        <v>10874</v>
      </c>
      <c r="C7383" s="2547">
        <v>1500000</v>
      </c>
      <c r="D7383" s="2547">
        <v>210000</v>
      </c>
      <c r="E7383" s="2547"/>
      <c r="F7383" s="2547">
        <v>950000</v>
      </c>
      <c r="G7383" s="2547"/>
      <c r="H7383" s="2547">
        <v>340000</v>
      </c>
      <c r="I7383" s="2547">
        <v>1500000</v>
      </c>
      <c r="J7383" s="2548">
        <f t="shared" si="2"/>
        <v>0</v>
      </c>
      <c r="K7383"/>
      <c r="L7383"/>
      <c r="M7383"/>
      <c r="N7383"/>
    </row>
    <row r="7384" spans="1:14" ht="51" customHeight="1">
      <c r="A7384" s="2545" t="s">
        <v>10875</v>
      </c>
      <c r="B7384" s="2549" t="s">
        <v>10876</v>
      </c>
      <c r="C7384" s="2547">
        <v>1500000</v>
      </c>
      <c r="D7384" s="2550">
        <v>315000</v>
      </c>
      <c r="E7384" s="2550">
        <v>340000</v>
      </c>
      <c r="F7384" s="2550">
        <v>795000</v>
      </c>
      <c r="G7384" s="2550"/>
      <c r="H7384" s="2550">
        <v>50000</v>
      </c>
      <c r="I7384" s="2547">
        <v>1500000</v>
      </c>
      <c r="J7384" s="2551">
        <f t="shared" si="2"/>
        <v>0</v>
      </c>
      <c r="K7384"/>
      <c r="L7384"/>
      <c r="M7384"/>
      <c r="N7384"/>
    </row>
    <row r="7385" spans="1:14" ht="51" customHeight="1" thickBot="1">
      <c r="A7385" s="2554"/>
      <c r="B7385" s="2554"/>
      <c r="C7385" s="2555">
        <f t="shared" ref="C7385:J7385" si="4">SUM(C7370:C7384)</f>
        <v>22500000</v>
      </c>
      <c r="D7385" s="2555">
        <f>SUM(D7370:D7384)</f>
        <v>8523000</v>
      </c>
      <c r="E7385" s="2555">
        <f t="shared" si="4"/>
        <v>880000</v>
      </c>
      <c r="F7385" s="2555">
        <f t="shared" si="4"/>
        <v>7870000</v>
      </c>
      <c r="G7385" s="2555">
        <f t="shared" si="4"/>
        <v>250000</v>
      </c>
      <c r="H7385" s="2555">
        <f t="shared" si="4"/>
        <v>4945000</v>
      </c>
      <c r="I7385" s="2556">
        <f t="shared" si="4"/>
        <v>22500000</v>
      </c>
      <c r="J7385" s="2555">
        <f t="shared" si="4"/>
        <v>0</v>
      </c>
      <c r="K7385"/>
      <c r="L7385"/>
      <c r="M7385"/>
      <c r="N7385"/>
    </row>
    <row r="7386" spans="1:14" ht="51" customHeight="1" thickTop="1">
      <c r="A7386"/>
      <c r="B7386"/>
      <c r="C7386"/>
      <c r="D7386"/>
      <c r="E7386"/>
      <c r="F7386"/>
      <c r="G7386"/>
      <c r="H7386"/>
      <c r="I7386"/>
      <c r="J7386"/>
      <c r="K7386"/>
      <c r="L7386"/>
      <c r="M7386"/>
      <c r="N7386"/>
    </row>
    <row r="7387" spans="1:14" ht="51" customHeight="1">
      <c r="A7387"/>
      <c r="B7387"/>
      <c r="C7387"/>
      <c r="D7387"/>
      <c r="E7387"/>
      <c r="F7387"/>
      <c r="G7387"/>
      <c r="H7387"/>
      <c r="I7387"/>
      <c r="J7387"/>
      <c r="K7387"/>
      <c r="L7387"/>
      <c r="M7387"/>
      <c r="N7387"/>
    </row>
    <row r="7388" spans="1:14" ht="51" customHeight="1">
      <c r="A7388"/>
      <c r="B7388"/>
      <c r="C7388"/>
      <c r="D7388"/>
      <c r="E7388"/>
      <c r="F7388"/>
      <c r="G7388"/>
      <c r="H7388"/>
      <c r="I7388"/>
      <c r="J7388"/>
      <c r="K7388"/>
      <c r="L7388"/>
      <c r="M7388"/>
      <c r="N7388"/>
    </row>
    <row r="7389" spans="1:14" ht="51" customHeight="1">
      <c r="A7389" s="2557" t="s">
        <v>10877</v>
      </c>
      <c r="B7389"/>
      <c r="C7389" s="2558"/>
      <c r="D7389" s="2558"/>
      <c r="E7389" s="2558"/>
      <c r="F7389" s="2558"/>
      <c r="G7389" s="2558"/>
      <c r="H7389" s="2558"/>
      <c r="I7389" s="2558"/>
      <c r="J7389" s="2558"/>
      <c r="K7389"/>
      <c r="L7389"/>
      <c r="M7389"/>
      <c r="N7389"/>
    </row>
    <row r="7390" spans="1:14" ht="51" customHeight="1">
      <c r="A7390" t="s">
        <v>10878</v>
      </c>
      <c r="B7390"/>
      <c r="C7390" s="2558"/>
      <c r="D7390" s="2558"/>
      <c r="E7390" s="2558"/>
      <c r="F7390" s="2558"/>
      <c r="G7390" s="2558"/>
      <c r="H7390" s="2558"/>
      <c r="I7390" s="2558"/>
      <c r="J7390" s="2558"/>
      <c r="K7390"/>
      <c r="L7390"/>
      <c r="M7390"/>
      <c r="N7390"/>
    </row>
    <row r="7391" spans="1:14" ht="51" customHeight="1">
      <c r="A7391" s="2559"/>
      <c r="B7391" s="2559"/>
      <c r="C7391" s="2559"/>
      <c r="D7391" s="2559"/>
      <c r="E7391" s="2559"/>
      <c r="F7391" s="2559"/>
      <c r="G7391" s="2559"/>
      <c r="H7391" s="2559"/>
      <c r="I7391" s="2559"/>
      <c r="J7391" s="2559"/>
      <c r="K7391"/>
      <c r="L7391"/>
      <c r="M7391"/>
      <c r="N7391"/>
    </row>
    <row r="7392" spans="1:14" ht="51" customHeight="1">
      <c r="A7392" s="2544" t="s">
        <v>10837</v>
      </c>
      <c r="B7392" s="2544" t="s">
        <v>10838</v>
      </c>
      <c r="C7392" s="2544" t="s">
        <v>10839</v>
      </c>
      <c r="D7392" s="2544" t="s">
        <v>10840</v>
      </c>
      <c r="E7392" s="2544" t="s">
        <v>10841</v>
      </c>
      <c r="F7392" s="2544" t="s">
        <v>10842</v>
      </c>
      <c r="G7392" s="2544" t="s">
        <v>10843</v>
      </c>
      <c r="H7392" s="2544" t="s">
        <v>10844</v>
      </c>
      <c r="I7392" s="2544" t="s">
        <v>10845</v>
      </c>
      <c r="J7392" s="2544" t="s">
        <v>10846</v>
      </c>
      <c r="K7392"/>
      <c r="L7392"/>
      <c r="M7392"/>
      <c r="N7392"/>
    </row>
    <row r="7393" spans="1:10" ht="51" customHeight="1">
      <c r="A7393" s="2560" t="s">
        <v>10847</v>
      </c>
      <c r="B7393" s="2561" t="s">
        <v>10879</v>
      </c>
      <c r="C7393" s="2547">
        <v>3500000</v>
      </c>
      <c r="D7393" s="2547">
        <v>1300000</v>
      </c>
      <c r="E7393" s="2547"/>
      <c r="F7393" s="2547">
        <v>1475000</v>
      </c>
      <c r="G7393" s="2547"/>
      <c r="H7393" s="2547">
        <v>725000</v>
      </c>
      <c r="I7393" s="2547">
        <f t="shared" ref="I7393:I7398" si="5">SUM(D7393:H7393)</f>
        <v>3500000</v>
      </c>
      <c r="J7393" s="2548">
        <f>3500000-I7393</f>
        <v>0</v>
      </c>
    </row>
    <row r="7394" spans="1:10" ht="51" customHeight="1">
      <c r="A7394" s="2560" t="s">
        <v>10849</v>
      </c>
      <c r="B7394" s="2561" t="s">
        <v>10880</v>
      </c>
      <c r="C7394" s="2547">
        <v>3500000</v>
      </c>
      <c r="D7394" s="2547">
        <v>545000</v>
      </c>
      <c r="E7394" s="2547">
        <v>250000</v>
      </c>
      <c r="F7394" s="2547">
        <v>30000</v>
      </c>
      <c r="G7394" s="2547"/>
      <c r="H7394" s="2547">
        <v>2640000</v>
      </c>
      <c r="I7394" s="2547">
        <f t="shared" si="5"/>
        <v>3465000</v>
      </c>
      <c r="J7394" s="2548">
        <f t="shared" ref="J7394:J7413" si="6">3500000-I7394</f>
        <v>35000</v>
      </c>
    </row>
    <row r="7395" spans="1:10" ht="51" customHeight="1">
      <c r="A7395" s="2560" t="s">
        <v>10851</v>
      </c>
      <c r="B7395" s="2561" t="s">
        <v>10881</v>
      </c>
      <c r="C7395" s="2547">
        <v>3500000</v>
      </c>
      <c r="D7395" s="2547"/>
      <c r="E7395" s="2547">
        <v>30000</v>
      </c>
      <c r="F7395" s="2547">
        <v>2515000</v>
      </c>
      <c r="G7395" s="2547">
        <v>0</v>
      </c>
      <c r="H7395" s="2547">
        <v>955000</v>
      </c>
      <c r="I7395" s="2547">
        <f t="shared" si="5"/>
        <v>3500000</v>
      </c>
      <c r="J7395" s="2548">
        <f t="shared" si="6"/>
        <v>0</v>
      </c>
    </row>
    <row r="7396" spans="1:10" ht="51" customHeight="1">
      <c r="A7396" s="2560" t="s">
        <v>10853</v>
      </c>
      <c r="B7396" s="2561" t="s">
        <v>10882</v>
      </c>
      <c r="C7396" s="2547">
        <v>3500000</v>
      </c>
      <c r="D7396" s="2547">
        <v>890000</v>
      </c>
      <c r="E7396" s="2547">
        <v>700000</v>
      </c>
      <c r="F7396" s="2547">
        <v>1410000</v>
      </c>
      <c r="G7396" s="2547"/>
      <c r="H7396" s="2547">
        <v>500000</v>
      </c>
      <c r="I7396" s="2547">
        <f t="shared" si="5"/>
        <v>3500000</v>
      </c>
      <c r="J7396" s="2548">
        <f t="shared" si="6"/>
        <v>0</v>
      </c>
    </row>
    <row r="7397" spans="1:10" ht="51" customHeight="1">
      <c r="A7397" s="2562" t="s">
        <v>10855</v>
      </c>
      <c r="B7397" s="2563" t="s">
        <v>10883</v>
      </c>
      <c r="C7397" s="2552">
        <v>3500000</v>
      </c>
      <c r="D7397" s="2552">
        <v>2332000</v>
      </c>
      <c r="E7397" s="2552">
        <v>175000</v>
      </c>
      <c r="F7397" s="2552">
        <v>120000</v>
      </c>
      <c r="G7397" s="2552"/>
      <c r="H7397" s="2552">
        <v>862000</v>
      </c>
      <c r="I7397" s="2564">
        <f t="shared" si="5"/>
        <v>3489000</v>
      </c>
      <c r="J7397" s="2565">
        <f>3500000-I7397</f>
        <v>11000</v>
      </c>
    </row>
    <row r="7398" spans="1:10" ht="51" customHeight="1">
      <c r="A7398" s="2560" t="s">
        <v>10857</v>
      </c>
      <c r="B7398" s="2561" t="s">
        <v>10884</v>
      </c>
      <c r="C7398" s="2547">
        <v>3500000</v>
      </c>
      <c r="D7398" s="2547" t="s">
        <v>6584</v>
      </c>
      <c r="E7398" s="2547" t="s">
        <v>6584</v>
      </c>
      <c r="F7398" s="2547">
        <v>3500000</v>
      </c>
      <c r="G7398" s="2547"/>
      <c r="H7398" s="2547"/>
      <c r="I7398" s="2547">
        <f t="shared" si="5"/>
        <v>3500000</v>
      </c>
      <c r="J7398" s="2548">
        <f t="shared" si="6"/>
        <v>0</v>
      </c>
    </row>
    <row r="7399" spans="1:10" ht="51" customHeight="1">
      <c r="A7399" s="2562" t="s">
        <v>10859</v>
      </c>
      <c r="B7399" s="2563" t="s">
        <v>10885</v>
      </c>
      <c r="C7399" s="2552">
        <v>3500000</v>
      </c>
      <c r="D7399" s="2552">
        <v>1145000</v>
      </c>
      <c r="E7399" s="2552">
        <v>110000</v>
      </c>
      <c r="F7399" s="2552">
        <v>400000</v>
      </c>
      <c r="G7399" s="2552"/>
      <c r="H7399" s="2552">
        <v>1845000</v>
      </c>
      <c r="I7399" s="2552">
        <v>3500000</v>
      </c>
      <c r="J7399" s="2566">
        <f t="shared" si="6"/>
        <v>0</v>
      </c>
    </row>
    <row r="7400" spans="1:10" ht="51" customHeight="1">
      <c r="A7400" s="2560">
        <v>8</v>
      </c>
      <c r="B7400" s="2561" t="s">
        <v>10886</v>
      </c>
      <c r="C7400" s="2547">
        <v>3500000</v>
      </c>
      <c r="D7400" s="2547">
        <v>1125000</v>
      </c>
      <c r="E7400" s="2547">
        <v>1225000</v>
      </c>
      <c r="F7400" s="2547">
        <v>1100000</v>
      </c>
      <c r="G7400" s="2547"/>
      <c r="H7400" s="2547">
        <v>50000</v>
      </c>
      <c r="I7400" s="2547">
        <f t="shared" ref="I7400:I7413" si="7">SUM(D7400:H7400)</f>
        <v>3500000</v>
      </c>
      <c r="J7400" s="2548">
        <f t="shared" si="6"/>
        <v>0</v>
      </c>
    </row>
    <row r="7401" spans="1:10" ht="51" customHeight="1">
      <c r="A7401" s="2560" t="s">
        <v>10863</v>
      </c>
      <c r="B7401" s="2563" t="s">
        <v>10887</v>
      </c>
      <c r="C7401" s="2550">
        <v>3500000</v>
      </c>
      <c r="D7401" s="2550">
        <v>1160000</v>
      </c>
      <c r="E7401" s="2550">
        <v>90000</v>
      </c>
      <c r="F7401" s="2550">
        <v>192500</v>
      </c>
      <c r="G7401" s="2550" t="s">
        <v>6584</v>
      </c>
      <c r="H7401" s="2550">
        <v>2032500</v>
      </c>
      <c r="I7401" s="2550">
        <f t="shared" si="7"/>
        <v>3475000</v>
      </c>
      <c r="J7401" s="2551">
        <f t="shared" si="6"/>
        <v>25000</v>
      </c>
    </row>
    <row r="7402" spans="1:10" ht="51" customHeight="1">
      <c r="A7402" s="2560" t="s">
        <v>10865</v>
      </c>
      <c r="B7402" s="2563" t="s">
        <v>10888</v>
      </c>
      <c r="C7402" s="2550">
        <v>3500000</v>
      </c>
      <c r="D7402" s="2550">
        <v>0</v>
      </c>
      <c r="E7402" s="2550">
        <v>600000</v>
      </c>
      <c r="F7402" s="2550">
        <v>550000</v>
      </c>
      <c r="G7402" s="2550"/>
      <c r="H7402" s="2550">
        <v>2350000</v>
      </c>
      <c r="I7402" s="2550">
        <f t="shared" si="7"/>
        <v>3500000</v>
      </c>
      <c r="J7402" s="2551">
        <f t="shared" si="6"/>
        <v>0</v>
      </c>
    </row>
    <row r="7403" spans="1:10" ht="51" customHeight="1">
      <c r="A7403" s="2560" t="s">
        <v>10867</v>
      </c>
      <c r="B7403" s="2561" t="s">
        <v>10889</v>
      </c>
      <c r="C7403" s="2547">
        <v>3500000</v>
      </c>
      <c r="D7403" s="2547">
        <v>2340000</v>
      </c>
      <c r="E7403" s="2547">
        <v>275000</v>
      </c>
      <c r="F7403" s="2547">
        <v>619900</v>
      </c>
      <c r="G7403" s="2547"/>
      <c r="H7403" s="2547">
        <v>265000</v>
      </c>
      <c r="I7403" s="2547">
        <v>3499900</v>
      </c>
      <c r="J7403" s="2548">
        <v>100</v>
      </c>
    </row>
    <row r="7404" spans="1:10" ht="51" customHeight="1">
      <c r="A7404" s="2560" t="s">
        <v>10869</v>
      </c>
      <c r="B7404" s="2563" t="s">
        <v>10890</v>
      </c>
      <c r="C7404" s="2550">
        <v>3500000</v>
      </c>
      <c r="D7404" s="2550">
        <v>2320000</v>
      </c>
      <c r="E7404" s="2550">
        <v>140000</v>
      </c>
      <c r="F7404" s="2550">
        <v>490000</v>
      </c>
      <c r="G7404" s="2550"/>
      <c r="H7404" s="2550">
        <v>550000</v>
      </c>
      <c r="I7404" s="2550">
        <f t="shared" si="7"/>
        <v>3500000</v>
      </c>
      <c r="J7404" s="2551">
        <f t="shared" si="6"/>
        <v>0</v>
      </c>
    </row>
    <row r="7405" spans="1:10" ht="51" customHeight="1">
      <c r="A7405" s="2562" t="s">
        <v>10871</v>
      </c>
      <c r="B7405" s="2563" t="s">
        <v>10891</v>
      </c>
      <c r="C7405" s="2552">
        <v>3500000</v>
      </c>
      <c r="D7405" s="2552">
        <v>1385100</v>
      </c>
      <c r="E7405" s="2552">
        <v>130000</v>
      </c>
      <c r="F7405" s="2552">
        <v>1009900</v>
      </c>
      <c r="G7405" s="2552"/>
      <c r="H7405" s="2552">
        <v>975000</v>
      </c>
      <c r="I7405" s="2552">
        <f t="shared" si="7"/>
        <v>3500000</v>
      </c>
      <c r="J7405" s="2566">
        <f t="shared" si="6"/>
        <v>0</v>
      </c>
    </row>
    <row r="7406" spans="1:10" ht="51" customHeight="1">
      <c r="A7406" s="2560" t="s">
        <v>10873</v>
      </c>
      <c r="B7406" s="2561" t="s">
        <v>10892</v>
      </c>
      <c r="C7406" s="2547">
        <v>3500000</v>
      </c>
      <c r="D7406" s="2547">
        <v>745000</v>
      </c>
      <c r="E7406" s="2547"/>
      <c r="F7406" s="2547">
        <v>50000</v>
      </c>
      <c r="G7406" s="2547"/>
      <c r="H7406" s="2547">
        <v>2705000</v>
      </c>
      <c r="I7406" s="2547">
        <f t="shared" si="7"/>
        <v>3500000</v>
      </c>
      <c r="J7406" s="2548">
        <f t="shared" si="6"/>
        <v>0</v>
      </c>
    </row>
    <row r="7407" spans="1:10" ht="51" customHeight="1">
      <c r="A7407" s="2560" t="s">
        <v>10875</v>
      </c>
      <c r="B7407" s="2563" t="s">
        <v>10893</v>
      </c>
      <c r="C7407" s="2550">
        <v>3500000</v>
      </c>
      <c r="D7407" s="2550">
        <v>985000</v>
      </c>
      <c r="E7407" s="2550">
        <v>172500</v>
      </c>
      <c r="F7407" s="2550">
        <v>1652500</v>
      </c>
      <c r="G7407" s="2550">
        <v>100000</v>
      </c>
      <c r="H7407" s="2550">
        <v>590000</v>
      </c>
      <c r="I7407" s="2547">
        <f t="shared" si="7"/>
        <v>3500000</v>
      </c>
      <c r="J7407" s="2548">
        <f t="shared" si="6"/>
        <v>0</v>
      </c>
    </row>
    <row r="7408" spans="1:10" ht="51" customHeight="1">
      <c r="A7408" s="2562" t="s">
        <v>10894</v>
      </c>
      <c r="B7408" s="2567" t="s">
        <v>10895</v>
      </c>
      <c r="C7408" s="2564">
        <v>3500000</v>
      </c>
      <c r="D7408" s="2564">
        <v>829000</v>
      </c>
      <c r="E7408" s="2564">
        <v>60000</v>
      </c>
      <c r="F7408" s="2564">
        <v>2240000</v>
      </c>
      <c r="G7408" s="2564">
        <v>100000</v>
      </c>
      <c r="H7408" s="2564">
        <v>271000</v>
      </c>
      <c r="I7408" s="2564">
        <f t="shared" si="7"/>
        <v>3500000</v>
      </c>
      <c r="J7408" s="2565">
        <f t="shared" si="6"/>
        <v>0</v>
      </c>
    </row>
    <row r="7409" spans="1:10" ht="51" customHeight="1">
      <c r="A7409" s="2560" t="s">
        <v>10896</v>
      </c>
      <c r="B7409" s="2563" t="s">
        <v>10897</v>
      </c>
      <c r="C7409" s="2550">
        <v>3500000</v>
      </c>
      <c r="D7409" s="2550">
        <v>1325000</v>
      </c>
      <c r="E7409" s="2550">
        <v>50000</v>
      </c>
      <c r="F7409" s="2550">
        <v>625000</v>
      </c>
      <c r="G7409" s="2550"/>
      <c r="H7409" s="2550">
        <v>1500000</v>
      </c>
      <c r="I7409" s="2547">
        <f t="shared" si="7"/>
        <v>3500000</v>
      </c>
      <c r="J7409" s="2548">
        <f t="shared" si="6"/>
        <v>0</v>
      </c>
    </row>
    <row r="7410" spans="1:10" ht="51" customHeight="1">
      <c r="A7410" s="2560" t="s">
        <v>10898</v>
      </c>
      <c r="B7410" s="2561" t="s">
        <v>10899</v>
      </c>
      <c r="C7410" s="2547">
        <v>3500000</v>
      </c>
      <c r="D7410" s="2547">
        <v>1919000</v>
      </c>
      <c r="E7410" s="2547">
        <v>326000</v>
      </c>
      <c r="F7410" s="2547">
        <v>115000</v>
      </c>
      <c r="G7410" s="2547"/>
      <c r="H7410" s="2547">
        <v>1095000</v>
      </c>
      <c r="I7410" s="2547">
        <v>3455000</v>
      </c>
      <c r="J7410" s="2548">
        <v>45000</v>
      </c>
    </row>
    <row r="7411" spans="1:10" ht="51" customHeight="1">
      <c r="A7411" s="2560" t="s">
        <v>10900</v>
      </c>
      <c r="B7411" s="2561" t="s">
        <v>10901</v>
      </c>
      <c r="C7411" s="2547">
        <v>3500000</v>
      </c>
      <c r="D7411" s="2547">
        <v>695000</v>
      </c>
      <c r="E7411" s="2547">
        <v>300000</v>
      </c>
      <c r="F7411" s="2547"/>
      <c r="G7411" s="2547">
        <v>175000</v>
      </c>
      <c r="H7411" s="2547">
        <v>2329800</v>
      </c>
      <c r="I7411" s="2547">
        <f>SUM(D7411:H7411)</f>
        <v>3499800</v>
      </c>
      <c r="J7411" s="2548">
        <f t="shared" si="6"/>
        <v>200</v>
      </c>
    </row>
    <row r="7412" spans="1:10" ht="51" customHeight="1">
      <c r="A7412" s="2560" t="s">
        <v>10902</v>
      </c>
      <c r="B7412" s="2563" t="s">
        <v>10903</v>
      </c>
      <c r="C7412" s="2550">
        <v>3500000</v>
      </c>
      <c r="D7412" s="2550">
        <v>1035000</v>
      </c>
      <c r="E7412" s="2550">
        <v>399000</v>
      </c>
      <c r="F7412" s="2550">
        <v>1316000</v>
      </c>
      <c r="G7412" s="2550">
        <v>100000</v>
      </c>
      <c r="H7412" s="2550">
        <v>650000</v>
      </c>
      <c r="I7412" s="2547">
        <f t="shared" si="7"/>
        <v>3500000</v>
      </c>
      <c r="J7412" s="2548">
        <f t="shared" si="6"/>
        <v>0</v>
      </c>
    </row>
    <row r="7413" spans="1:10" ht="51" customHeight="1">
      <c r="A7413" s="2560" t="s">
        <v>10904</v>
      </c>
      <c r="B7413" s="2561" t="s">
        <v>10905</v>
      </c>
      <c r="C7413" s="2547">
        <v>3500000</v>
      </c>
      <c r="D7413" s="2547">
        <v>947500</v>
      </c>
      <c r="E7413" s="2547">
        <v>30000</v>
      </c>
      <c r="F7413" s="2547">
        <v>717500</v>
      </c>
      <c r="G7413" s="2547">
        <v>350000</v>
      </c>
      <c r="H7413" s="2547">
        <v>1330000</v>
      </c>
      <c r="I7413" s="2547">
        <f t="shared" si="7"/>
        <v>3375000</v>
      </c>
      <c r="J7413" s="2548">
        <f t="shared" si="6"/>
        <v>125000</v>
      </c>
    </row>
    <row r="7414" spans="1:10" ht="51" customHeight="1">
      <c r="A7414" s="2545"/>
      <c r="B7414" s="2546"/>
      <c r="C7414" s="2547">
        <f t="shared" ref="C7414:I7414" si="8">SUM(C7393:C7413)</f>
        <v>73500000</v>
      </c>
      <c r="D7414" s="2547">
        <f t="shared" si="8"/>
        <v>23022600</v>
      </c>
      <c r="E7414" s="2547">
        <f t="shared" si="8"/>
        <v>5062500</v>
      </c>
      <c r="F7414" s="2547">
        <f t="shared" si="8"/>
        <v>20128300</v>
      </c>
      <c r="G7414" s="2547">
        <f t="shared" si="8"/>
        <v>825000</v>
      </c>
      <c r="H7414" s="2547">
        <f t="shared" si="8"/>
        <v>24220300</v>
      </c>
      <c r="I7414" s="2547">
        <f t="shared" si="8"/>
        <v>73258700</v>
      </c>
      <c r="J7414" s="2548">
        <f>SUM(J7393:J7413)</f>
        <v>241300</v>
      </c>
    </row>
    <row r="7415" spans="1:10" ht="51" customHeight="1">
      <c r="A7415"/>
      <c r="B7415"/>
      <c r="C7415"/>
      <c r="D7415"/>
      <c r="E7415"/>
      <c r="F7415"/>
      <c r="G7415"/>
      <c r="H7415"/>
      <c r="I7415"/>
      <c r="J7415"/>
    </row>
  </sheetData>
  <protectedRanges>
    <protectedRange sqref="A3:G50 G56 G58 B77:F168 B601:B619 F602:F603 C604:E618 F605:F618 C601:D603 B626:F657 G52:G54 B51:G51 B52:F53 A51:A53 A54:F76 B620:D625 G604:G657 B658:G702 G703:G708 B169:G548 B549 D549:G549 G716:G724 B550:G592 B725:D725 F725:G725 B727 G726:G727 B728:G728 B758:G760 G729:G751 B752:D752 F752:G752 A276:A760 G753:G757 A1491:G1491 K1491 A1232:G1232 K1232 A761:G761 K2:K761 K2349:K2352 A2352 K1648:K1651 A1648:B2351 D1648:G2352 C1648:C2350 C2352 K2353:L2353 A2353:G2627 A2823:G3161 A3162:C3269 A3270:B3270 A3271:C1048576 D3162:G1048576 K2625:K1048576" name="Range1"/>
    <protectedRange sqref="E744:F745" name="Range1_11"/>
    <protectedRange sqref="E746:F746" name="Range1_13"/>
    <protectedRange sqref="E747:F747" name="Range1_13_1"/>
    <protectedRange sqref="E748:F748" name="Range1_13_2"/>
    <protectedRange sqref="E749:F749" name="Range1_18"/>
    <protectedRange sqref="E753:E755 B753:B755" name="Range1_30"/>
    <protectedRange sqref="B756:B757" name="Range1_1"/>
    <protectedRange sqref="A870:A874 A964:E965 D989 A978:F987 B870:G876 A1046:C1049 D1047:F1047 A1028:B1028 A1050 A1051:D1051 E966:F976 A973:D976 A972:B972 D972 A994:B995 A1093:D1093 B878:G939 B877 D877:G877 E940:G947 A1045:F1045 A1029:C1044 D1042:F1044 A1019:A1020 A962:E962 A966:D971 D1021:F1039 E988:F1018 A996:C1018 A1021:C1027 A940:D961 E948:F961 A963:F963 A977:E977 G949:G1044 D991:D1018 A988:C993 A1094:A1204 A1052:A1092 G1046:G1204 A1230:G1231 G1206:G1227 A1208:A1229 A762:G869 K762:K1231" name="Range1_2"/>
    <protectedRange sqref="E1048:F1048" name="Range1_15"/>
    <protectedRange sqref="C1049 E1049:F1049 E1051:F1051" name="Range1_16"/>
    <protectedRange sqref="E1075:F1076 E1093:F1093 E1087:F1087" name="Range1_16_1"/>
    <protectedRange sqref="E1091:F1091" name="Range1_16_2"/>
    <protectedRange sqref="E1094:F1094 E1097:F1097 E1099:F1099" name="Range1_16_3"/>
    <protectedRange sqref="E1180:F1182" name="Range1_16_4"/>
    <protectedRange sqref="E1183:F1183" name="Range1_16_5"/>
    <protectedRange sqref="E1198:F1198" name="Range1_16_6"/>
    <protectedRange sqref="E1199:F1200" name="Range1_16_7"/>
    <protectedRange sqref="E1201" name="Range1_16_8"/>
    <protectedRange sqref="E1108:F1108 E1114:F1114" name="Range1_15_1"/>
    <protectedRange sqref="C1114" name="Range1_16_9"/>
    <protectedRange sqref="E1208:F1208" name="Range1_17"/>
    <protectedRange sqref="E1210:F1213" name="Range1_40"/>
    <protectedRange sqref="E1214:F1214" name="Range1_47"/>
    <protectedRange sqref="E1215:F1217" name="Range1_47_1"/>
    <protectedRange sqref="E1218:F1218" name="Range1_47_2"/>
    <protectedRange sqref="E1223:F1223" name="Range1_51"/>
    <protectedRange sqref="E1224:F1224" name="Range1_16_4_1"/>
    <protectedRange sqref="B1225" name="Range1_49"/>
    <protectedRange sqref="E1226:F1226" name="Range1_51_1"/>
    <protectedRange sqref="E1227:F1227" name="Range1_16_3_1"/>
    <protectedRange sqref="B1228:G1228" name="Range1_1_1"/>
    <protectedRange sqref="B1229:G1229" name="Range1_2_1"/>
    <protectedRange sqref="K1233:K1490 A1244:A1246 B1326:G1410 A1326:A1330 A1312:G1325 A1333 A1345:A1346 A1357 A1361 A1383 A1396 A1405 A1409:A1410 A1233:G1243 B1244:G1311 A1411:G1476 A1487:G1489 G1477:G1486 A1477:A1486 D1490:G1490" name="Range1_3"/>
    <protectedRange sqref="B1477 E1477:F1477" name="Range1_1_2"/>
    <protectedRange sqref="E1478:F1478" name="Range1_1_1_1"/>
    <protectedRange sqref="B1481 D1481:F1481" name="Range1_2_2"/>
    <protectedRange sqref="E1482:F1484" name="Range1_3_1"/>
    <protectedRange sqref="E1485:F1485" name="Range1_4"/>
    <protectedRange sqref="E1486:F1486" name="Range1_6"/>
    <protectedRange sqref="A1492:G1647 K1492:K1647" name="Range1_5"/>
    <protectedRange sqref="A2070:B2070 D2070:G2070 A1977:D1977 G1977 A2003:B2003 E2003:G2003 A2111 C2111:G2111 A2071:G2110 A2112:G2117 G2119:G2123 F2129:G2131 G2125:G2128 G2132:G2136 A1759 C1759:G1759 E2137:G2140 A2151:C2162 D2149:D2162 A1978:G2002 A1652:G1758 A2163:D2207 A2208:A2209 K2125:K2348 B2208:D2208 G2141:G2274 F2275:G2275 G2276:G2277 F2278:G2278 G2279:G2293 A2209:D2293 A1760:G1976 A2004:G2069 A2118:B2150 A2294:G2348 K1652:K2123" name="Range1_7"/>
    <protectedRange sqref="B2358:F2362 B2364:F2378 C2442:F2468 A2556 C2556:F2556 A2354:G2357 A2601:B2601 D2601:F2601 K2354:K2623 A2602:F2623 A2442:A2468 A2394:F2441 B2380:F2394 B2379 D2379:F2379 A2469:F2555 A2557:F2600 A2358:A2393 G2358:G2624" name="Range1_8"/>
    <protectedRange sqref="G2799:G2801 F2800:F2801 A2799:E2801 A2802:G2812 A2813:E2813 G2813 K2628:K2633 A2814:G2822 A2628:G2798" name="Range1_9"/>
  </protectedRanges>
  <mergeCells count="387">
    <mergeCell ref="C7364:G7364"/>
    <mergeCell ref="A7367:J7367"/>
    <mergeCell ref="A7368:J7368"/>
    <mergeCell ref="A7270:G7270"/>
    <mergeCell ref="H7270:N7270"/>
    <mergeCell ref="A7271:G7271"/>
    <mergeCell ref="H7271:N7271"/>
    <mergeCell ref="A7272:G7272"/>
    <mergeCell ref="H7272:N7272"/>
    <mergeCell ref="A7274:B7274"/>
    <mergeCell ref="E7274:G7274"/>
    <mergeCell ref="H7274:I7274"/>
    <mergeCell ref="L7274:N7274"/>
    <mergeCell ref="A7141:G7141"/>
    <mergeCell ref="H7141:N7141"/>
    <mergeCell ref="A7142:G7142"/>
    <mergeCell ref="H7142:N7142"/>
    <mergeCell ref="A7143:G7143"/>
    <mergeCell ref="H7143:N7143"/>
    <mergeCell ref="A7145:B7145"/>
    <mergeCell ref="E7145:G7145"/>
    <mergeCell ref="H7145:I7145"/>
    <mergeCell ref="L7145:N7145"/>
    <mergeCell ref="A6997:G6997"/>
    <mergeCell ref="H6997:N6997"/>
    <mergeCell ref="A6998:G6998"/>
    <mergeCell ref="H6998:N6998"/>
    <mergeCell ref="A6999:G6999"/>
    <mergeCell ref="H6999:N6999"/>
    <mergeCell ref="A7001:B7001"/>
    <mergeCell ref="E7001:G7001"/>
    <mergeCell ref="H7001:I7001"/>
    <mergeCell ref="L7001:N7001"/>
    <mergeCell ref="A6808:G6808"/>
    <mergeCell ref="H6808:N6808"/>
    <mergeCell ref="A6809:G6809"/>
    <mergeCell ref="H6809:N6809"/>
    <mergeCell ref="A6810:G6810"/>
    <mergeCell ref="H6810:N6810"/>
    <mergeCell ref="A6812:B6812"/>
    <mergeCell ref="E6812:G6812"/>
    <mergeCell ref="H6812:I6812"/>
    <mergeCell ref="L6812:N6812"/>
    <mergeCell ref="A6656:G6656"/>
    <mergeCell ref="H6656:N6656"/>
    <mergeCell ref="A6657:G6657"/>
    <mergeCell ref="H6657:N6657"/>
    <mergeCell ref="A6658:G6658"/>
    <mergeCell ref="H6658:N6658"/>
    <mergeCell ref="A6660:B6660"/>
    <mergeCell ref="E6660:G6660"/>
    <mergeCell ref="H6660:I6660"/>
    <mergeCell ref="L6660:N6660"/>
    <mergeCell ref="A6572:G6572"/>
    <mergeCell ref="H6572:N6572"/>
    <mergeCell ref="A6573:G6573"/>
    <mergeCell ref="H6573:N6573"/>
    <mergeCell ref="A6574:G6574"/>
    <mergeCell ref="H6574:N6574"/>
    <mergeCell ref="A6576:B6576"/>
    <mergeCell ref="E6576:G6576"/>
    <mergeCell ref="H6576:I6576"/>
    <mergeCell ref="L6576:N6576"/>
    <mergeCell ref="A6547:G6547"/>
    <mergeCell ref="H6547:N6547"/>
    <mergeCell ref="A6548:G6548"/>
    <mergeCell ref="H6548:N6548"/>
    <mergeCell ref="A6549:G6549"/>
    <mergeCell ref="H6549:N6549"/>
    <mergeCell ref="A6551:B6551"/>
    <mergeCell ref="E6551:G6551"/>
    <mergeCell ref="H6551:I6551"/>
    <mergeCell ref="L6551:N6551"/>
    <mergeCell ref="A6481:G6481"/>
    <mergeCell ref="H6481:N6481"/>
    <mergeCell ref="A6482:G6482"/>
    <mergeCell ref="H6482:N6482"/>
    <mergeCell ref="A6483:G6483"/>
    <mergeCell ref="H6483:N6483"/>
    <mergeCell ref="A6485:B6485"/>
    <mergeCell ref="E6485:G6485"/>
    <mergeCell ref="H6485:I6485"/>
    <mergeCell ref="L6485:N6485"/>
    <mergeCell ref="A6309:G6309"/>
    <mergeCell ref="H6309:N6309"/>
    <mergeCell ref="A6310:G6310"/>
    <mergeCell ref="H6310:N6310"/>
    <mergeCell ref="A6311:G6311"/>
    <mergeCell ref="H6311:N6311"/>
    <mergeCell ref="A6313:B6313"/>
    <mergeCell ref="E6313:G6313"/>
    <mergeCell ref="H6313:I6313"/>
    <mergeCell ref="L6313:N6313"/>
    <mergeCell ref="A6281:G6281"/>
    <mergeCell ref="H6281:N6281"/>
    <mergeCell ref="A6282:G6282"/>
    <mergeCell ref="H6282:N6282"/>
    <mergeCell ref="A6283:G6283"/>
    <mergeCell ref="H6283:N6283"/>
    <mergeCell ref="A6285:B6285"/>
    <mergeCell ref="E6285:G6285"/>
    <mergeCell ref="H6285:I6285"/>
    <mergeCell ref="L6285:N6285"/>
    <mergeCell ref="A6241:G6241"/>
    <mergeCell ref="H6241:N6241"/>
    <mergeCell ref="A6242:G6242"/>
    <mergeCell ref="H6242:N6242"/>
    <mergeCell ref="A6243:G6243"/>
    <mergeCell ref="H6243:N6243"/>
    <mergeCell ref="A6245:B6245"/>
    <mergeCell ref="E6245:G6245"/>
    <mergeCell ref="H6245:I6245"/>
    <mergeCell ref="L6245:N6245"/>
    <mergeCell ref="A6213:G6213"/>
    <mergeCell ref="H6213:N6213"/>
    <mergeCell ref="A6214:G6214"/>
    <mergeCell ref="H6214:N6214"/>
    <mergeCell ref="A6215:G6215"/>
    <mergeCell ref="H6215:N6215"/>
    <mergeCell ref="A6217:B6217"/>
    <mergeCell ref="E6217:G6217"/>
    <mergeCell ref="H6217:I6217"/>
    <mergeCell ref="L6217:N6217"/>
    <mergeCell ref="A6182:G6182"/>
    <mergeCell ref="H6182:N6182"/>
    <mergeCell ref="A6183:G6183"/>
    <mergeCell ref="H6183:N6183"/>
    <mergeCell ref="A6184:G6184"/>
    <mergeCell ref="H6184:N6184"/>
    <mergeCell ref="A6186:B6186"/>
    <mergeCell ref="E6186:G6186"/>
    <mergeCell ref="H6186:I6186"/>
    <mergeCell ref="L6186:N6186"/>
    <mergeCell ref="A6110:K6110"/>
    <mergeCell ref="A6126:G6126"/>
    <mergeCell ref="H6126:N6126"/>
    <mergeCell ref="A6127:G6127"/>
    <mergeCell ref="H6127:N6127"/>
    <mergeCell ref="A6128:G6128"/>
    <mergeCell ref="H6128:N6128"/>
    <mergeCell ref="A6130:B6130"/>
    <mergeCell ref="E6130:G6130"/>
    <mergeCell ref="H6130:I6130"/>
    <mergeCell ref="L6130:N6130"/>
    <mergeCell ref="A4413:F4413"/>
    <mergeCell ref="A4936:F4936"/>
    <mergeCell ref="A5500:F5500"/>
    <mergeCell ref="D3461:F3461"/>
    <mergeCell ref="D3473:F3473"/>
    <mergeCell ref="D3484:F3484"/>
    <mergeCell ref="A3655:F3655"/>
    <mergeCell ref="D3664:F3664"/>
    <mergeCell ref="A3680:F3680"/>
    <mergeCell ref="D3377:F3377"/>
    <mergeCell ref="D3390:F3390"/>
    <mergeCell ref="D3403:F3403"/>
    <mergeCell ref="D3420:F3420"/>
    <mergeCell ref="D3432:F3432"/>
    <mergeCell ref="D3449:F3449"/>
    <mergeCell ref="D3319:F3319"/>
    <mergeCell ref="D3330:F3330"/>
    <mergeCell ref="D3359:F3359"/>
    <mergeCell ref="A3366:F3366"/>
    <mergeCell ref="A3367:F3367"/>
    <mergeCell ref="A3307:F3307"/>
    <mergeCell ref="A3308:F3308"/>
    <mergeCell ref="A3247:F3247"/>
    <mergeCell ref="A3248:F3248"/>
    <mergeCell ref="A3249:F3249"/>
    <mergeCell ref="D3251:F3251"/>
    <mergeCell ref="D3261:F3261"/>
    <mergeCell ref="A3267:F3267"/>
    <mergeCell ref="A3306:I3306"/>
    <mergeCell ref="A3282:C3282"/>
    <mergeCell ref="D3282:F3282"/>
    <mergeCell ref="G3282:I3282"/>
    <mergeCell ref="A3283:A3284"/>
    <mergeCell ref="B3283:B3284"/>
    <mergeCell ref="D3283:D3284"/>
    <mergeCell ref="E3283:E3284"/>
    <mergeCell ref="G3283:G3284"/>
    <mergeCell ref="H3283:H3284"/>
    <mergeCell ref="A3280:I3280"/>
    <mergeCell ref="A3222:F3222"/>
    <mergeCell ref="A3231:F3231"/>
    <mergeCell ref="A3232:F3232"/>
    <mergeCell ref="A3233:F3233"/>
    <mergeCell ref="A3234:F3234"/>
    <mergeCell ref="D3236:F3236"/>
    <mergeCell ref="A3204:F3204"/>
    <mergeCell ref="D3205:F3205"/>
    <mergeCell ref="D3212:F3212"/>
    <mergeCell ref="A3219:F3219"/>
    <mergeCell ref="A3220:F3220"/>
    <mergeCell ref="A3221:F3221"/>
    <mergeCell ref="A3268:F3268"/>
    <mergeCell ref="A3269:F3269"/>
    <mergeCell ref="A3270:F3270"/>
    <mergeCell ref="A3165:F3165"/>
    <mergeCell ref="A3166:F3166"/>
    <mergeCell ref="A3167:F3167"/>
    <mergeCell ref="A3168:F3168"/>
    <mergeCell ref="D3169:F3169"/>
    <mergeCell ref="A3279:I3279"/>
    <mergeCell ref="A3200:F3200"/>
    <mergeCell ref="A3201:F3201"/>
    <mergeCell ref="A3202:F3202"/>
    <mergeCell ref="A3203:F3203"/>
    <mergeCell ref="A3175:F3175"/>
    <mergeCell ref="A3176:F3176"/>
    <mergeCell ref="A3177:F3177"/>
    <mergeCell ref="A3178:F3178"/>
    <mergeCell ref="A3179:F3179"/>
    <mergeCell ref="D3181:F3181"/>
    <mergeCell ref="D3187:F3187"/>
    <mergeCell ref="D3193:F3193"/>
    <mergeCell ref="A3151:F3151"/>
    <mergeCell ref="A3152:F3152"/>
    <mergeCell ref="A3153:F3153"/>
    <mergeCell ref="D3154:F3154"/>
    <mergeCell ref="D3159:F3159"/>
    <mergeCell ref="A3164:F3164"/>
    <mergeCell ref="A3137:F3137"/>
    <mergeCell ref="A3138:F3138"/>
    <mergeCell ref="D3139:F3139"/>
    <mergeCell ref="D3144:F3144"/>
    <mergeCell ref="A3149:F3149"/>
    <mergeCell ref="A3150:F3150"/>
    <mergeCell ref="A3127:F3127"/>
    <mergeCell ref="A3128:F3128"/>
    <mergeCell ref="D3129:F3129"/>
    <mergeCell ref="A3134:F3134"/>
    <mergeCell ref="A3135:F3135"/>
    <mergeCell ref="A3136:F3136"/>
    <mergeCell ref="D3106:F3106"/>
    <mergeCell ref="D3111:F3111"/>
    <mergeCell ref="D3118:F3118"/>
    <mergeCell ref="A3124:F3124"/>
    <mergeCell ref="A3125:F3125"/>
    <mergeCell ref="A3126:F3126"/>
    <mergeCell ref="D3076:F3076"/>
    <mergeCell ref="D3081:F3081"/>
    <mergeCell ref="D3086:F3086"/>
    <mergeCell ref="D3091:F3091"/>
    <mergeCell ref="D3096:F3096"/>
    <mergeCell ref="D3101:F3101"/>
    <mergeCell ref="A3064:F3064"/>
    <mergeCell ref="A3065:F3065"/>
    <mergeCell ref="A3066:F3066"/>
    <mergeCell ref="A3067:F3067"/>
    <mergeCell ref="D3068:F3068"/>
    <mergeCell ref="D3072:F3072"/>
    <mergeCell ref="D3033:F3033"/>
    <mergeCell ref="D3039:F3039"/>
    <mergeCell ref="D3044:F3044"/>
    <mergeCell ref="D3050:F3050"/>
    <mergeCell ref="D3057:F3057"/>
    <mergeCell ref="A3063:F3063"/>
    <mergeCell ref="D2997:F2997"/>
    <mergeCell ref="D3003:F3003"/>
    <mergeCell ref="D3009:F3009"/>
    <mergeCell ref="D3015:F3015"/>
    <mergeCell ref="D3021:F3021"/>
    <mergeCell ref="D3027:F3027"/>
    <mergeCell ref="A2981:F2981"/>
    <mergeCell ref="A2982:F2982"/>
    <mergeCell ref="A2983:F2983"/>
    <mergeCell ref="D2984:F2984"/>
    <mergeCell ref="D2988:F2988"/>
    <mergeCell ref="D2992:F2992"/>
    <mergeCell ref="D2957:F2957"/>
    <mergeCell ref="D2961:F2961"/>
    <mergeCell ref="D2969:F2969"/>
    <mergeCell ref="D2974:F2974"/>
    <mergeCell ref="A2979:F2979"/>
    <mergeCell ref="A2980:F2980"/>
    <mergeCell ref="D2918:F2918"/>
    <mergeCell ref="D2922:F2922"/>
    <mergeCell ref="D2926:F2926"/>
    <mergeCell ref="D2942:F2942"/>
    <mergeCell ref="D2947:F2947"/>
    <mergeCell ref="D2951:F2951"/>
    <mergeCell ref="A2904:F2904"/>
    <mergeCell ref="A2913:F2913"/>
    <mergeCell ref="A2914:F2914"/>
    <mergeCell ref="A2915:F2915"/>
    <mergeCell ref="A2916:F2916"/>
    <mergeCell ref="A2917:F2917"/>
    <mergeCell ref="A2901:F2901"/>
    <mergeCell ref="A2902:F2902"/>
    <mergeCell ref="A2903:F2903"/>
    <mergeCell ref="D2873:F2873"/>
    <mergeCell ref="A2880:F2880"/>
    <mergeCell ref="A2881:F2881"/>
    <mergeCell ref="A2882:F2882"/>
    <mergeCell ref="A2883:F2883"/>
    <mergeCell ref="A2884:F2884"/>
    <mergeCell ref="D2840:F2840"/>
    <mergeCell ref="D2845:F2845"/>
    <mergeCell ref="D2849:F2849"/>
    <mergeCell ref="D2853:F2853"/>
    <mergeCell ref="A2861:F2861"/>
    <mergeCell ref="A2862:F2862"/>
    <mergeCell ref="D2885:F2885"/>
    <mergeCell ref="D2889:F2889"/>
    <mergeCell ref="D2895:F2895"/>
    <mergeCell ref="A2:C2"/>
    <mergeCell ref="A760:G760"/>
    <mergeCell ref="A1231:E1231"/>
    <mergeCell ref="A1:K1"/>
    <mergeCell ref="A1489:K1489"/>
    <mergeCell ref="A1490:C1490"/>
    <mergeCell ref="A5868:M5868"/>
    <mergeCell ref="A5869:M5869"/>
    <mergeCell ref="A5871:D5871"/>
    <mergeCell ref="A2826:F2826"/>
    <mergeCell ref="A2827:F2827"/>
    <mergeCell ref="A2828:F2828"/>
    <mergeCell ref="A2829:F2829"/>
    <mergeCell ref="D2830:F2830"/>
    <mergeCell ref="D2835:F2835"/>
    <mergeCell ref="A1650:K1650"/>
    <mergeCell ref="A2352:K2352"/>
    <mergeCell ref="A2351:K2351"/>
    <mergeCell ref="A2626:K2626"/>
    <mergeCell ref="A2825:F2825"/>
    <mergeCell ref="A2863:F2863"/>
    <mergeCell ref="A2864:F2864"/>
    <mergeCell ref="A2865:F2865"/>
    <mergeCell ref="D2866:F2866"/>
    <mergeCell ref="C5877:C5879"/>
    <mergeCell ref="C5888:C5890"/>
    <mergeCell ref="A5898:M5898"/>
    <mergeCell ref="A5899:M5899"/>
    <mergeCell ref="A5901:D5901"/>
    <mergeCell ref="C5904:C5907"/>
    <mergeCell ref="A5921:M5921"/>
    <mergeCell ref="A5922:M5922"/>
    <mergeCell ref="A5924:D5924"/>
    <mergeCell ref="C5928:C5932"/>
    <mergeCell ref="C5938:C5940"/>
    <mergeCell ref="A5947:M5947"/>
    <mergeCell ref="A5948:M5948"/>
    <mergeCell ref="A5950:D5950"/>
    <mergeCell ref="C5953:C5954"/>
    <mergeCell ref="A5969:M5969"/>
    <mergeCell ref="A5970:M5970"/>
    <mergeCell ref="A5972:D5972"/>
    <mergeCell ref="A5984:M5984"/>
    <mergeCell ref="A5985:M5985"/>
    <mergeCell ref="A5986:D5986"/>
    <mergeCell ref="C5990:C5993"/>
    <mergeCell ref="K5990:K5993"/>
    <mergeCell ref="L5990:L5993"/>
    <mergeCell ref="M5990:M5993"/>
    <mergeCell ref="C5999:C6003"/>
    <mergeCell ref="K5999:K6003"/>
    <mergeCell ref="L5999:L6003"/>
    <mergeCell ref="M5999:M6003"/>
    <mergeCell ref="L6052:L6056"/>
    <mergeCell ref="M6052:M6056"/>
    <mergeCell ref="C6059:C6061"/>
    <mergeCell ref="C6064:C6066"/>
    <mergeCell ref="A6075:B6075"/>
    <mergeCell ref="A6076:A6080"/>
    <mergeCell ref="A6082:A6085"/>
    <mergeCell ref="C6006:C6008"/>
    <mergeCell ref="L6006:L6008"/>
    <mergeCell ref="M6006:M6008"/>
    <mergeCell ref="C6011:C6016"/>
    <mergeCell ref="C6022:C6024"/>
    <mergeCell ref="A6038:M6038"/>
    <mergeCell ref="A6039:M6039"/>
    <mergeCell ref="A6041:D6041"/>
    <mergeCell ref="C6044:C6046"/>
    <mergeCell ref="K6044:K6046"/>
    <mergeCell ref="L6044:L6046"/>
    <mergeCell ref="M6044:M6046"/>
    <mergeCell ref="A6096:A6097"/>
    <mergeCell ref="B6096:B6097"/>
    <mergeCell ref="A6098:A6099"/>
    <mergeCell ref="B6098:B6099"/>
    <mergeCell ref="A6104:A6105"/>
    <mergeCell ref="B6104:B6105"/>
    <mergeCell ref="A6108:E6108"/>
    <mergeCell ref="C6052:C6056"/>
    <mergeCell ref="K6052:K6056"/>
  </mergeCells>
  <conditionalFormatting sqref="B3271:F3274 B3:B590 C13:C18 C5:C11 C363:C385 C423:C439 C387:C421 C81:C361 F3:F370 C39:C79 C3 C20 C22:C37 D597:D618 C604:C618 C602 F605:F618 E604:E618 D3:D590 E3:E545 F374:F545 E547:F578 E626:F702 B604:B702 C620:D702 G3:G708 C550:C590 C441:C548 E584:E590 F582:F590 E582 F725 B725:D725 B727:B728 C728:F728 G716:G759 F752:F759 E761:E1230 H2:K1488 A1491:K1491 B744:F749 E753:E759 B752:D759 B1114:F1114 B1108:F1108 B764:G764 E1004:F1007 B1051:F1051 B1047:F1049 B1042:F1045 D1021:F1039 B1004:D1230 E1011:F1018 E978:F978 E988:F988 D991:D1018 B961:F961 B761:D1002 D765:F955 G1206:XFD1307 A762:G763 H762:XFD1205 F761:G1488 B1228:E1230 B1208:F1209 B1214:F1218 B1223:F1224 B1226:F1226 B1228:G1229 E1233:F1461 L1:XFD1048576 G1233:K1488 B1233:E1488 E1465:F1478 B1481:F1481 B1485:F1488 B1491:K1649 A1501:K1647 A1232:XFD1232 A761:XFD761 A1702:D1703 B2353:L2353 A1990:F1998 A1999:G2014 A1:A2350 A1651:K1651 G2354:XFD2624 B1651:K2350 B3278:F3305 B2353:K2625 A2628:B2822 D2628:XFD2822 J2627:K1048576 G2627:I3305 A3271:A1048576 A2353:A3269 B2627:F3269 F3307:I1048576 B3307:E6107 B6109:E1048576">
    <cfRule type="notContainsBlanks" dxfId="54" priority="87">
      <formula>LEN(TRIM(A1))&gt;0</formula>
    </cfRule>
  </conditionalFormatting>
  <conditionalFormatting sqref="B3271:B3274 B1233:B1488 B3:B590 B604:B702 B725 B727:B728 B744:B749 B752:B759 B1004:B1230 B761:B1002 B1491:B1649 B1651:B2350 B2353:B2625 B3278:B3305 B2627:B3269 B3307:B6107 B6109:B1048576">
    <cfRule type="duplicateValues" dxfId="53" priority="86"/>
  </conditionalFormatting>
  <conditionalFormatting sqref="B753:B755">
    <cfRule type="duplicateValues" dxfId="52" priority="79"/>
  </conditionalFormatting>
  <conditionalFormatting sqref="B756:B757">
    <cfRule type="duplicateValues" dxfId="51" priority="77"/>
  </conditionalFormatting>
  <conditionalFormatting sqref="B1114 B1108">
    <cfRule type="duplicateValues" dxfId="50" priority="75"/>
  </conditionalFormatting>
  <conditionalFormatting sqref="B1114 B1108 B978 B961 B1021:B1039 B1004:B1007 B1042:B1045 B1047:B1049 B1051 B1093 B1011:B1018 B762:B955 B1208:B1209 B1214:B1218 B1223:B1224 B1226 B1228:B1230 B1233:B1307">
    <cfRule type="duplicateValues" dxfId="49" priority="74"/>
  </conditionalFormatting>
  <conditionalFormatting sqref="B1228">
    <cfRule type="duplicateValues" dxfId="48" priority="66"/>
  </conditionalFormatting>
  <conditionalFormatting sqref="B1229">
    <cfRule type="duplicateValues" dxfId="47" priority="64"/>
  </conditionalFormatting>
  <conditionalFormatting sqref="B1233:B1461 B1465:B1478 B1481 B1485:B1488 B1491:B1497">
    <cfRule type="duplicateValues" dxfId="46" priority="62"/>
  </conditionalFormatting>
  <conditionalFormatting sqref="B1477">
    <cfRule type="duplicateValues" dxfId="45" priority="60"/>
  </conditionalFormatting>
  <conditionalFormatting sqref="B1501:B1647">
    <cfRule type="duplicateValues" dxfId="44" priority="54"/>
  </conditionalFormatting>
  <conditionalFormatting sqref="B1232">
    <cfRule type="duplicateValues" dxfId="43" priority="53"/>
  </conditionalFormatting>
  <conditionalFormatting sqref="B761">
    <cfRule type="duplicateValues" dxfId="42" priority="49"/>
  </conditionalFormatting>
  <conditionalFormatting sqref="B1673:B1701 B1654 B1657:B1665 B1704:B1717 B1719:B1791 B1793:B1918 B1928:B2348">
    <cfRule type="duplicateValues" dxfId="41" priority="47"/>
  </conditionalFormatting>
  <conditionalFormatting sqref="B1652:B1653">
    <cfRule type="duplicateValues" dxfId="40" priority="46"/>
  </conditionalFormatting>
  <conditionalFormatting sqref="B1666:B1672">
    <cfRule type="duplicateValues" dxfId="39" priority="45"/>
  </conditionalFormatting>
  <conditionalFormatting sqref="B1703">
    <cfRule type="duplicateValues" dxfId="38" priority="44"/>
  </conditionalFormatting>
  <conditionalFormatting sqref="B1655">
    <cfRule type="duplicateValues" dxfId="37" priority="43"/>
  </conditionalFormatting>
  <conditionalFormatting sqref="B1656">
    <cfRule type="duplicateValues" dxfId="36" priority="42"/>
  </conditionalFormatting>
  <conditionalFormatting sqref="B1718">
    <cfRule type="duplicateValues" dxfId="35" priority="41"/>
  </conditionalFormatting>
  <conditionalFormatting sqref="B1702">
    <cfRule type="duplicateValues" dxfId="34" priority="40"/>
  </conditionalFormatting>
  <conditionalFormatting sqref="B1704">
    <cfRule type="duplicateValues" dxfId="33" priority="39"/>
  </conditionalFormatting>
  <conditionalFormatting sqref="B1705">
    <cfRule type="duplicateValues" dxfId="32" priority="38"/>
  </conditionalFormatting>
  <conditionalFormatting sqref="B1706">
    <cfRule type="duplicateValues" dxfId="31" priority="37"/>
  </conditionalFormatting>
  <conditionalFormatting sqref="B1707">
    <cfRule type="duplicateValues" dxfId="30" priority="36"/>
  </conditionalFormatting>
  <conditionalFormatting sqref="B1708">
    <cfRule type="duplicateValues" dxfId="29" priority="35"/>
  </conditionalFormatting>
  <conditionalFormatting sqref="B1709">
    <cfRule type="duplicateValues" dxfId="28" priority="34"/>
  </conditionalFormatting>
  <conditionalFormatting sqref="B1710">
    <cfRule type="duplicateValues" dxfId="27" priority="33"/>
  </conditionalFormatting>
  <conditionalFormatting sqref="B1706 B1708 B1710">
    <cfRule type="duplicateValues" dxfId="26" priority="32"/>
  </conditionalFormatting>
  <conditionalFormatting sqref="B1707 B1709">
    <cfRule type="duplicateValues" dxfId="25" priority="31"/>
  </conditionalFormatting>
  <conditionalFormatting sqref="B1711">
    <cfRule type="duplicateValues" dxfId="24" priority="30"/>
  </conditionalFormatting>
  <conditionalFormatting sqref="B1713">
    <cfRule type="duplicateValues" dxfId="23" priority="29"/>
  </conditionalFormatting>
  <conditionalFormatting sqref="B1714">
    <cfRule type="duplicateValues" dxfId="22" priority="28"/>
  </conditionalFormatting>
  <conditionalFormatting sqref="B1712">
    <cfRule type="duplicateValues" dxfId="21" priority="27"/>
  </conditionalFormatting>
  <conditionalFormatting sqref="B1715">
    <cfRule type="duplicateValues" dxfId="20" priority="26"/>
  </conditionalFormatting>
  <conditionalFormatting sqref="B1716:B1717">
    <cfRule type="duplicateValues" dxfId="19" priority="25"/>
  </conditionalFormatting>
  <conditionalFormatting sqref="B1712:B1713 B1716:B1717">
    <cfRule type="duplicateValues" dxfId="18" priority="24"/>
  </conditionalFormatting>
  <conditionalFormatting sqref="B1714:B1715">
    <cfRule type="duplicateValues" dxfId="17" priority="23"/>
  </conditionalFormatting>
  <conditionalFormatting sqref="B1792">
    <cfRule type="duplicateValues" dxfId="16" priority="22"/>
  </conditionalFormatting>
  <conditionalFormatting sqref="B1919">
    <cfRule type="duplicateValues" dxfId="15" priority="21"/>
  </conditionalFormatting>
  <conditionalFormatting sqref="B1920:B1927">
    <cfRule type="duplicateValues" dxfId="14" priority="20"/>
  </conditionalFormatting>
  <conditionalFormatting sqref="B1673:B1701 B1654 B1657:B1665 B1704:B1717 B1719:B1791 B1793:B1918 B1928:B1989">
    <cfRule type="duplicateValues" dxfId="13" priority="19"/>
  </conditionalFormatting>
  <conditionalFormatting sqref="B1928">
    <cfRule type="duplicateValues" dxfId="12" priority="18"/>
  </conditionalFormatting>
  <conditionalFormatting sqref="B1929">
    <cfRule type="duplicateValues" dxfId="11" priority="17"/>
  </conditionalFormatting>
  <conditionalFormatting sqref="B1930">
    <cfRule type="duplicateValues" dxfId="10" priority="16"/>
  </conditionalFormatting>
  <conditionalFormatting sqref="B1931">
    <cfRule type="duplicateValues" dxfId="9" priority="15"/>
  </conditionalFormatting>
  <conditionalFormatting sqref="B1932">
    <cfRule type="duplicateValues" dxfId="8" priority="14"/>
  </conditionalFormatting>
  <conditionalFormatting sqref="B1990">
    <cfRule type="duplicateValues" dxfId="7" priority="13"/>
  </conditionalFormatting>
  <conditionalFormatting sqref="B1651">
    <cfRule type="duplicateValues" dxfId="6" priority="11"/>
  </conditionalFormatting>
  <conditionalFormatting sqref="B2364:B2399 B2354:B2362 B2406:B2624">
    <cfRule type="duplicateValues" dxfId="5" priority="9"/>
  </conditionalFormatting>
  <conditionalFormatting sqref="C2353">
    <cfRule type="duplicateValues" dxfId="4" priority="8"/>
  </conditionalFormatting>
  <conditionalFormatting sqref="B2353">
    <cfRule type="duplicateValues" dxfId="3" priority="5"/>
  </conditionalFormatting>
  <conditionalFormatting sqref="C2627">
    <cfRule type="duplicateValues" dxfId="2" priority="4"/>
  </conditionalFormatting>
  <conditionalFormatting sqref="B2627">
    <cfRule type="duplicateValues" dxfId="1" priority="3"/>
  </conditionalFormatting>
  <conditionalFormatting sqref="B2628:B2822">
    <cfRule type="duplicateValues" dxfId="0" priority="1"/>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lIST </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2014-03-27T09:54:43Z</dcterms:modified>
</cp:coreProperties>
</file>